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ld windows\Eigene Dateien\Uni\Paläontologie+Erdgeschichte\Zanno Lab work\Alligator teeth\IM050809\Histo\Measured pictures\"/>
    </mc:Choice>
  </mc:AlternateContent>
  <xr:revisionPtr revIDLastSave="0" documentId="13_ncr:1_{54AAE5A3-E12D-46D1-8652-E0E037D7C1A5}" xr6:coauthVersionLast="44" xr6:coauthVersionMax="44" xr10:uidLastSave="{00000000-0000-0000-0000-000000000000}"/>
  <bookViews>
    <workbookView xWindow="-120" yWindow="-120" windowWidth="20730" windowHeight="11160" tabRatio="598" activeTab="1" xr2:uid="{00000000-000D-0000-FFFF-FFFF00000000}"/>
  </bookViews>
  <sheets>
    <sheet name="Teeth basic data corr crown h" sheetId="5" r:id="rId1"/>
    <sheet name="Teeth comparison corr crowns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Z4" i="6" l="1"/>
  <c r="GY4" i="6"/>
  <c r="F108" i="5" l="1"/>
  <c r="BI144" i="5" l="1"/>
  <c r="A21" i="6" l="1"/>
  <c r="GT5" i="6" l="1"/>
  <c r="EF770" i="5" l="1"/>
  <c r="DJ278" i="5"/>
  <c r="DJ304" i="5"/>
  <c r="E8" i="6"/>
  <c r="GU8" i="6" s="1"/>
  <c r="U20" i="6" l="1"/>
  <c r="R20" i="6"/>
  <c r="M20" i="6"/>
  <c r="J20" i="6"/>
  <c r="E20" i="6"/>
  <c r="M19" i="6"/>
  <c r="GR19" i="6" s="1"/>
  <c r="J19" i="6"/>
  <c r="GL19" i="6" s="1"/>
  <c r="E19" i="6"/>
  <c r="U18" i="6"/>
  <c r="R18" i="6"/>
  <c r="P18" i="6"/>
  <c r="M18" i="6"/>
  <c r="J18" i="6"/>
  <c r="E18" i="6"/>
  <c r="U17" i="6"/>
  <c r="R17" i="6"/>
  <c r="M17" i="6"/>
  <c r="J17" i="6"/>
  <c r="E17" i="6"/>
  <c r="GU17" i="6" s="1"/>
  <c r="GG16" i="6"/>
  <c r="GD16" i="6"/>
  <c r="GB16" i="6"/>
  <c r="FY16" i="6"/>
  <c r="FW16" i="6"/>
  <c r="FV16" i="6"/>
  <c r="FQ16" i="6"/>
  <c r="FN16" i="6"/>
  <c r="FL16" i="6"/>
  <c r="FI16" i="6"/>
  <c r="FF16" i="6"/>
  <c r="FA16" i="6"/>
  <c r="EX16" i="6"/>
  <c r="EV16" i="6"/>
  <c r="ES16" i="6"/>
  <c r="EQ16" i="6"/>
  <c r="EP16" i="6"/>
  <c r="EK16" i="6"/>
  <c r="EH16" i="6"/>
  <c r="EC16" i="6"/>
  <c r="EA16" i="6"/>
  <c r="DZ16" i="6"/>
  <c r="DU16" i="6"/>
  <c r="DR16" i="6"/>
  <c r="DP16" i="6"/>
  <c r="DM16" i="6"/>
  <c r="DL16" i="6"/>
  <c r="DK16" i="6"/>
  <c r="DJ16" i="6"/>
  <c r="DH16" i="6"/>
  <c r="DG16" i="6"/>
  <c r="DF16" i="6"/>
  <c r="DE16" i="6"/>
  <c r="DB16" i="6"/>
  <c r="CZ16" i="6"/>
  <c r="CW16" i="6"/>
  <c r="CT16" i="6"/>
  <c r="CQ16" i="6"/>
  <c r="CO16" i="6"/>
  <c r="CL16" i="6"/>
  <c r="CJ16" i="6"/>
  <c r="CG16" i="6"/>
  <c r="CE16" i="6"/>
  <c r="CD16" i="6"/>
  <c r="CA16" i="6"/>
  <c r="BV16" i="6"/>
  <c r="BQ16" i="6"/>
  <c r="BN16" i="6"/>
  <c r="BI16" i="6"/>
  <c r="BF16" i="6"/>
  <c r="BD16" i="6"/>
  <c r="BC16" i="6"/>
  <c r="BA16" i="6"/>
  <c r="AX16" i="6"/>
  <c r="AS16" i="6"/>
  <c r="AP16" i="6"/>
  <c r="AN16" i="6"/>
  <c r="AM16" i="6"/>
  <c r="AK16" i="6"/>
  <c r="AH16" i="6"/>
  <c r="AC16" i="6"/>
  <c r="Z16" i="6"/>
  <c r="X16" i="6"/>
  <c r="W16" i="6"/>
  <c r="U16" i="6"/>
  <c r="R16" i="6"/>
  <c r="AK15" i="6"/>
  <c r="AH15" i="6"/>
  <c r="AC15" i="6"/>
  <c r="Z15" i="6"/>
  <c r="U15" i="6"/>
  <c r="R15" i="6"/>
  <c r="N15" i="6"/>
  <c r="M15" i="6"/>
  <c r="GW15" i="6" s="1"/>
  <c r="J15" i="6"/>
  <c r="E15" i="6"/>
  <c r="GU15" i="6" s="1"/>
  <c r="BI14" i="6"/>
  <c r="BF14" i="6"/>
  <c r="BA14" i="6"/>
  <c r="AX14" i="6"/>
  <c r="AS14" i="6"/>
  <c r="AP14" i="6"/>
  <c r="AK14" i="6"/>
  <c r="AH14" i="6"/>
  <c r="AC14" i="6"/>
  <c r="Z14" i="6"/>
  <c r="U14" i="6"/>
  <c r="R14" i="6"/>
  <c r="M14" i="6"/>
  <c r="J14" i="6"/>
  <c r="E14" i="6"/>
  <c r="AC13" i="6"/>
  <c r="Z13" i="6"/>
  <c r="V13" i="6"/>
  <c r="U13" i="6"/>
  <c r="R13" i="6"/>
  <c r="N13" i="6"/>
  <c r="M13" i="6"/>
  <c r="GW13" i="6" s="1"/>
  <c r="J13" i="6"/>
  <c r="F13" i="6"/>
  <c r="GH13" i="6" s="1"/>
  <c r="E13" i="6"/>
  <c r="GU13" i="6" s="1"/>
  <c r="AC12" i="6"/>
  <c r="AA12" i="6"/>
  <c r="Z12" i="6"/>
  <c r="U12" i="6"/>
  <c r="R12" i="6"/>
  <c r="M12" i="6"/>
  <c r="K12" i="6"/>
  <c r="GN12" i="6" s="1"/>
  <c r="J12" i="6"/>
  <c r="E12" i="6"/>
  <c r="AK11" i="6"/>
  <c r="AH11" i="6"/>
  <c r="AC11" i="6"/>
  <c r="Z11" i="6"/>
  <c r="U11" i="6"/>
  <c r="R11" i="6"/>
  <c r="M11" i="6"/>
  <c r="GW11" i="6" s="1"/>
  <c r="J11" i="6"/>
  <c r="G11" i="6"/>
  <c r="E11" i="6"/>
  <c r="GU11" i="6" s="1"/>
  <c r="U10" i="6"/>
  <c r="R10" i="6"/>
  <c r="P10" i="6"/>
  <c r="O10" i="6"/>
  <c r="M10" i="6"/>
  <c r="J10" i="6"/>
  <c r="E10" i="6"/>
  <c r="AC9" i="6"/>
  <c r="AA9" i="6"/>
  <c r="Z9" i="6"/>
  <c r="U9" i="6"/>
  <c r="R9" i="6"/>
  <c r="M9" i="6"/>
  <c r="K9" i="6"/>
  <c r="GL9" i="6" s="1"/>
  <c r="J9" i="6"/>
  <c r="E9" i="6"/>
  <c r="GU9" i="6" s="1"/>
  <c r="BY8" i="6"/>
  <c r="BV8" i="6"/>
  <c r="BQ8" i="6"/>
  <c r="BN8" i="6"/>
  <c r="BI8" i="6"/>
  <c r="BF8" i="6"/>
  <c r="BA8" i="6"/>
  <c r="AX8" i="6"/>
  <c r="AT8" i="6"/>
  <c r="AS8" i="6"/>
  <c r="AP8" i="6"/>
  <c r="AL8" i="6"/>
  <c r="AK8" i="6"/>
  <c r="AH8" i="6"/>
  <c r="AC8" i="6"/>
  <c r="GS8" i="6" s="1"/>
  <c r="Z8" i="6"/>
  <c r="X8" i="6"/>
  <c r="U8" i="6"/>
  <c r="R8" i="6"/>
  <c r="M8" i="6"/>
  <c r="J8" i="6"/>
  <c r="M7" i="6"/>
  <c r="GS7" i="6" s="1"/>
  <c r="J7" i="6"/>
  <c r="F7" i="6"/>
  <c r="GH7" i="6" s="1"/>
  <c r="E7" i="6"/>
  <c r="GU7" i="6" s="1"/>
  <c r="AC6" i="6"/>
  <c r="AA6" i="6"/>
  <c r="Z6" i="6"/>
  <c r="U6" i="6"/>
  <c r="R6" i="6"/>
  <c r="P6" i="6"/>
  <c r="O6" i="6"/>
  <c r="M6" i="6"/>
  <c r="GS6" i="6" s="1"/>
  <c r="J6" i="6"/>
  <c r="E6" i="6"/>
  <c r="GU6" i="6" s="1"/>
  <c r="AC5" i="6"/>
  <c r="Z5" i="6"/>
  <c r="V5" i="6"/>
  <c r="U5" i="6"/>
  <c r="R5" i="6"/>
  <c r="M5" i="6"/>
  <c r="GW5" i="6" s="1"/>
  <c r="J5" i="6"/>
  <c r="F5" i="6"/>
  <c r="E5" i="6"/>
  <c r="BA4" i="6"/>
  <c r="AY4" i="6"/>
  <c r="AX4" i="6"/>
  <c r="AU4" i="6"/>
  <c r="AS4" i="6"/>
  <c r="AP4" i="6"/>
  <c r="AK4" i="6"/>
  <c r="AI4" i="6"/>
  <c r="AH4" i="6"/>
  <c r="AE4" i="6"/>
  <c r="AC4" i="6"/>
  <c r="Z4" i="6"/>
  <c r="U4" i="6"/>
  <c r="S4" i="6"/>
  <c r="R4" i="6"/>
  <c r="O4" i="6"/>
  <c r="M4" i="6"/>
  <c r="GS4" i="6" s="1"/>
  <c r="J4" i="6"/>
  <c r="E4" i="6"/>
  <c r="GU4" i="6" s="1"/>
  <c r="GS20" i="6"/>
  <c r="GU20" i="6"/>
  <c r="GR18" i="6"/>
  <c r="GU18" i="6"/>
  <c r="GR17" i="6"/>
  <c r="GJ17" i="6"/>
  <c r="GS16" i="6"/>
  <c r="GN15" i="6"/>
  <c r="GS14" i="6"/>
  <c r="GW14" i="6"/>
  <c r="GU14" i="6"/>
  <c r="GU12" i="6"/>
  <c r="GR12" i="6"/>
  <c r="GR10" i="6"/>
  <c r="GU10" i="6"/>
  <c r="GJ5" i="6"/>
  <c r="DA235" i="5"/>
  <c r="CZ235" i="5"/>
  <c r="X13" i="6" s="1"/>
  <c r="CX235" i="5"/>
  <c r="CV235" i="5"/>
  <c r="CU234" i="5" s="1"/>
  <c r="AB13" i="6" s="1"/>
  <c r="DA234" i="5"/>
  <c r="CZ234" i="5"/>
  <c r="W13" i="6" s="1"/>
  <c r="CX234" i="5"/>
  <c r="CV234" i="5"/>
  <c r="DA233" i="5"/>
  <c r="AA13" i="6" s="1"/>
  <c r="CZ233" i="5"/>
  <c r="DA151" i="5"/>
  <c r="CZ151" i="5"/>
  <c r="P13" i="6" s="1"/>
  <c r="CX151" i="5"/>
  <c r="CV151" i="5"/>
  <c r="DA150" i="5"/>
  <c r="CZ150" i="5"/>
  <c r="O13" i="6" s="1"/>
  <c r="CX150" i="5"/>
  <c r="CV150" i="5"/>
  <c r="DA149" i="5"/>
  <c r="S13" i="6" s="1"/>
  <c r="CZ149" i="5"/>
  <c r="CV72" i="5"/>
  <c r="CV71" i="5"/>
  <c r="CV66" i="5"/>
  <c r="CV65" i="5"/>
  <c r="CZ72" i="5"/>
  <c r="H13" i="6" s="1"/>
  <c r="CZ66" i="5"/>
  <c r="CZ71" i="5"/>
  <c r="G13" i="6" s="1"/>
  <c r="CZ65" i="5"/>
  <c r="CZ70" i="5"/>
  <c r="CZ64" i="5"/>
  <c r="CW65" i="5" s="1"/>
  <c r="CX72" i="5"/>
  <c r="CX66" i="5"/>
  <c r="CX71" i="5"/>
  <c r="CX65" i="5"/>
  <c r="CW71" i="5"/>
  <c r="I13" i="6" s="1"/>
  <c r="DA72" i="5"/>
  <c r="DA71" i="5"/>
  <c r="DA70" i="5"/>
  <c r="K13" i="6" s="1"/>
  <c r="GL13" i="6" s="1"/>
  <c r="CF162" i="5"/>
  <c r="CE162" i="5"/>
  <c r="CC162" i="5"/>
  <c r="CA162" i="5"/>
  <c r="CF161" i="5"/>
  <c r="CE161" i="5"/>
  <c r="CC161" i="5"/>
  <c r="CA161" i="5"/>
  <c r="CF160" i="5"/>
  <c r="K11" i="6" s="1"/>
  <c r="CE160" i="5"/>
  <c r="AZ167" i="5"/>
  <c r="AY167" i="5"/>
  <c r="P8" i="6" s="1"/>
  <c r="AW167" i="5"/>
  <c r="AU167" i="5"/>
  <c r="AZ166" i="5"/>
  <c r="AY166" i="5"/>
  <c r="O8" i="6" s="1"/>
  <c r="AW166" i="5"/>
  <c r="AU166" i="5"/>
  <c r="AZ165" i="5"/>
  <c r="S8" i="6" s="1"/>
  <c r="AY165" i="5"/>
  <c r="AE112" i="5"/>
  <c r="AD112" i="5"/>
  <c r="AB112" i="5"/>
  <c r="Z112" i="5"/>
  <c r="Y111" i="5" s="1"/>
  <c r="T6" i="6" s="1"/>
  <c r="AE111" i="5"/>
  <c r="AD111" i="5"/>
  <c r="AB111" i="5"/>
  <c r="Z111" i="5"/>
  <c r="AE110" i="5"/>
  <c r="S6" i="6" s="1"/>
  <c r="GP6" i="6" s="1"/>
  <c r="AD110" i="5"/>
  <c r="AE67" i="5"/>
  <c r="AD67" i="5"/>
  <c r="H6" i="6" s="1"/>
  <c r="AB67" i="5"/>
  <c r="Z67" i="5"/>
  <c r="AE66" i="5"/>
  <c r="AD66" i="5"/>
  <c r="G6" i="6" s="1"/>
  <c r="AB66" i="5"/>
  <c r="Z66" i="5"/>
  <c r="AE65" i="5"/>
  <c r="K6" i="6" s="1"/>
  <c r="GL6" i="6" s="1"/>
  <c r="AD65" i="5"/>
  <c r="AE56" i="5"/>
  <c r="AD56" i="5"/>
  <c r="AB56" i="5"/>
  <c r="Z56" i="5"/>
  <c r="Y55" i="5" s="1"/>
  <c r="AE55" i="5"/>
  <c r="AD55" i="5"/>
  <c r="AB55" i="5"/>
  <c r="Z55" i="5"/>
  <c r="AE54" i="5"/>
  <c r="AD54" i="5"/>
  <c r="AE37" i="5"/>
  <c r="AD37" i="5"/>
  <c r="AB37" i="5"/>
  <c r="Z37" i="5"/>
  <c r="AE36" i="5"/>
  <c r="AD36" i="5"/>
  <c r="AB36" i="5"/>
  <c r="Z36" i="5"/>
  <c r="AE35" i="5"/>
  <c r="AD35" i="5"/>
  <c r="AA36" i="5" s="1"/>
  <c r="K561" i="5"/>
  <c r="J561" i="5"/>
  <c r="AV4" i="6" s="1"/>
  <c r="H561" i="5"/>
  <c r="F561" i="5"/>
  <c r="E560" i="5" s="1"/>
  <c r="AZ4" i="6" s="1"/>
  <c r="K560" i="5"/>
  <c r="J560" i="5"/>
  <c r="H560" i="5"/>
  <c r="G560" i="5"/>
  <c r="AW4" i="6" s="1"/>
  <c r="F560" i="5"/>
  <c r="K559" i="5"/>
  <c r="J559" i="5"/>
  <c r="AT4" i="6" s="1"/>
  <c r="K395" i="5"/>
  <c r="J395" i="5"/>
  <c r="AF4" i="6" s="1"/>
  <c r="H395" i="5"/>
  <c r="F395" i="5"/>
  <c r="E394" i="5" s="1"/>
  <c r="AJ4" i="6" s="1"/>
  <c r="K394" i="5"/>
  <c r="J394" i="5"/>
  <c r="H394" i="5"/>
  <c r="G394" i="5"/>
  <c r="AG4" i="6" s="1"/>
  <c r="F394" i="5"/>
  <c r="K393" i="5"/>
  <c r="J393" i="5"/>
  <c r="AD4" i="6" s="1"/>
  <c r="K493" i="5"/>
  <c r="J493" i="5"/>
  <c r="AN4" i="6" s="1"/>
  <c r="H493" i="5"/>
  <c r="F493" i="5"/>
  <c r="K492" i="5"/>
  <c r="J492" i="5"/>
  <c r="AM4" i="6" s="1"/>
  <c r="H492" i="5"/>
  <c r="F492" i="5"/>
  <c r="K491" i="5"/>
  <c r="AQ4" i="6" s="1"/>
  <c r="J491" i="5"/>
  <c r="K359" i="5"/>
  <c r="J359" i="5"/>
  <c r="H359" i="5"/>
  <c r="F359" i="5"/>
  <c r="E358" i="5" s="1"/>
  <c r="K358" i="5"/>
  <c r="J358" i="5"/>
  <c r="H358" i="5"/>
  <c r="F358" i="5"/>
  <c r="K357" i="5"/>
  <c r="J357" i="5"/>
  <c r="K317" i="5"/>
  <c r="J317" i="5"/>
  <c r="X4" i="6" s="1"/>
  <c r="H317" i="5"/>
  <c r="F317" i="5"/>
  <c r="K316" i="5"/>
  <c r="J316" i="5"/>
  <c r="W4" i="6" s="1"/>
  <c r="H316" i="5"/>
  <c r="F316" i="5"/>
  <c r="K315" i="5"/>
  <c r="AA4" i="6" s="1"/>
  <c r="J315" i="5"/>
  <c r="K206" i="5"/>
  <c r="J206" i="5"/>
  <c r="P4" i="6" s="1"/>
  <c r="H206" i="5"/>
  <c r="F206" i="5"/>
  <c r="E205" i="5" s="1"/>
  <c r="T4" i="6" s="1"/>
  <c r="K205" i="5"/>
  <c r="J205" i="5"/>
  <c r="H205" i="5"/>
  <c r="F205" i="5"/>
  <c r="K204" i="5"/>
  <c r="J204" i="5"/>
  <c r="K108" i="5"/>
  <c r="J108" i="5"/>
  <c r="H4" i="6" s="1"/>
  <c r="H108" i="5"/>
  <c r="K107" i="5"/>
  <c r="J107" i="5"/>
  <c r="G4" i="6" s="1"/>
  <c r="H107" i="5"/>
  <c r="F107" i="5"/>
  <c r="K106" i="5"/>
  <c r="K4" i="6" s="1"/>
  <c r="GL4" i="6" s="1"/>
  <c r="J106" i="5"/>
  <c r="FU102" i="5"/>
  <c r="FT102" i="5"/>
  <c r="P20" i="6" s="1"/>
  <c r="FR102" i="5"/>
  <c r="FP102" i="5"/>
  <c r="FU101" i="5"/>
  <c r="FT101" i="5"/>
  <c r="O20" i="6" s="1"/>
  <c r="FR101" i="5"/>
  <c r="FP101" i="5"/>
  <c r="FU100" i="5"/>
  <c r="S20" i="6" s="1"/>
  <c r="GP20" i="6" s="1"/>
  <c r="FT100" i="5"/>
  <c r="FU47" i="5"/>
  <c r="FT47" i="5"/>
  <c r="H20" i="6" s="1"/>
  <c r="FR47" i="5"/>
  <c r="FP47" i="5"/>
  <c r="FU46" i="5"/>
  <c r="FT46" i="5"/>
  <c r="G20" i="6" s="1"/>
  <c r="FR46" i="5"/>
  <c r="FP46" i="5"/>
  <c r="FU45" i="5"/>
  <c r="K20" i="6" s="1"/>
  <c r="FT45" i="5"/>
  <c r="F20" i="6" s="1"/>
  <c r="FK30" i="5"/>
  <c r="FJ30" i="5"/>
  <c r="H19" i="6" s="1"/>
  <c r="FH30" i="5"/>
  <c r="FG29" i="5" s="1"/>
  <c r="I19" i="6" s="1"/>
  <c r="GI19" i="6" s="1"/>
  <c r="FF30" i="5"/>
  <c r="FK29" i="5"/>
  <c r="FJ29" i="5"/>
  <c r="G19" i="6" s="1"/>
  <c r="FH29" i="5"/>
  <c r="FF29" i="5"/>
  <c r="FK28" i="5"/>
  <c r="K19" i="6" s="1"/>
  <c r="GK19" i="6" s="1"/>
  <c r="FJ28" i="5"/>
  <c r="F19" i="6" s="1"/>
  <c r="GH19" i="6" s="1"/>
  <c r="EZ108" i="5"/>
  <c r="EY108" i="5"/>
  <c r="EW108" i="5"/>
  <c r="EU108" i="5"/>
  <c r="EZ107" i="5"/>
  <c r="EY107" i="5"/>
  <c r="O18" i="6" s="1"/>
  <c r="EW107" i="5"/>
  <c r="EU107" i="5"/>
  <c r="EZ106" i="5"/>
  <c r="S18" i="6" s="1"/>
  <c r="GP18" i="6" s="1"/>
  <c r="EY106" i="5"/>
  <c r="EZ69" i="5"/>
  <c r="EY69" i="5"/>
  <c r="H18" i="6" s="1"/>
  <c r="EW69" i="5"/>
  <c r="EU69" i="5"/>
  <c r="EZ68" i="5"/>
  <c r="EY68" i="5"/>
  <c r="G18" i="6" s="1"/>
  <c r="EW68" i="5"/>
  <c r="EV68" i="5"/>
  <c r="I18" i="6" s="1"/>
  <c r="EU68" i="5"/>
  <c r="EZ67" i="5"/>
  <c r="K18" i="6" s="1"/>
  <c r="GJ18" i="6" s="1"/>
  <c r="EY67" i="5"/>
  <c r="F18" i="6" s="1"/>
  <c r="EZ58" i="5"/>
  <c r="EY58" i="5"/>
  <c r="EW58" i="5"/>
  <c r="EU58" i="5"/>
  <c r="EZ57" i="5"/>
  <c r="EY57" i="5"/>
  <c r="EW57" i="5"/>
  <c r="EU57" i="5"/>
  <c r="EZ56" i="5"/>
  <c r="EY56" i="5"/>
  <c r="EZ29" i="5"/>
  <c r="EY29" i="5"/>
  <c r="EW29" i="5"/>
  <c r="EU29" i="5"/>
  <c r="EZ28" i="5"/>
  <c r="EY28" i="5"/>
  <c r="EW28" i="5"/>
  <c r="EU28" i="5"/>
  <c r="EZ27" i="5"/>
  <c r="EY27" i="5"/>
  <c r="EV28" i="5" s="1"/>
  <c r="EP129" i="5"/>
  <c r="EO129" i="5"/>
  <c r="P17" i="6" s="1"/>
  <c r="EM129" i="5"/>
  <c r="EK129" i="5"/>
  <c r="EP128" i="5"/>
  <c r="EO128" i="5"/>
  <c r="O17" i="6" s="1"/>
  <c r="EM128" i="5"/>
  <c r="EK128" i="5"/>
  <c r="EP127" i="5"/>
  <c r="S17" i="6" s="1"/>
  <c r="EO127" i="5"/>
  <c r="EP73" i="5"/>
  <c r="EO73" i="5"/>
  <c r="H17" i="6" s="1"/>
  <c r="EM73" i="5"/>
  <c r="EK73" i="5"/>
  <c r="EJ72" i="5" s="1"/>
  <c r="EP72" i="5"/>
  <c r="EO72" i="5"/>
  <c r="G17" i="6" s="1"/>
  <c r="EM72" i="5"/>
  <c r="EL72" i="5"/>
  <c r="I17" i="6" s="1"/>
  <c r="EK72" i="5"/>
  <c r="EP71" i="5"/>
  <c r="K17" i="6" s="1"/>
  <c r="EO71" i="5"/>
  <c r="F17" i="6" s="1"/>
  <c r="EP62" i="5"/>
  <c r="EO62" i="5"/>
  <c r="EM62" i="5"/>
  <c r="EK62" i="5"/>
  <c r="EP61" i="5"/>
  <c r="EO61" i="5"/>
  <c r="EM61" i="5"/>
  <c r="EK61" i="5"/>
  <c r="EP60" i="5"/>
  <c r="EO60" i="5"/>
  <c r="EL61" i="5" s="1"/>
  <c r="EP15" i="5"/>
  <c r="EO15" i="5"/>
  <c r="EM15" i="5"/>
  <c r="EK15" i="5"/>
  <c r="EP14" i="5"/>
  <c r="EO14" i="5"/>
  <c r="EM14" i="5"/>
  <c r="EL14" i="5"/>
  <c r="EK14" i="5"/>
  <c r="EP13" i="5"/>
  <c r="EO13" i="5"/>
  <c r="EF1451" i="5"/>
  <c r="EE1451" i="5"/>
  <c r="EC1451" i="5"/>
  <c r="EA1451" i="5"/>
  <c r="EF1450" i="5"/>
  <c r="EE1450" i="5"/>
  <c r="GA16" i="6" s="1"/>
  <c r="EC1450" i="5"/>
  <c r="EA1450" i="5"/>
  <c r="EF1449" i="5"/>
  <c r="GE16" i="6" s="1"/>
  <c r="EE1449" i="5"/>
  <c r="EF1408" i="5"/>
  <c r="EE1408" i="5"/>
  <c r="FT16" i="6" s="1"/>
  <c r="EC1408" i="5"/>
  <c r="EA1408" i="5"/>
  <c r="EF1407" i="5"/>
  <c r="EE1407" i="5"/>
  <c r="FS16" i="6" s="1"/>
  <c r="EC1407" i="5"/>
  <c r="EA1407" i="5"/>
  <c r="EF1406" i="5"/>
  <c r="EE1406" i="5"/>
  <c r="EF1358" i="5"/>
  <c r="EE1358" i="5"/>
  <c r="EC1358" i="5"/>
  <c r="EA1358" i="5"/>
  <c r="EF1357" i="5"/>
  <c r="EE1357" i="5"/>
  <c r="FK16" i="6" s="1"/>
  <c r="EC1357" i="5"/>
  <c r="EA1357" i="5"/>
  <c r="EF1356" i="5"/>
  <c r="FO16" i="6" s="1"/>
  <c r="EE1356" i="5"/>
  <c r="EF1347" i="5"/>
  <c r="EE1347" i="5"/>
  <c r="EC1347" i="5"/>
  <c r="EA1347" i="5"/>
  <c r="EF1346" i="5"/>
  <c r="EE1346" i="5"/>
  <c r="EC1346" i="5"/>
  <c r="EA1346" i="5"/>
  <c r="EF1345" i="5"/>
  <c r="EE1345" i="5"/>
  <c r="EF1330" i="5"/>
  <c r="EE1330" i="5"/>
  <c r="EC1330" i="5"/>
  <c r="EA1330" i="5"/>
  <c r="EF1329" i="5"/>
  <c r="EE1329" i="5"/>
  <c r="EC1329" i="5"/>
  <c r="EA1329" i="5"/>
  <c r="EF1328" i="5"/>
  <c r="EE1328" i="5"/>
  <c r="EB1329" i="5" s="1"/>
  <c r="EF1301" i="5"/>
  <c r="EE1301" i="5"/>
  <c r="FD16" i="6" s="1"/>
  <c r="EC1301" i="5"/>
  <c r="EB1300" i="5" s="1"/>
  <c r="FE16" i="6" s="1"/>
  <c r="EA1301" i="5"/>
  <c r="EF1300" i="5"/>
  <c r="EE1300" i="5"/>
  <c r="FC16" i="6" s="1"/>
  <c r="EC1300" i="5"/>
  <c r="EA1300" i="5"/>
  <c r="EF1299" i="5"/>
  <c r="FG16" i="6" s="1"/>
  <c r="EE1299" i="5"/>
  <c r="FB16" i="6" s="1"/>
  <c r="EF1264" i="5"/>
  <c r="EE1264" i="5"/>
  <c r="EC1264" i="5"/>
  <c r="EA1264" i="5"/>
  <c r="DZ1263" i="5" s="1"/>
  <c r="EZ16" i="6" s="1"/>
  <c r="EF1263" i="5"/>
  <c r="EE1263" i="5"/>
  <c r="EU16" i="6" s="1"/>
  <c r="EC1263" i="5"/>
  <c r="EB1263" i="5"/>
  <c r="EW16" i="6" s="1"/>
  <c r="EA1263" i="5"/>
  <c r="EF1262" i="5"/>
  <c r="EY16" i="6" s="1"/>
  <c r="EE1262" i="5"/>
  <c r="ET16" i="6" s="1"/>
  <c r="EF1253" i="5"/>
  <c r="EE1253" i="5"/>
  <c r="EC1253" i="5"/>
  <c r="EA1253" i="5"/>
  <c r="EF1252" i="5"/>
  <c r="EE1252" i="5"/>
  <c r="EC1252" i="5"/>
  <c r="EA1252" i="5"/>
  <c r="EF1251" i="5"/>
  <c r="EE1251" i="5"/>
  <c r="EB1252" i="5" s="1"/>
  <c r="EF1233" i="5"/>
  <c r="EE1233" i="5"/>
  <c r="EC1233" i="5"/>
  <c r="EB1232" i="5" s="1"/>
  <c r="EA1233" i="5"/>
  <c r="EF1232" i="5"/>
  <c r="EE1232" i="5"/>
  <c r="EC1232" i="5"/>
  <c r="EA1232" i="5"/>
  <c r="EF1231" i="5"/>
  <c r="EE1231" i="5"/>
  <c r="EF1203" i="5"/>
  <c r="EE1203" i="5"/>
  <c r="EN16" i="6" s="1"/>
  <c r="EC1203" i="5"/>
  <c r="EA1203" i="5"/>
  <c r="EF1202" i="5"/>
  <c r="EE1202" i="5"/>
  <c r="EM16" i="6" s="1"/>
  <c r="EC1202" i="5"/>
  <c r="EA1202" i="5"/>
  <c r="EF1201" i="5"/>
  <c r="EE1201" i="5"/>
  <c r="EF1192" i="5"/>
  <c r="EE1192" i="5"/>
  <c r="EC1192" i="5"/>
  <c r="EA1192" i="5"/>
  <c r="EF1191" i="5"/>
  <c r="EE1191" i="5"/>
  <c r="EC1191" i="5"/>
  <c r="EA1191" i="5"/>
  <c r="EF1190" i="5"/>
  <c r="EE1190" i="5"/>
  <c r="EB1191" i="5" s="1"/>
  <c r="EF1170" i="5"/>
  <c r="EE1170" i="5"/>
  <c r="EC1170" i="5"/>
  <c r="EA1170" i="5"/>
  <c r="EF1169" i="5"/>
  <c r="EE1169" i="5"/>
  <c r="EC1169" i="5"/>
  <c r="EA1169" i="5"/>
  <c r="EF1168" i="5"/>
  <c r="EE1168" i="5"/>
  <c r="EF1143" i="5"/>
  <c r="EE1143" i="5"/>
  <c r="EF16" i="6" s="1"/>
  <c r="EC1143" i="5"/>
  <c r="EA1143" i="5"/>
  <c r="EF1142" i="5"/>
  <c r="EE1142" i="5"/>
  <c r="EE16" i="6" s="1"/>
  <c r="EC1142" i="5"/>
  <c r="EA1142" i="5"/>
  <c r="EF1141" i="5"/>
  <c r="EI16" i="6" s="1"/>
  <c r="EE1141" i="5"/>
  <c r="EF1132" i="5"/>
  <c r="EE1132" i="5"/>
  <c r="EC1132" i="5"/>
  <c r="EA1132" i="5"/>
  <c r="EF1131" i="5"/>
  <c r="EE1131" i="5"/>
  <c r="EC1131" i="5"/>
  <c r="EA1131" i="5"/>
  <c r="EF1130" i="5"/>
  <c r="EE1130" i="5"/>
  <c r="EF1116" i="5"/>
  <c r="EE1116" i="5"/>
  <c r="EC1116" i="5"/>
  <c r="EA1116" i="5"/>
  <c r="EF1115" i="5"/>
  <c r="EE1115" i="5"/>
  <c r="EC1115" i="5"/>
  <c r="EB1115" i="5"/>
  <c r="EA1115" i="5"/>
  <c r="EF1114" i="5"/>
  <c r="EE1114" i="5"/>
  <c r="EF1086" i="5"/>
  <c r="EE1086" i="5"/>
  <c r="DX16" i="6" s="1"/>
  <c r="EC1086" i="5"/>
  <c r="EA1086" i="5"/>
  <c r="EF1085" i="5"/>
  <c r="EE1085" i="5"/>
  <c r="DW16" i="6" s="1"/>
  <c r="EC1085" i="5"/>
  <c r="EA1085" i="5"/>
  <c r="EF1084" i="5"/>
  <c r="DZ1085" i="5" s="1"/>
  <c r="EB16" i="6" s="1"/>
  <c r="EE1084" i="5"/>
  <c r="EF1061" i="5"/>
  <c r="EE1061" i="5"/>
  <c r="EC1061" i="5"/>
  <c r="EA1061" i="5"/>
  <c r="EF1060" i="5"/>
  <c r="EE1060" i="5"/>
  <c r="DO16" i="6" s="1"/>
  <c r="EC1060" i="5"/>
  <c r="EA1060" i="5"/>
  <c r="EF1059" i="5"/>
  <c r="DS16" i="6" s="1"/>
  <c r="GN16" i="6" s="1"/>
  <c r="EE1059" i="5"/>
  <c r="EF1031" i="5"/>
  <c r="EE1031" i="5"/>
  <c r="EC1031" i="5"/>
  <c r="EB1030" i="5" s="1"/>
  <c r="EA1031" i="5"/>
  <c r="EF1030" i="5"/>
  <c r="EE1030" i="5"/>
  <c r="EC1030" i="5"/>
  <c r="EA1030" i="5"/>
  <c r="DI16" i="6" s="1"/>
  <c r="EF1029" i="5"/>
  <c r="EE1029" i="5"/>
  <c r="EF976" i="5"/>
  <c r="EE976" i="5"/>
  <c r="EC976" i="5"/>
  <c r="EA976" i="5"/>
  <c r="EF975" i="5"/>
  <c r="EE975" i="5"/>
  <c r="CY16" i="6" s="1"/>
  <c r="EC975" i="5"/>
  <c r="EA975" i="5"/>
  <c r="EF974" i="5"/>
  <c r="DC16" i="6" s="1"/>
  <c r="EE974" i="5"/>
  <c r="EF892" i="5"/>
  <c r="EE892" i="5"/>
  <c r="CR16" i="6" s="1"/>
  <c r="EC892" i="5"/>
  <c r="EA892" i="5"/>
  <c r="EF891" i="5"/>
  <c r="EE891" i="5"/>
  <c r="EC891" i="5"/>
  <c r="EA891" i="5"/>
  <c r="EF890" i="5"/>
  <c r="CU16" i="6" s="1"/>
  <c r="EE890" i="5"/>
  <c r="EF832" i="5"/>
  <c r="EE832" i="5"/>
  <c r="EC832" i="5"/>
  <c r="EA832" i="5"/>
  <c r="EF831" i="5"/>
  <c r="EE831" i="5"/>
  <c r="CI16" i="6" s="1"/>
  <c r="EC831" i="5"/>
  <c r="EA831" i="5"/>
  <c r="EF830" i="5"/>
  <c r="CM16" i="6" s="1"/>
  <c r="EE830" i="5"/>
  <c r="EF772" i="5"/>
  <c r="EE772" i="5"/>
  <c r="CB16" i="6" s="1"/>
  <c r="EC772" i="5"/>
  <c r="EA772" i="5"/>
  <c r="EF771" i="5"/>
  <c r="EE771" i="5"/>
  <c r="EC771" i="5"/>
  <c r="EA771" i="5"/>
  <c r="EE770" i="5"/>
  <c r="EF721" i="5"/>
  <c r="EE721" i="5"/>
  <c r="BT16" i="6" s="1"/>
  <c r="EC721" i="5"/>
  <c r="EA721" i="5"/>
  <c r="EF720" i="5"/>
  <c r="EE720" i="5"/>
  <c r="BS16" i="6" s="1"/>
  <c r="EC720" i="5"/>
  <c r="EA720" i="5"/>
  <c r="EF719" i="5"/>
  <c r="BW16" i="6" s="1"/>
  <c r="EE719" i="5"/>
  <c r="EF701" i="5"/>
  <c r="EE701" i="5"/>
  <c r="EC701" i="5"/>
  <c r="EA701" i="5"/>
  <c r="DZ700" i="5" s="1"/>
  <c r="EF700" i="5"/>
  <c r="EE700" i="5"/>
  <c r="EC700" i="5"/>
  <c r="EA700" i="5"/>
  <c r="EF699" i="5"/>
  <c r="EE699" i="5"/>
  <c r="EF684" i="5"/>
  <c r="EE684" i="5"/>
  <c r="EC684" i="5"/>
  <c r="EA684" i="5"/>
  <c r="EF683" i="5"/>
  <c r="EE683" i="5"/>
  <c r="EC683" i="5"/>
  <c r="EA683" i="5"/>
  <c r="EF682" i="5"/>
  <c r="EE682" i="5"/>
  <c r="EB683" i="5" s="1"/>
  <c r="EF644" i="5"/>
  <c r="EE644" i="5"/>
  <c r="EC644" i="5"/>
  <c r="EA644" i="5"/>
  <c r="DZ643" i="5" s="1"/>
  <c r="EF643" i="5"/>
  <c r="EE643" i="5"/>
  <c r="EC643" i="5"/>
  <c r="EA643" i="5"/>
  <c r="EF642" i="5"/>
  <c r="EE642" i="5"/>
  <c r="EF603" i="5"/>
  <c r="EE603" i="5"/>
  <c r="BL16" i="6" s="1"/>
  <c r="EC603" i="5"/>
  <c r="EA603" i="5"/>
  <c r="EF602" i="5"/>
  <c r="EE602" i="5"/>
  <c r="BK16" i="6" s="1"/>
  <c r="EC602" i="5"/>
  <c r="EA602" i="5"/>
  <c r="EF601" i="5"/>
  <c r="BO16" i="6" s="1"/>
  <c r="EE601" i="5"/>
  <c r="EF527" i="5"/>
  <c r="EE527" i="5"/>
  <c r="EC527" i="5"/>
  <c r="EA527" i="5"/>
  <c r="EF526" i="5"/>
  <c r="EE526" i="5"/>
  <c r="EC526" i="5"/>
  <c r="EA526" i="5"/>
  <c r="EF525" i="5"/>
  <c r="BG16" i="6" s="1"/>
  <c r="EE525" i="5"/>
  <c r="EF423" i="5"/>
  <c r="EE423" i="5"/>
  <c r="AV16" i="6" s="1"/>
  <c r="EC423" i="5"/>
  <c r="EA423" i="5"/>
  <c r="EF422" i="5"/>
  <c r="EE422" i="5"/>
  <c r="AU16" i="6" s="1"/>
  <c r="EC422" i="5"/>
  <c r="EA422" i="5"/>
  <c r="EF421" i="5"/>
  <c r="AY16" i="6" s="1"/>
  <c r="EE421" i="5"/>
  <c r="EF328" i="5"/>
  <c r="EE328" i="5"/>
  <c r="EC328" i="5"/>
  <c r="EA328" i="5"/>
  <c r="DZ327" i="5" s="1"/>
  <c r="AR16" i="6" s="1"/>
  <c r="EF327" i="5"/>
  <c r="EE327" i="5"/>
  <c r="EC327" i="5"/>
  <c r="EA327" i="5"/>
  <c r="EF326" i="5"/>
  <c r="AQ16" i="6" s="1"/>
  <c r="EE326" i="5"/>
  <c r="EF229" i="5"/>
  <c r="EE229" i="5"/>
  <c r="AF16" i="6" s="1"/>
  <c r="EC229" i="5"/>
  <c r="EA229" i="5"/>
  <c r="EF228" i="5"/>
  <c r="EE228" i="5"/>
  <c r="AE16" i="6" s="1"/>
  <c r="EC228" i="5"/>
  <c r="EA228" i="5"/>
  <c r="EF227" i="5"/>
  <c r="AI16" i="6" s="1"/>
  <c r="GP16" i="6" s="1"/>
  <c r="EE227" i="5"/>
  <c r="EF176" i="5"/>
  <c r="EE176" i="5"/>
  <c r="EC176" i="5"/>
  <c r="EA176" i="5"/>
  <c r="EF175" i="5"/>
  <c r="EE175" i="5"/>
  <c r="EC175" i="5"/>
  <c r="EA175" i="5"/>
  <c r="EF174" i="5"/>
  <c r="AA16" i="6" s="1"/>
  <c r="EE174" i="5"/>
  <c r="EF165" i="5"/>
  <c r="EE165" i="5"/>
  <c r="EC165" i="5"/>
  <c r="EA165" i="5"/>
  <c r="EF164" i="5"/>
  <c r="EE164" i="5"/>
  <c r="EC164" i="5"/>
  <c r="EA164" i="5"/>
  <c r="EF163" i="5"/>
  <c r="EE163" i="5"/>
  <c r="EB164" i="5" s="1"/>
  <c r="EF139" i="5"/>
  <c r="EE139" i="5"/>
  <c r="EC139" i="5"/>
  <c r="EA139" i="5"/>
  <c r="DZ138" i="5" s="1"/>
  <c r="EF138" i="5"/>
  <c r="EE138" i="5"/>
  <c r="EC138" i="5"/>
  <c r="EA138" i="5"/>
  <c r="EF137" i="5"/>
  <c r="EE137" i="5"/>
  <c r="EF113" i="5"/>
  <c r="EE113" i="5"/>
  <c r="P16" i="6" s="1"/>
  <c r="EC113" i="5"/>
  <c r="EA113" i="5"/>
  <c r="EF112" i="5"/>
  <c r="EE112" i="5"/>
  <c r="O16" i="6" s="1"/>
  <c r="EC112" i="5"/>
  <c r="EA112" i="5"/>
  <c r="EF111" i="5"/>
  <c r="S16" i="6" s="1"/>
  <c r="EE111" i="5"/>
  <c r="EF51" i="5"/>
  <c r="EE51" i="5"/>
  <c r="EC51" i="5"/>
  <c r="EA51" i="5"/>
  <c r="DZ50" i="5" s="1"/>
  <c r="EF50" i="5"/>
  <c r="EE50" i="5"/>
  <c r="EC50" i="5"/>
  <c r="EA50" i="5"/>
  <c r="EF49" i="5"/>
  <c r="EE49" i="5"/>
  <c r="EF28" i="5"/>
  <c r="EE28" i="5"/>
  <c r="EC28" i="5"/>
  <c r="EA28" i="5"/>
  <c r="EF27" i="5"/>
  <c r="EE27" i="5"/>
  <c r="EC27" i="5"/>
  <c r="EA27" i="5"/>
  <c r="EF26" i="5"/>
  <c r="EE26" i="5"/>
  <c r="EB27" i="5" s="1"/>
  <c r="DV207" i="5"/>
  <c r="DU207" i="5"/>
  <c r="AF15" i="6" s="1"/>
  <c r="DS207" i="5"/>
  <c r="DQ207" i="5"/>
  <c r="DV206" i="5"/>
  <c r="DU206" i="5"/>
  <c r="AE15" i="6" s="1"/>
  <c r="DS206" i="5"/>
  <c r="DQ206" i="5"/>
  <c r="DV205" i="5"/>
  <c r="AI15" i="6" s="1"/>
  <c r="DU205" i="5"/>
  <c r="DV169" i="5"/>
  <c r="DU169" i="5"/>
  <c r="X15" i="6" s="1"/>
  <c r="DS169" i="5"/>
  <c r="DQ169" i="5"/>
  <c r="DV168" i="5"/>
  <c r="DU168" i="5"/>
  <c r="W15" i="6" s="1"/>
  <c r="DS168" i="5"/>
  <c r="DQ168" i="5"/>
  <c r="DV167" i="5"/>
  <c r="AA15" i="6" s="1"/>
  <c r="DU167" i="5"/>
  <c r="DR168" i="5" s="1"/>
  <c r="Y15" i="6" s="1"/>
  <c r="DV118" i="5"/>
  <c r="DU118" i="5"/>
  <c r="P15" i="6" s="1"/>
  <c r="DS118" i="5"/>
  <c r="DQ118" i="5"/>
  <c r="DV117" i="5"/>
  <c r="DU117" i="5"/>
  <c r="O15" i="6" s="1"/>
  <c r="DS117" i="5"/>
  <c r="DQ117" i="5"/>
  <c r="DV116" i="5"/>
  <c r="S15" i="6" s="1"/>
  <c r="DU116" i="5"/>
  <c r="DV58" i="5"/>
  <c r="DU58" i="5"/>
  <c r="H15" i="6" s="1"/>
  <c r="DS58" i="5"/>
  <c r="DQ58" i="5"/>
  <c r="DV57" i="5"/>
  <c r="DU57" i="5"/>
  <c r="G15" i="6" s="1"/>
  <c r="DS57" i="5"/>
  <c r="DQ57" i="5"/>
  <c r="DV56" i="5"/>
  <c r="K15" i="6" s="1"/>
  <c r="GL15" i="6" s="1"/>
  <c r="DU56" i="5"/>
  <c r="DR57" i="5" s="1"/>
  <c r="I15" i="6" s="1"/>
  <c r="DK322" i="5"/>
  <c r="DJ322" i="5"/>
  <c r="BD14" i="6" s="1"/>
  <c r="DH322" i="5"/>
  <c r="DF322" i="5"/>
  <c r="DK321" i="5"/>
  <c r="DJ321" i="5"/>
  <c r="BC14" i="6" s="1"/>
  <c r="DH321" i="5"/>
  <c r="DF321" i="5"/>
  <c r="DK320" i="5"/>
  <c r="BG14" i="6" s="1"/>
  <c r="DJ320" i="5"/>
  <c r="DK274" i="5"/>
  <c r="DJ274" i="5"/>
  <c r="AV14" i="6" s="1"/>
  <c r="DH274" i="5"/>
  <c r="DF274" i="5"/>
  <c r="DK273" i="5"/>
  <c r="DJ273" i="5"/>
  <c r="AU14" i="6" s="1"/>
  <c r="DH273" i="5"/>
  <c r="DF273" i="5"/>
  <c r="DK272" i="5"/>
  <c r="AY14" i="6" s="1"/>
  <c r="GL14" i="6" s="1"/>
  <c r="DJ272" i="5"/>
  <c r="DK204" i="5"/>
  <c r="DJ204" i="5"/>
  <c r="AN14" i="6" s="1"/>
  <c r="DH204" i="5"/>
  <c r="DF204" i="5"/>
  <c r="DK203" i="5"/>
  <c r="DJ203" i="5"/>
  <c r="AM14" i="6" s="1"/>
  <c r="DH203" i="5"/>
  <c r="DF203" i="5"/>
  <c r="DK202" i="5"/>
  <c r="AQ14" i="6" s="1"/>
  <c r="GN14" i="6" s="1"/>
  <c r="DJ202" i="5"/>
  <c r="DK167" i="5"/>
  <c r="DJ167" i="5"/>
  <c r="AF14" i="6" s="1"/>
  <c r="DH167" i="5"/>
  <c r="DF167" i="5"/>
  <c r="DK166" i="5"/>
  <c r="DJ166" i="5"/>
  <c r="AE14" i="6" s="1"/>
  <c r="DH166" i="5"/>
  <c r="DF166" i="5"/>
  <c r="DK165" i="5"/>
  <c r="AI14" i="6" s="1"/>
  <c r="DJ165" i="5"/>
  <c r="DK124" i="5"/>
  <c r="DJ124" i="5"/>
  <c r="X14" i="6" s="1"/>
  <c r="DH124" i="5"/>
  <c r="DF124" i="5"/>
  <c r="DK123" i="5"/>
  <c r="DJ123" i="5"/>
  <c r="W14" i="6" s="1"/>
  <c r="DH123" i="5"/>
  <c r="DF123" i="5"/>
  <c r="DK122" i="5"/>
  <c r="AA14" i="6" s="1"/>
  <c r="DJ122" i="5"/>
  <c r="DK89" i="5"/>
  <c r="DJ89" i="5"/>
  <c r="P14" i="6" s="1"/>
  <c r="DH89" i="5"/>
  <c r="DF89" i="5"/>
  <c r="DK88" i="5"/>
  <c r="DJ88" i="5"/>
  <c r="O14" i="6" s="1"/>
  <c r="DH88" i="5"/>
  <c r="DF88" i="5"/>
  <c r="DK87" i="5"/>
  <c r="S14" i="6" s="1"/>
  <c r="DJ87" i="5"/>
  <c r="DK50" i="5"/>
  <c r="DJ50" i="5"/>
  <c r="H14" i="6" s="1"/>
  <c r="DH50" i="5"/>
  <c r="DF50" i="5"/>
  <c r="DK49" i="5"/>
  <c r="DJ49" i="5"/>
  <c r="G14" i="6" s="1"/>
  <c r="DH49" i="5"/>
  <c r="DF49" i="5"/>
  <c r="DK48" i="5"/>
  <c r="K14" i="6" s="1"/>
  <c r="GP14" i="6" s="1"/>
  <c r="DJ48" i="5"/>
  <c r="DA229" i="5"/>
  <c r="CZ229" i="5"/>
  <c r="CX229" i="5"/>
  <c r="CV229" i="5"/>
  <c r="DA228" i="5"/>
  <c r="CZ228" i="5"/>
  <c r="CX228" i="5"/>
  <c r="CV228" i="5"/>
  <c r="DA227" i="5"/>
  <c r="CZ227" i="5"/>
  <c r="CW228" i="5" s="1"/>
  <c r="DA145" i="5"/>
  <c r="CZ145" i="5"/>
  <c r="CX145" i="5"/>
  <c r="CW150" i="5" s="1"/>
  <c r="Q13" i="6" s="1"/>
  <c r="CV145" i="5"/>
  <c r="CU144" i="5" s="1"/>
  <c r="DA144" i="5"/>
  <c r="CZ144" i="5"/>
  <c r="CX144" i="5"/>
  <c r="CV144" i="5"/>
  <c r="DA143" i="5"/>
  <c r="CZ143" i="5"/>
  <c r="DA66" i="5"/>
  <c r="CU65" i="5"/>
  <c r="DA65" i="5"/>
  <c r="DA64" i="5"/>
  <c r="CP132" i="5"/>
  <c r="CO132" i="5"/>
  <c r="X12" i="6" s="1"/>
  <c r="CM132" i="5"/>
  <c r="CK132" i="5"/>
  <c r="CP131" i="5"/>
  <c r="CO131" i="5"/>
  <c r="W12" i="6" s="1"/>
  <c r="CM131" i="5"/>
  <c r="CK131" i="5"/>
  <c r="CP130" i="5"/>
  <c r="CO130" i="5"/>
  <c r="CP92" i="5"/>
  <c r="CO92" i="5"/>
  <c r="P12" i="6" s="1"/>
  <c r="CM92" i="5"/>
  <c r="CK92" i="5"/>
  <c r="CJ91" i="5" s="1"/>
  <c r="T12" i="6" s="1"/>
  <c r="CP91" i="5"/>
  <c r="CO91" i="5"/>
  <c r="O12" i="6" s="1"/>
  <c r="CM91" i="5"/>
  <c r="CK91" i="5"/>
  <c r="CP90" i="5"/>
  <c r="S12" i="6" s="1"/>
  <c r="CO90" i="5"/>
  <c r="CP49" i="5"/>
  <c r="CO49" i="5"/>
  <c r="H12" i="6" s="1"/>
  <c r="CM49" i="5"/>
  <c r="CK49" i="5"/>
  <c r="CP48" i="5"/>
  <c r="CO48" i="5"/>
  <c r="G12" i="6" s="1"/>
  <c r="CM48" i="5"/>
  <c r="CK48" i="5"/>
  <c r="CP47" i="5"/>
  <c r="CO47" i="5"/>
  <c r="CF459" i="5"/>
  <c r="CE459" i="5"/>
  <c r="AF11" i="6" s="1"/>
  <c r="CC459" i="5"/>
  <c r="CA459" i="5"/>
  <c r="BZ458" i="5" s="1"/>
  <c r="AJ11" i="6" s="1"/>
  <c r="CF458" i="5"/>
  <c r="CE458" i="5"/>
  <c r="AE11" i="6" s="1"/>
  <c r="CC458" i="5"/>
  <c r="CB458" i="5"/>
  <c r="AG11" i="6" s="1"/>
  <c r="CA458" i="5"/>
  <c r="CF457" i="5"/>
  <c r="AI11" i="6" s="1"/>
  <c r="CE457" i="5"/>
  <c r="AD11" i="6" s="1"/>
  <c r="CF341" i="5"/>
  <c r="CE341" i="5"/>
  <c r="X11" i="6" s="1"/>
  <c r="CC341" i="5"/>
  <c r="CA341" i="5"/>
  <c r="BZ340" i="5" s="1"/>
  <c r="AB11" i="6" s="1"/>
  <c r="CF340" i="5"/>
  <c r="CE340" i="5"/>
  <c r="W11" i="6" s="1"/>
  <c r="CC340" i="5"/>
  <c r="CB340" i="5"/>
  <c r="Y11" i="6" s="1"/>
  <c r="CA340" i="5"/>
  <c r="CF339" i="5"/>
  <c r="AA11" i="6" s="1"/>
  <c r="CE339" i="5"/>
  <c r="V11" i="6" s="1"/>
  <c r="CF268" i="5"/>
  <c r="CE268" i="5"/>
  <c r="P11" i="6" s="1"/>
  <c r="CC268" i="5"/>
  <c r="CA268" i="5"/>
  <c r="CF267" i="5"/>
  <c r="CE267" i="5"/>
  <c r="O11" i="6" s="1"/>
  <c r="CC267" i="5"/>
  <c r="CA267" i="5"/>
  <c r="CF266" i="5"/>
  <c r="S11" i="6" s="1"/>
  <c r="CE266" i="5"/>
  <c r="CF151" i="5"/>
  <c r="CE151" i="5"/>
  <c r="H11" i="6" s="1"/>
  <c r="CC151" i="5"/>
  <c r="CA151" i="5"/>
  <c r="BZ150" i="5" s="1"/>
  <c r="CF150" i="5"/>
  <c r="CE150" i="5"/>
  <c r="CC150" i="5"/>
  <c r="CA150" i="5"/>
  <c r="CF149" i="5"/>
  <c r="CE149" i="5"/>
  <c r="CF49" i="5"/>
  <c r="CE49" i="5"/>
  <c r="CC49" i="5"/>
  <c r="CA49" i="5"/>
  <c r="CF48" i="5"/>
  <c r="CE48" i="5"/>
  <c r="CC48" i="5"/>
  <c r="CA48" i="5"/>
  <c r="CF47" i="5"/>
  <c r="CE47" i="5"/>
  <c r="CB48" i="5" s="1"/>
  <c r="BU59" i="5"/>
  <c r="BT59" i="5"/>
  <c r="BR59" i="5"/>
  <c r="BP59" i="5"/>
  <c r="BO58" i="5" s="1"/>
  <c r="T10" i="6" s="1"/>
  <c r="BU58" i="5"/>
  <c r="BT58" i="5"/>
  <c r="BR58" i="5"/>
  <c r="BP58" i="5"/>
  <c r="BU57" i="5"/>
  <c r="S10" i="6" s="1"/>
  <c r="BT57" i="5"/>
  <c r="BU23" i="5"/>
  <c r="BT23" i="5"/>
  <c r="H10" i="6" s="1"/>
  <c r="BR23" i="5"/>
  <c r="BP23" i="5"/>
  <c r="BU22" i="5"/>
  <c r="BT22" i="5"/>
  <c r="G10" i="6" s="1"/>
  <c r="BR22" i="5"/>
  <c r="BP22" i="5"/>
  <c r="BU21" i="5"/>
  <c r="K10" i="6" s="1"/>
  <c r="BT21" i="5"/>
  <c r="BK197" i="5"/>
  <c r="BJ197" i="5"/>
  <c r="X9" i="6" s="1"/>
  <c r="BH197" i="5"/>
  <c r="BF197" i="5"/>
  <c r="BE196" i="5" s="1"/>
  <c r="AB9" i="6" s="1"/>
  <c r="BK196" i="5"/>
  <c r="BJ196" i="5"/>
  <c r="W9" i="6" s="1"/>
  <c r="BH196" i="5"/>
  <c r="BF196" i="5"/>
  <c r="BK195" i="5"/>
  <c r="BJ195" i="5"/>
  <c r="BJ153" i="5"/>
  <c r="BI153" i="5"/>
  <c r="P9" i="6" s="1"/>
  <c r="BG153" i="5"/>
  <c r="BF152" i="5" s="1"/>
  <c r="Q9" i="6" s="1"/>
  <c r="BE153" i="5"/>
  <c r="BJ152" i="5"/>
  <c r="BI152" i="5"/>
  <c r="O9" i="6" s="1"/>
  <c r="BG152" i="5"/>
  <c r="BE152" i="5"/>
  <c r="BJ151" i="5"/>
  <c r="S9" i="6" s="1"/>
  <c r="BI151" i="5"/>
  <c r="N9" i="6" s="1"/>
  <c r="BK107" i="5"/>
  <c r="BJ107" i="5"/>
  <c r="H9" i="6" s="1"/>
  <c r="BH107" i="5"/>
  <c r="BG106" i="5" s="1"/>
  <c r="I9" i="6" s="1"/>
  <c r="BF107" i="5"/>
  <c r="BK106" i="5"/>
  <c r="BJ106" i="5"/>
  <c r="G9" i="6" s="1"/>
  <c r="BH106" i="5"/>
  <c r="BF106" i="5"/>
  <c r="BK105" i="5"/>
  <c r="BE106" i="5" s="1"/>
  <c r="BJ105" i="5"/>
  <c r="F9" i="6" s="1"/>
  <c r="BK71" i="5"/>
  <c r="BJ71" i="5"/>
  <c r="BH71" i="5"/>
  <c r="BF71" i="5"/>
  <c r="BK70" i="5"/>
  <c r="BJ70" i="5"/>
  <c r="BH70" i="5"/>
  <c r="BF70" i="5"/>
  <c r="BK69" i="5"/>
  <c r="BJ69" i="5"/>
  <c r="BG70" i="5" s="1"/>
  <c r="BK36" i="5"/>
  <c r="BJ36" i="5"/>
  <c r="BH36" i="5"/>
  <c r="BF36" i="5"/>
  <c r="BK35" i="5"/>
  <c r="BJ35" i="5"/>
  <c r="BH35" i="5"/>
  <c r="BF35" i="5"/>
  <c r="BK34" i="5"/>
  <c r="BJ34" i="5"/>
  <c r="AZ709" i="5"/>
  <c r="AY709" i="5"/>
  <c r="BT8" i="6" s="1"/>
  <c r="AW709" i="5"/>
  <c r="AU709" i="5"/>
  <c r="AZ708" i="5"/>
  <c r="AY708" i="5"/>
  <c r="BS8" i="6" s="1"/>
  <c r="AW708" i="5"/>
  <c r="AU708" i="5"/>
  <c r="AZ707" i="5"/>
  <c r="BW8" i="6" s="1"/>
  <c r="GP8" i="6" s="1"/>
  <c r="AY707" i="5"/>
  <c r="AV708" i="5" s="1"/>
  <c r="BU8" i="6" s="1"/>
  <c r="AZ664" i="5"/>
  <c r="AY664" i="5"/>
  <c r="BL8" i="6" s="1"/>
  <c r="AW664" i="5"/>
  <c r="AU664" i="5"/>
  <c r="AZ663" i="5"/>
  <c r="AY663" i="5"/>
  <c r="BK8" i="6" s="1"/>
  <c r="AW663" i="5"/>
  <c r="AU663" i="5"/>
  <c r="AZ662" i="5"/>
  <c r="BO8" i="6" s="1"/>
  <c r="AY662" i="5"/>
  <c r="AZ629" i="5"/>
  <c r="AY629" i="5"/>
  <c r="BD8" i="6" s="1"/>
  <c r="AW629" i="5"/>
  <c r="AU629" i="5"/>
  <c r="AT628" i="5" s="1"/>
  <c r="BH8" i="6" s="1"/>
  <c r="AZ628" i="5"/>
  <c r="AY628" i="5"/>
  <c r="BC8" i="6" s="1"/>
  <c r="AW628" i="5"/>
  <c r="AV628" i="5"/>
  <c r="BE8" i="6" s="1"/>
  <c r="AU628" i="5"/>
  <c r="AZ627" i="5"/>
  <c r="BG8" i="6" s="1"/>
  <c r="AY627" i="5"/>
  <c r="BB8" i="6" s="1"/>
  <c r="AZ579" i="5"/>
  <c r="AY579" i="5"/>
  <c r="AV8" i="6" s="1"/>
  <c r="AW579" i="5"/>
  <c r="AV578" i="5" s="1"/>
  <c r="AW8" i="6" s="1"/>
  <c r="AU579" i="5"/>
  <c r="AZ578" i="5"/>
  <c r="AY578" i="5"/>
  <c r="AU8" i="6" s="1"/>
  <c r="AW578" i="5"/>
  <c r="AU578" i="5"/>
  <c r="AZ577" i="5"/>
  <c r="AY8" i="6" s="1"/>
  <c r="AY577" i="5"/>
  <c r="AZ517" i="5"/>
  <c r="AY517" i="5"/>
  <c r="AN8" i="6" s="1"/>
  <c r="AW517" i="5"/>
  <c r="AU517" i="5"/>
  <c r="AZ516" i="5"/>
  <c r="AY516" i="5"/>
  <c r="AM8" i="6" s="1"/>
  <c r="AW516" i="5"/>
  <c r="AU516" i="5"/>
  <c r="AZ515" i="5"/>
  <c r="AQ8" i="6" s="1"/>
  <c r="AY515" i="5"/>
  <c r="AZ449" i="5"/>
  <c r="AY449" i="5"/>
  <c r="AW449" i="5"/>
  <c r="AU449" i="5"/>
  <c r="AZ448" i="5"/>
  <c r="AY448" i="5"/>
  <c r="AW448" i="5"/>
  <c r="AU448" i="5"/>
  <c r="AZ447" i="5"/>
  <c r="AY447" i="5"/>
  <c r="AV448" i="5" s="1"/>
  <c r="AZ405" i="5"/>
  <c r="AY405" i="5"/>
  <c r="AF8" i="6" s="1"/>
  <c r="AW405" i="5"/>
  <c r="AU405" i="5"/>
  <c r="AZ404" i="5"/>
  <c r="AY404" i="5"/>
  <c r="AE8" i="6" s="1"/>
  <c r="AW404" i="5"/>
  <c r="AU404" i="5"/>
  <c r="AZ403" i="5"/>
  <c r="AI8" i="6" s="1"/>
  <c r="AY403" i="5"/>
  <c r="AZ352" i="5"/>
  <c r="AY352" i="5"/>
  <c r="AW352" i="5"/>
  <c r="AU352" i="5"/>
  <c r="AZ351" i="5"/>
  <c r="AY351" i="5"/>
  <c r="AW351" i="5"/>
  <c r="AU351" i="5"/>
  <c r="AZ350" i="5"/>
  <c r="AY350" i="5"/>
  <c r="AV351" i="5" s="1"/>
  <c r="AZ281" i="5"/>
  <c r="AY281" i="5"/>
  <c r="AW281" i="5"/>
  <c r="AU281" i="5"/>
  <c r="AZ280" i="5"/>
  <c r="AY280" i="5"/>
  <c r="W8" i="6" s="1"/>
  <c r="AW280" i="5"/>
  <c r="AU280" i="5"/>
  <c r="AZ279" i="5"/>
  <c r="AA8" i="6" s="1"/>
  <c r="AY279" i="5"/>
  <c r="AZ156" i="5"/>
  <c r="AY156" i="5"/>
  <c r="AW156" i="5"/>
  <c r="AU156" i="5"/>
  <c r="AZ155" i="5"/>
  <c r="AY155" i="5"/>
  <c r="AW155" i="5"/>
  <c r="AU155" i="5"/>
  <c r="AZ154" i="5"/>
  <c r="AY154" i="5"/>
  <c r="AV155" i="5" s="1"/>
  <c r="AZ139" i="5"/>
  <c r="AY139" i="5"/>
  <c r="AW139" i="5"/>
  <c r="AU139" i="5"/>
  <c r="AT138" i="5" s="1"/>
  <c r="AZ138" i="5"/>
  <c r="AY138" i="5"/>
  <c r="AW138" i="5"/>
  <c r="AU138" i="5"/>
  <c r="AZ137" i="5"/>
  <c r="AY137" i="5"/>
  <c r="AZ104" i="5"/>
  <c r="AY104" i="5"/>
  <c r="AW104" i="5"/>
  <c r="AU104" i="5"/>
  <c r="AZ103" i="5"/>
  <c r="AY103" i="5"/>
  <c r="AW103" i="5"/>
  <c r="AU103" i="5"/>
  <c r="AZ102" i="5"/>
  <c r="AY102" i="5"/>
  <c r="AV103" i="5" s="1"/>
  <c r="AZ62" i="5"/>
  <c r="AY62" i="5"/>
  <c r="H8" i="6" s="1"/>
  <c r="AW62" i="5"/>
  <c r="AU62" i="5"/>
  <c r="AZ61" i="5"/>
  <c r="AY61" i="5"/>
  <c r="G8" i="6" s="1"/>
  <c r="AW61" i="5"/>
  <c r="AU61" i="5"/>
  <c r="AZ60" i="5"/>
  <c r="K8" i="6" s="1"/>
  <c r="AY60" i="5"/>
  <c r="AZ51" i="5"/>
  <c r="AY51" i="5"/>
  <c r="AW51" i="5"/>
  <c r="AU51" i="5"/>
  <c r="AZ50" i="5"/>
  <c r="AY50" i="5"/>
  <c r="AW50" i="5"/>
  <c r="AU50" i="5"/>
  <c r="AZ49" i="5"/>
  <c r="AY49" i="5"/>
  <c r="AV50" i="5" s="1"/>
  <c r="AZ33" i="5"/>
  <c r="AY33" i="5"/>
  <c r="AW33" i="5"/>
  <c r="AU33" i="5"/>
  <c r="AZ32" i="5"/>
  <c r="AY32" i="5"/>
  <c r="AW32" i="5"/>
  <c r="AU32" i="5"/>
  <c r="AZ31" i="5"/>
  <c r="AY31" i="5"/>
  <c r="AP34" i="5"/>
  <c r="AO34" i="5"/>
  <c r="H7" i="6" s="1"/>
  <c r="AM34" i="5"/>
  <c r="AK34" i="5"/>
  <c r="AP33" i="5"/>
  <c r="AO33" i="5"/>
  <c r="G7" i="6" s="1"/>
  <c r="AM33" i="5"/>
  <c r="AK33" i="5"/>
  <c r="AP32" i="5"/>
  <c r="K7" i="6" s="1"/>
  <c r="GL7" i="6" s="1"/>
  <c r="AO32" i="5"/>
  <c r="AL33" i="5" s="1"/>
  <c r="I7" i="6" s="1"/>
  <c r="GI7" i="6" s="1"/>
  <c r="AE163" i="5"/>
  <c r="AD163" i="5"/>
  <c r="X6" i="6" s="1"/>
  <c r="AB163" i="5"/>
  <c r="Z163" i="5"/>
  <c r="AE162" i="5"/>
  <c r="AD162" i="5"/>
  <c r="W6" i="6" s="1"/>
  <c r="AB162" i="5"/>
  <c r="Z162" i="5"/>
  <c r="AE161" i="5"/>
  <c r="AD161" i="5"/>
  <c r="U213" i="5"/>
  <c r="T213" i="5"/>
  <c r="X5" i="6" s="1"/>
  <c r="R213" i="5"/>
  <c r="P213" i="5"/>
  <c r="O212" i="5" s="1"/>
  <c r="AB5" i="6" s="1"/>
  <c r="GO5" i="6" s="1"/>
  <c r="U212" i="5"/>
  <c r="T212" i="5"/>
  <c r="W5" i="6" s="1"/>
  <c r="R212" i="5"/>
  <c r="Q212" i="5"/>
  <c r="Y5" i="6" s="1"/>
  <c r="P212" i="5"/>
  <c r="U211" i="5"/>
  <c r="AA5" i="6" s="1"/>
  <c r="GN5" i="6" s="1"/>
  <c r="T211" i="5"/>
  <c r="U143" i="5"/>
  <c r="T143" i="5"/>
  <c r="P5" i="6" s="1"/>
  <c r="R143" i="5"/>
  <c r="P143" i="5"/>
  <c r="U142" i="5"/>
  <c r="T142" i="5"/>
  <c r="O5" i="6" s="1"/>
  <c r="R142" i="5"/>
  <c r="P142" i="5"/>
  <c r="U141" i="5"/>
  <c r="S5" i="6" s="1"/>
  <c r="GP5" i="6" s="1"/>
  <c r="T141" i="5"/>
  <c r="Q142" i="5" s="1"/>
  <c r="Q5" i="6" s="1"/>
  <c r="P67" i="5"/>
  <c r="R67" i="5"/>
  <c r="R68" i="5"/>
  <c r="Q67" i="5" s="1"/>
  <c r="I5" i="6" s="1"/>
  <c r="GI5" i="6" s="1"/>
  <c r="T68" i="5"/>
  <c r="H5" i="6" s="1"/>
  <c r="U68" i="5"/>
  <c r="U67" i="5"/>
  <c r="T67" i="5"/>
  <c r="G5" i="6" s="1"/>
  <c r="U66" i="5"/>
  <c r="K5" i="6" s="1"/>
  <c r="T66" i="5"/>
  <c r="P68" i="5"/>
  <c r="O67" i="5" s="1"/>
  <c r="L5" i="6" s="1"/>
  <c r="EP583" i="5"/>
  <c r="EO583" i="5"/>
  <c r="EN580" i="5"/>
  <c r="EN579" i="5"/>
  <c r="EP584" i="5" s="1"/>
  <c r="EN578" i="5"/>
  <c r="EP585" i="5" s="1"/>
  <c r="EN577" i="5"/>
  <c r="EM585" i="5" s="1"/>
  <c r="EL584" i="5" s="1"/>
  <c r="EN576" i="5"/>
  <c r="EP574" i="5"/>
  <c r="EO574" i="5"/>
  <c r="EM574" i="5"/>
  <c r="EK574" i="5"/>
  <c r="EP573" i="5"/>
  <c r="EO573" i="5"/>
  <c r="EM573" i="5"/>
  <c r="EK573" i="5"/>
  <c r="EP572" i="5"/>
  <c r="EJ573" i="5" s="1"/>
  <c r="EO572" i="5"/>
  <c r="EP492" i="5"/>
  <c r="EO492" i="5"/>
  <c r="EM492" i="5"/>
  <c r="EK492" i="5"/>
  <c r="EJ491" i="5" s="1"/>
  <c r="EP491" i="5"/>
  <c r="EO491" i="5"/>
  <c r="EM491" i="5"/>
  <c r="EK491" i="5"/>
  <c r="EP490" i="5"/>
  <c r="EO490" i="5"/>
  <c r="EE62" i="5"/>
  <c r="H16" i="6" s="1"/>
  <c r="ED57" i="5"/>
  <c r="ED56" i="5"/>
  <c r="EF61" i="5" s="1"/>
  <c r="ED55" i="5"/>
  <c r="EF62" i="5" s="1"/>
  <c r="ED54" i="5"/>
  <c r="ED53" i="5"/>
  <c r="GN10" i="6" l="1"/>
  <c r="GJ10" i="6"/>
  <c r="GL11" i="6"/>
  <c r="GJ11" i="6"/>
  <c r="BQ22" i="5"/>
  <c r="I10" i="6" s="1"/>
  <c r="F10" i="6"/>
  <c r="GH10" i="6" s="1"/>
  <c r="G107" i="5"/>
  <c r="I4" i="6" s="1"/>
  <c r="F4" i="6"/>
  <c r="G316" i="5"/>
  <c r="Y4" i="6" s="1"/>
  <c r="V4" i="6"/>
  <c r="GH4" i="6" s="1"/>
  <c r="N5" i="6"/>
  <c r="GH5" i="6" s="1"/>
  <c r="GZ5" i="6" s="1"/>
  <c r="AA162" i="5"/>
  <c r="Y6" i="6" s="1"/>
  <c r="V6" i="6"/>
  <c r="AT50" i="5"/>
  <c r="AV61" i="5"/>
  <c r="I8" i="6" s="1"/>
  <c r="F8" i="6"/>
  <c r="AV138" i="5"/>
  <c r="AT351" i="5"/>
  <c r="AT448" i="5"/>
  <c r="EB891" i="5"/>
  <c r="CS16" i="6" s="1"/>
  <c r="CP16" i="6"/>
  <c r="DZ1252" i="5"/>
  <c r="EB1346" i="5"/>
  <c r="DZ1357" i="5"/>
  <c r="FP16" i="6" s="1"/>
  <c r="DZ1450" i="5"/>
  <c r="GF16" i="6" s="1"/>
  <c r="L17" i="6"/>
  <c r="GK17" i="6" s="1"/>
  <c r="ET28" i="5"/>
  <c r="EL491" i="5"/>
  <c r="EK584" i="5"/>
  <c r="EO585" i="5"/>
  <c r="O142" i="5"/>
  <c r="GJ8" i="6"/>
  <c r="GL8" i="6"/>
  <c r="L9" i="6"/>
  <c r="BD152" i="5"/>
  <c r="T9" i="6" s="1"/>
  <c r="BG196" i="5"/>
  <c r="Y9" i="6" s="1"/>
  <c r="GI9" i="6" s="1"/>
  <c r="BQ58" i="5"/>
  <c r="Q10" i="6" s="1"/>
  <c r="N10" i="6"/>
  <c r="CB150" i="5"/>
  <c r="I11" i="6" s="1"/>
  <c r="CL91" i="5"/>
  <c r="Q12" i="6" s="1"/>
  <c r="N12" i="6"/>
  <c r="CW144" i="5"/>
  <c r="CU228" i="5"/>
  <c r="DG49" i="5"/>
  <c r="I14" i="6" s="1"/>
  <c r="GI14" i="6" s="1"/>
  <c r="F14" i="6"/>
  <c r="DG123" i="5"/>
  <c r="Y14" i="6" s="1"/>
  <c r="V14" i="6"/>
  <c r="DG203" i="5"/>
  <c r="AO14" i="6" s="1"/>
  <c r="AL14" i="6"/>
  <c r="DG321" i="5"/>
  <c r="BE14" i="6" s="1"/>
  <c r="BB14" i="6"/>
  <c r="DR117" i="5"/>
  <c r="Q15" i="6" s="1"/>
  <c r="GI15" i="6" s="1"/>
  <c r="DR206" i="5"/>
  <c r="AG15" i="6" s="1"/>
  <c r="DZ27" i="5"/>
  <c r="EB50" i="5"/>
  <c r="EB138" i="5"/>
  <c r="DZ164" i="5"/>
  <c r="EB175" i="5"/>
  <c r="Y16" i="6" s="1"/>
  <c r="V16" i="6"/>
  <c r="DZ228" i="5"/>
  <c r="AJ16" i="6" s="1"/>
  <c r="EB327" i="5"/>
  <c r="AO16" i="6" s="1"/>
  <c r="AL16" i="6"/>
  <c r="DZ422" i="5"/>
  <c r="AZ16" i="6" s="1"/>
  <c r="GM16" i="6" s="1"/>
  <c r="EB526" i="5"/>
  <c r="BE16" i="6" s="1"/>
  <c r="BB16" i="6"/>
  <c r="DZ602" i="5"/>
  <c r="BP16" i="6" s="1"/>
  <c r="EB643" i="5"/>
  <c r="DZ683" i="5"/>
  <c r="EB700" i="5"/>
  <c r="DZ720" i="5"/>
  <c r="EB771" i="5"/>
  <c r="CC16" i="6" s="1"/>
  <c r="BZ16" i="6"/>
  <c r="DZ1115" i="5"/>
  <c r="EB1131" i="5"/>
  <c r="EB1169" i="5"/>
  <c r="EB1202" i="5"/>
  <c r="EO16" i="6" s="1"/>
  <c r="EL16" i="6"/>
  <c r="ET68" i="5"/>
  <c r="EV107" i="5"/>
  <c r="Q18" i="6" s="1"/>
  <c r="GI18" i="6" s="1"/>
  <c r="N18" i="6"/>
  <c r="GH18" i="6" s="1"/>
  <c r="FQ46" i="5"/>
  <c r="I20" i="6" s="1"/>
  <c r="FO46" i="5"/>
  <c r="FQ101" i="5"/>
  <c r="Q20" i="6" s="1"/>
  <c r="N20" i="6"/>
  <c r="GH20" i="6" s="1"/>
  <c r="E107" i="5"/>
  <c r="G205" i="5"/>
  <c r="Q4" i="6" s="1"/>
  <c r="N4" i="6"/>
  <c r="E316" i="5"/>
  <c r="AB4" i="6" s="1"/>
  <c r="G358" i="5"/>
  <c r="E492" i="5"/>
  <c r="AR4" i="6" s="1"/>
  <c r="Y36" i="5"/>
  <c r="AA55" i="5"/>
  <c r="AA111" i="5"/>
  <c r="Q6" i="6" s="1"/>
  <c r="N6" i="6"/>
  <c r="AT166" i="5"/>
  <c r="T8" i="6" s="1"/>
  <c r="CB161" i="5"/>
  <c r="CU71" i="5"/>
  <c r="CU150" i="5"/>
  <c r="T13" i="6" s="1"/>
  <c r="GW8" i="6"/>
  <c r="BR8" i="6"/>
  <c r="F15" i="6"/>
  <c r="CB267" i="5"/>
  <c r="Q11" i="6" s="1"/>
  <c r="N11" i="6"/>
  <c r="CL48" i="5"/>
  <c r="I12" i="6" s="1"/>
  <c r="F12" i="6"/>
  <c r="CL131" i="5"/>
  <c r="Y12" i="6" s="1"/>
  <c r="V12" i="6"/>
  <c r="DG88" i="5"/>
  <c r="Q14" i="6" s="1"/>
  <c r="N14" i="6"/>
  <c r="DG166" i="5"/>
  <c r="AG14" i="6" s="1"/>
  <c r="AD14" i="6"/>
  <c r="DG273" i="5"/>
  <c r="AW14" i="6" s="1"/>
  <c r="AT14" i="6"/>
  <c r="EB112" i="5"/>
  <c r="Q16" i="6" s="1"/>
  <c r="N16" i="6"/>
  <c r="EB228" i="5"/>
  <c r="AG16" i="6" s="1"/>
  <c r="AD16" i="6"/>
  <c r="EB422" i="5"/>
  <c r="AW16" i="6" s="1"/>
  <c r="AT16" i="6"/>
  <c r="EB602" i="5"/>
  <c r="BM16" i="6" s="1"/>
  <c r="BJ16" i="6"/>
  <c r="EB720" i="5"/>
  <c r="BU16" i="6" s="1"/>
  <c r="BR16" i="6"/>
  <c r="EB1142" i="5"/>
  <c r="EG16" i="6" s="1"/>
  <c r="ED16" i="6"/>
  <c r="GJ20" i="6"/>
  <c r="GY20" i="6" s="1"/>
  <c r="G492" i="5"/>
  <c r="AO4" i="6" s="1"/>
  <c r="AL4" i="6"/>
  <c r="AA66" i="5"/>
  <c r="I6" i="6" s="1"/>
  <c r="GI6" i="6" s="1"/>
  <c r="F6" i="6"/>
  <c r="GH6" i="6" s="1"/>
  <c r="AV166" i="5"/>
  <c r="Q8" i="6" s="1"/>
  <c r="N8" i="6"/>
  <c r="V15" i="6"/>
  <c r="AV32" i="5"/>
  <c r="AT103" i="5"/>
  <c r="AT155" i="5"/>
  <c r="AV280" i="5"/>
  <c r="Y8" i="6" s="1"/>
  <c r="V8" i="6"/>
  <c r="AV404" i="5"/>
  <c r="AG8" i="6" s="1"/>
  <c r="AD8" i="6"/>
  <c r="AV516" i="5"/>
  <c r="AO8" i="6" s="1"/>
  <c r="AV663" i="5"/>
  <c r="BM8" i="6" s="1"/>
  <c r="BJ8" i="6"/>
  <c r="BG35" i="5"/>
  <c r="DZ975" i="5"/>
  <c r="DD16" i="6" s="1"/>
  <c r="EB1085" i="5"/>
  <c r="DY16" i="6" s="1"/>
  <c r="DV16" i="6"/>
  <c r="DZ1329" i="5"/>
  <c r="EB1407" i="5"/>
  <c r="FU16" i="6" s="1"/>
  <c r="FR16" i="6"/>
  <c r="EL128" i="5"/>
  <c r="Q17" i="6" s="1"/>
  <c r="GI17" i="6" s="1"/>
  <c r="N17" i="6"/>
  <c r="GH17" i="6" s="1"/>
  <c r="EV57" i="5"/>
  <c r="CW234" i="5"/>
  <c r="Y13" i="6" s="1"/>
  <c r="GI13" i="6" s="1"/>
  <c r="EF60" i="5"/>
  <c r="K16" i="6" s="1"/>
  <c r="GJ16" i="6" s="1"/>
  <c r="J16" i="6"/>
  <c r="M16" i="6"/>
  <c r="GW16" i="6" s="1"/>
  <c r="E16" i="6"/>
  <c r="GU16" i="6" s="1"/>
  <c r="EC62" i="5"/>
  <c r="EL573" i="5"/>
  <c r="AT32" i="5"/>
  <c r="AT61" i="5"/>
  <c r="GL16" i="6"/>
  <c r="EB831" i="5"/>
  <c r="CK16" i="6" s="1"/>
  <c r="CH16" i="6"/>
  <c r="EB975" i="5"/>
  <c r="DA16" i="6" s="1"/>
  <c r="CX16" i="6"/>
  <c r="EB1060" i="5"/>
  <c r="DQ16" i="6" s="1"/>
  <c r="DN16" i="6"/>
  <c r="EB1357" i="5"/>
  <c r="FM16" i="6" s="1"/>
  <c r="FJ16" i="6"/>
  <c r="EB1450" i="5"/>
  <c r="GC16" i="6" s="1"/>
  <c r="FZ16" i="6"/>
  <c r="V9" i="6"/>
  <c r="GH9" i="6" s="1"/>
  <c r="F11" i="6"/>
  <c r="AD15" i="6"/>
  <c r="GS9" i="6"/>
  <c r="GU5" i="6"/>
  <c r="GR7" i="6"/>
  <c r="GN8" i="6"/>
  <c r="GJ14" i="6"/>
  <c r="GY14" i="6" s="1"/>
  <c r="GS15" i="6"/>
  <c r="GW12" i="6"/>
  <c r="GR15" i="6"/>
  <c r="GW18" i="6"/>
  <c r="GZ18" i="6" s="1"/>
  <c r="GU19" i="6"/>
  <c r="GR14" i="6"/>
  <c r="GW7" i="6"/>
  <c r="GZ7" i="6" s="1"/>
  <c r="GW6" i="6"/>
  <c r="GR6" i="6"/>
  <c r="GY9" i="6"/>
  <c r="GZ13" i="6"/>
  <c r="GY16" i="6"/>
  <c r="GS11" i="6"/>
  <c r="GW17" i="6"/>
  <c r="GJ4" i="6"/>
  <c r="GR4" i="6"/>
  <c r="GW4" i="6"/>
  <c r="GR5" i="6"/>
  <c r="GJ6" i="6"/>
  <c r="GY6" i="6" s="1"/>
  <c r="GJ7" i="6"/>
  <c r="GY8" i="6" s="1"/>
  <c r="GJ9" i="6"/>
  <c r="GY10" i="6" s="1"/>
  <c r="GR9" i="6"/>
  <c r="GW9" i="6"/>
  <c r="GW10" i="6"/>
  <c r="GJ12" i="6"/>
  <c r="GJ13" i="6"/>
  <c r="GR13" i="6"/>
  <c r="GJ15" i="6"/>
  <c r="GY15" i="6" s="1"/>
  <c r="GJ19" i="6"/>
  <c r="GW19" i="6"/>
  <c r="GZ19" i="6" s="1"/>
  <c r="GL20" i="6"/>
  <c r="GR20" i="6"/>
  <c r="GW20" i="6"/>
  <c r="GM19" i="6"/>
  <c r="GS13" i="6"/>
  <c r="GS19" i="6"/>
  <c r="GR8" i="6"/>
  <c r="GR11" i="6"/>
  <c r="FO101" i="5"/>
  <c r="T20" i="6" s="1"/>
  <c r="GQ20" i="6" s="1"/>
  <c r="FE29" i="5"/>
  <c r="ET107" i="5"/>
  <c r="T18" i="6" s="1"/>
  <c r="GQ18" i="6" s="1"/>
  <c r="ET57" i="5"/>
  <c r="EJ128" i="5"/>
  <c r="T17" i="6" s="1"/>
  <c r="EJ61" i="5"/>
  <c r="EJ14" i="5"/>
  <c r="DZ1407" i="5"/>
  <c r="FX16" i="6" s="1"/>
  <c r="DZ1346" i="5"/>
  <c r="DZ1300" i="5"/>
  <c r="FH16" i="6" s="1"/>
  <c r="DZ1232" i="5"/>
  <c r="DZ1202" i="5"/>
  <c r="ER16" i="6" s="1"/>
  <c r="DZ1191" i="5"/>
  <c r="DZ1169" i="5"/>
  <c r="DZ1142" i="5"/>
  <c r="EJ16" i="6" s="1"/>
  <c r="DZ1131" i="5"/>
  <c r="DZ1060" i="5"/>
  <c r="DT16" i="6" s="1"/>
  <c r="GO16" i="6" s="1"/>
  <c r="DZ1030" i="5"/>
  <c r="DZ891" i="5"/>
  <c r="CV16" i="6" s="1"/>
  <c r="DZ831" i="5"/>
  <c r="CN16" i="6" s="1"/>
  <c r="DZ771" i="5"/>
  <c r="CF16" i="6" s="1"/>
  <c r="DZ526" i="5"/>
  <c r="BH16" i="6" s="1"/>
  <c r="DZ175" i="5"/>
  <c r="AB16" i="6" s="1"/>
  <c r="DZ112" i="5"/>
  <c r="T16" i="6" s="1"/>
  <c r="DP206" i="5"/>
  <c r="AJ15" i="6" s="1"/>
  <c r="GO15" i="6" s="1"/>
  <c r="DP168" i="5"/>
  <c r="AB15" i="6" s="1"/>
  <c r="DP117" i="5"/>
  <c r="T15" i="6" s="1"/>
  <c r="DP57" i="5"/>
  <c r="DE321" i="5"/>
  <c r="BH14" i="6" s="1"/>
  <c r="DE273" i="5"/>
  <c r="AZ14" i="6" s="1"/>
  <c r="GM14" i="6" s="1"/>
  <c r="DE203" i="5"/>
  <c r="AR14" i="6" s="1"/>
  <c r="GO14" i="6" s="1"/>
  <c r="DE166" i="5"/>
  <c r="AJ14" i="6" s="1"/>
  <c r="DE123" i="5"/>
  <c r="AB14" i="6" s="1"/>
  <c r="DE88" i="5"/>
  <c r="T14" i="6" s="1"/>
  <c r="DE49" i="5"/>
  <c r="CJ131" i="5"/>
  <c r="AB12" i="6" s="1"/>
  <c r="CJ48" i="5"/>
  <c r="BZ267" i="5"/>
  <c r="T11" i="6" s="1"/>
  <c r="BZ161" i="5"/>
  <c r="BZ48" i="5"/>
  <c r="BO22" i="5"/>
  <c r="BE70" i="5"/>
  <c r="BE35" i="5"/>
  <c r="AT708" i="5"/>
  <c r="BX8" i="6" s="1"/>
  <c r="GQ8" i="6" s="1"/>
  <c r="AT663" i="5"/>
  <c r="BP8" i="6" s="1"/>
  <c r="AT578" i="5"/>
  <c r="AZ8" i="6" s="1"/>
  <c r="AT516" i="5"/>
  <c r="AR8" i="6" s="1"/>
  <c r="AT404" i="5"/>
  <c r="AJ8" i="6" s="1"/>
  <c r="AT280" i="5"/>
  <c r="AB8" i="6" s="1"/>
  <c r="AJ33" i="5"/>
  <c r="Y162" i="5"/>
  <c r="AB6" i="6" s="1"/>
  <c r="GQ6" i="6" s="1"/>
  <c r="Y66" i="5"/>
  <c r="EE61" i="5"/>
  <c r="G16" i="6" s="1"/>
  <c r="EA61" i="5"/>
  <c r="EM584" i="5"/>
  <c r="EE60" i="5"/>
  <c r="EA62" i="5"/>
  <c r="DZ61" i="5" s="1"/>
  <c r="EO584" i="5"/>
  <c r="EK585" i="5"/>
  <c r="EJ584" i="5" s="1"/>
  <c r="EC61" i="5"/>
  <c r="L7" i="6" l="1"/>
  <c r="GT7" i="6"/>
  <c r="L19" i="6"/>
  <c r="GT19" i="6"/>
  <c r="GY11" i="6"/>
  <c r="GZ6" i="6"/>
  <c r="E21" i="6"/>
  <c r="GT20" i="6"/>
  <c r="L20" i="6"/>
  <c r="GT18" i="6"/>
  <c r="L18" i="6"/>
  <c r="GK18" i="6" s="1"/>
  <c r="GI11" i="6"/>
  <c r="GI10" i="6"/>
  <c r="GT14" i="6"/>
  <c r="L14" i="6"/>
  <c r="GZ20" i="6"/>
  <c r="GZ17" i="6"/>
  <c r="GT8" i="6"/>
  <c r="L8" i="6"/>
  <c r="GT16" i="6"/>
  <c r="L16" i="6"/>
  <c r="GK16" i="6" s="1"/>
  <c r="GM8" i="6"/>
  <c r="GT10" i="6"/>
  <c r="L10" i="6"/>
  <c r="GK10" i="6" s="1"/>
  <c r="GT12" i="6"/>
  <c r="L12" i="6"/>
  <c r="GZ10" i="6"/>
  <c r="GH12" i="6"/>
  <c r="GZ12" i="6" s="1"/>
  <c r="GH15" i="6"/>
  <c r="GZ15" i="6" s="1"/>
  <c r="L13" i="6"/>
  <c r="GT13" i="6"/>
  <c r="GT4" i="6"/>
  <c r="L4" i="6"/>
  <c r="GI20" i="6"/>
  <c r="BY16" i="6"/>
  <c r="GR16" i="6" s="1"/>
  <c r="BX16" i="6"/>
  <c r="GQ16" i="6" s="1"/>
  <c r="GT9" i="6"/>
  <c r="T5" i="6"/>
  <c r="GH8" i="6"/>
  <c r="GZ8" i="6" s="1"/>
  <c r="L11" i="6"/>
  <c r="GT11" i="6"/>
  <c r="EB61" i="5"/>
  <c r="I16" i="6" s="1"/>
  <c r="GI16" i="6" s="1"/>
  <c r="F16" i="6"/>
  <c r="GH16" i="6" s="1"/>
  <c r="GZ16" i="6" s="1"/>
  <c r="GT6" i="6"/>
  <c r="L6" i="6"/>
  <c r="L15" i="6"/>
  <c r="GT15" i="6"/>
  <c r="GZ9" i="6"/>
  <c r="GH11" i="6"/>
  <c r="GZ11" i="6" s="1"/>
  <c r="GI12" i="6"/>
  <c r="GH14" i="6"/>
  <c r="GZ14" i="6" s="1"/>
  <c r="GK9" i="6"/>
  <c r="GM9" i="6"/>
  <c r="GT17" i="6"/>
  <c r="GI8" i="6"/>
  <c r="GI4" i="6"/>
  <c r="GY13" i="6"/>
  <c r="GY19" i="6"/>
  <c r="GY7" i="6"/>
  <c r="GZ21" i="6" l="1"/>
  <c r="GM15" i="6"/>
  <c r="GK15" i="6"/>
  <c r="GK6" i="6"/>
  <c r="GM6" i="6"/>
  <c r="GM20" i="6"/>
  <c r="GK20" i="6"/>
  <c r="GM4" i="6"/>
  <c r="GK4" i="6"/>
  <c r="GK7" i="6"/>
  <c r="GM7" i="6"/>
  <c r="GK11" i="6"/>
  <c r="GM11" i="6"/>
  <c r="GQ5" i="6"/>
  <c r="GK5" i="6"/>
  <c r="GM13" i="6"/>
  <c r="GK13" i="6"/>
  <c r="GO12" i="6"/>
  <c r="GK12" i="6"/>
  <c r="GK8" i="6"/>
  <c r="GO8" i="6"/>
  <c r="GK14" i="6"/>
  <c r="GQ14" i="6"/>
  <c r="GY23" i="6"/>
  <c r="GY21" i="6"/>
</calcChain>
</file>

<file path=xl/sharedStrings.xml><?xml version="1.0" encoding="utf-8"?>
<sst xmlns="http://schemas.openxmlformats.org/spreadsheetml/2006/main" count="2066" uniqueCount="209">
  <si>
    <t>Pmx 1</t>
  </si>
  <si>
    <t>Label</t>
  </si>
  <si>
    <t>Area</t>
  </si>
  <si>
    <t>Mean</t>
  </si>
  <si>
    <t>Min</t>
  </si>
  <si>
    <t>Max</t>
  </si>
  <si>
    <t>Angle</t>
  </si>
  <si>
    <t>SD</t>
  </si>
  <si>
    <t># of von Ebner Lines</t>
  </si>
  <si>
    <t>min</t>
  </si>
  <si>
    <t>max</t>
  </si>
  <si>
    <t>Pmx 3</t>
  </si>
  <si>
    <t xml:space="preserve"> </t>
  </si>
  <si>
    <t>Length</t>
  </si>
  <si>
    <t>Mx 6</t>
  </si>
  <si>
    <t>Mx 7</t>
  </si>
  <si>
    <t>Mx 12</t>
  </si>
  <si>
    <t>Mx 13</t>
  </si>
  <si>
    <t>Dent 2</t>
  </si>
  <si>
    <t>Dent 4</t>
  </si>
  <si>
    <t>Dent 11</t>
  </si>
  <si>
    <t>Dent 12</t>
  </si>
  <si>
    <t>Dent 18</t>
  </si>
  <si>
    <t>Dent 19</t>
  </si>
  <si>
    <t>measurement 1</t>
  </si>
  <si>
    <t>mean</t>
  </si>
  <si>
    <t>measurement 2</t>
  </si>
  <si>
    <t>measurement 3</t>
  </si>
  <si>
    <t>measurement 4</t>
  </si>
  <si>
    <t>measurement 5</t>
  </si>
  <si>
    <t>measurement 6</t>
  </si>
  <si>
    <t>measurement 7</t>
  </si>
  <si>
    <t>measurement 8</t>
  </si>
  <si>
    <t>measurement 9</t>
  </si>
  <si>
    <t>measurement 10</t>
  </si>
  <si>
    <t>measurement 11</t>
  </si>
  <si>
    <t>measurement 12</t>
  </si>
  <si>
    <r>
      <t>SD</t>
    </r>
    <r>
      <rPr>
        <sz val="11"/>
        <color theme="1"/>
        <rFont val="Calibri"/>
        <family val="2"/>
      </rPr>
      <t>±</t>
    </r>
  </si>
  <si>
    <t>At base of crown</t>
  </si>
  <si>
    <t>Near crown apex</t>
  </si>
  <si>
    <t>Base to apex</t>
  </si>
  <si>
    <t>Mid crown</t>
  </si>
  <si>
    <t>Root base</t>
  </si>
  <si>
    <t>Mid root</t>
  </si>
  <si>
    <t>Based on partal or estimated full length</t>
  </si>
  <si>
    <t>Root apex</t>
  </si>
  <si>
    <t>SD average</t>
  </si>
  <si>
    <t>average (all)</t>
  </si>
  <si>
    <t>average (just mid crown)</t>
  </si>
  <si>
    <t>average (just mid root)</t>
  </si>
  <si>
    <t>tooth age/days</t>
  </si>
  <si>
    <t>average incremental line width</t>
  </si>
  <si>
    <t>just crown and root base</t>
  </si>
  <si>
    <t>Full length of measured transect</t>
  </si>
  <si>
    <t>Partial length 1 (measured along transect)</t>
  </si>
  <si>
    <t>Dent 4 replacement</t>
  </si>
  <si>
    <t>Partial length 2 (measured along transect)</t>
  </si>
  <si>
    <t>Full length at lvl of slice</t>
  </si>
  <si>
    <t>Full crown length (based on IMG_9376)</t>
  </si>
  <si>
    <t>9386 central axis, 1 basal, one apical</t>
  </si>
  <si>
    <t>Dent 12 replacement</t>
  </si>
  <si>
    <t>no von Ebner lines visible</t>
  </si>
  <si>
    <t>no von Ebner lines visible?</t>
  </si>
  <si>
    <t>Mx 12 replacement</t>
  </si>
  <si>
    <t>average (full length at lvl of slice)</t>
  </si>
  <si>
    <t>SD average (full length at slice lvl)</t>
  </si>
  <si>
    <t>average (based on crown length)</t>
  </si>
  <si>
    <t>average (based on global average increment length and crown length)</t>
  </si>
  <si>
    <t>SD average (based on global average of full length SDs)</t>
  </si>
  <si>
    <t>average (based on crown length, just crown center)</t>
  </si>
  <si>
    <t>average (based on crown length), just crown and root base</t>
  </si>
  <si>
    <t>average (full length at slice lvl; just crown center)</t>
  </si>
  <si>
    <t>average:</t>
  </si>
  <si>
    <t>7835 central axis, upper mid crown</t>
  </si>
  <si>
    <t>Full length of tooth measured in ct</t>
  </si>
  <si>
    <t>7836 central axis, crown apex</t>
  </si>
  <si>
    <t>7850 central axis, crown apex</t>
  </si>
  <si>
    <t>measured upper crown side a Large Pmx 1  x10 0.25_stitch_part 1</t>
  </si>
  <si>
    <t>Full length along first part of transect</t>
  </si>
  <si>
    <t>Full length along second part of transect</t>
  </si>
  <si>
    <t>measured central axis Large Pmx 1  x10 0.25_stitch_part 1</t>
  </si>
  <si>
    <t>full length along tansect</t>
  </si>
  <si>
    <t>7905 perpendicular to root sides, upper root side a</t>
  </si>
  <si>
    <t xml:space="preserve">Full length of measurement along transect </t>
  </si>
  <si>
    <t>7908 perpendicular to root margins, upper mid root (side b?)</t>
  </si>
  <si>
    <t>7919 lower crown</t>
  </si>
  <si>
    <t>7935 central axis, crown base</t>
  </si>
  <si>
    <t>Partial length of measured part of transect 1</t>
  </si>
  <si>
    <t>Partial length of measured part of transect 2</t>
  </si>
  <si>
    <t>7842 mid root</t>
  </si>
  <si>
    <t>Full length of measured portion of transect</t>
  </si>
  <si>
    <t>Full length of tooth in ct</t>
  </si>
  <si>
    <t>7849 mid root</t>
  </si>
  <si>
    <t>Full length measured along transect</t>
  </si>
  <si>
    <t>Mx 6 replacement</t>
  </si>
  <si>
    <t>7875 central axis, complete, oblique slice?</t>
  </si>
  <si>
    <t>7905 mid crown</t>
  </si>
  <si>
    <t>Partial length a</t>
  </si>
  <si>
    <t>7884-1 crown base</t>
  </si>
  <si>
    <t>Partial length along transect 1</t>
  </si>
  <si>
    <t>Partial length along transect 2</t>
  </si>
  <si>
    <t>Partial length along transect 3</t>
  </si>
  <si>
    <t>7900 central axis, mid crown</t>
  </si>
  <si>
    <t>7895 central axis, mid crown</t>
  </si>
  <si>
    <t>7897 central axis, mid crown</t>
  </si>
  <si>
    <t>7910 crown base</t>
  </si>
  <si>
    <t>Full length of toot from ct</t>
  </si>
  <si>
    <t>7935 central axis, mid crown</t>
  </si>
  <si>
    <t>7947 upper mid root</t>
  </si>
  <si>
    <t>upper root</t>
  </si>
  <si>
    <t>Mx 7 replacement</t>
  </si>
  <si>
    <t>7919 central axis</t>
  </si>
  <si>
    <t>Alternate 1</t>
  </si>
  <si>
    <t>Alternate 2 based on 721.97997559976 pixels/mm</t>
  </si>
  <si>
    <t>7929-30_stitch central axis</t>
  </si>
  <si>
    <t>7928 central axis</t>
  </si>
  <si>
    <t>central axis</t>
  </si>
  <si>
    <t>7850 mid crown, oblique</t>
  </si>
  <si>
    <t>mid crown</t>
  </si>
  <si>
    <t>unrealible measurements (bad resolution)</t>
  </si>
  <si>
    <t>7870 root base</t>
  </si>
  <si>
    <t>7873-9_stitch_stitch central axis</t>
  </si>
  <si>
    <t>7885 central axis, mid crown</t>
  </si>
  <si>
    <t>7887 central axis, mid crown</t>
  </si>
  <si>
    <t>7906 mid crown, oblique</t>
  </si>
  <si>
    <t>7909 above root base, oblique</t>
  </si>
  <si>
    <t>7910 above root base, oblique</t>
  </si>
  <si>
    <t>Dent 2 replacement</t>
  </si>
  <si>
    <t>7911 central axis</t>
  </si>
  <si>
    <t>Full length along the measured part of the transect</t>
  </si>
  <si>
    <t>Full length along the whole transect</t>
  </si>
  <si>
    <t>Full length of tooth mesured in ct</t>
  </si>
  <si>
    <t>7912 central axis</t>
  </si>
  <si>
    <t>7913 central axis</t>
  </si>
  <si>
    <t>7920 mid root</t>
  </si>
  <si>
    <t>Full length of tooth from measurement in ct</t>
  </si>
  <si>
    <t>7923 mid root</t>
  </si>
  <si>
    <t>7928 mid root</t>
  </si>
  <si>
    <t>7940 mid crown</t>
  </si>
  <si>
    <t>7987 central axis, mid crown</t>
  </si>
  <si>
    <t>7997 root base</t>
  </si>
  <si>
    <t>7949 central axis</t>
  </si>
  <si>
    <t>7950 central axis</t>
  </si>
  <si>
    <t>7952 central axis</t>
  </si>
  <si>
    <t>7952 mid crown</t>
  </si>
  <si>
    <t>Partial length 1 along the measured part of the transect</t>
  </si>
  <si>
    <t>Partial length 2 along the measured part of the transect</t>
  </si>
  <si>
    <t>full length of tooth crown from ct</t>
  </si>
  <si>
    <t>7922 crown base</t>
  </si>
  <si>
    <t>7922 root base</t>
  </si>
  <si>
    <t>7923 root base</t>
  </si>
  <si>
    <t>7923 upper mid root</t>
  </si>
  <si>
    <t>7932 central axis</t>
  </si>
  <si>
    <t>full length of tooth along masured part of transect</t>
  </si>
  <si>
    <t>7933 central axis, mid crown</t>
  </si>
  <si>
    <t>7945 central axis, mid crown?</t>
  </si>
  <si>
    <t>full length of tooth along measured part of transect</t>
  </si>
  <si>
    <t>7947 central axis, mid crown?</t>
  </si>
  <si>
    <t>7949 mid root?</t>
  </si>
  <si>
    <t>Partial length 3 along the measured part of the transect</t>
  </si>
  <si>
    <t>Partial length 4 along the measured part of the transect</t>
  </si>
  <si>
    <t>Full length along the masured part of transect</t>
  </si>
  <si>
    <t>7959 central axis, mid crown</t>
  </si>
  <si>
    <t>7957 central axis, lower crown</t>
  </si>
  <si>
    <t>7967 central axis</t>
  </si>
  <si>
    <t>7968 central axis</t>
  </si>
  <si>
    <t>7968 mid crown, oblique</t>
  </si>
  <si>
    <t>7968 root base</t>
  </si>
  <si>
    <t>7971 side aa</t>
  </si>
  <si>
    <t>7971 side ab</t>
  </si>
  <si>
    <t>7971 side ac</t>
  </si>
  <si>
    <t>7972 side aa</t>
  </si>
  <si>
    <t>Full length of measured part of transect</t>
  </si>
  <si>
    <t>7972 side ab</t>
  </si>
  <si>
    <t>7976 blow root base</t>
  </si>
  <si>
    <t>7936 crown base</t>
  </si>
  <si>
    <t>7964 below root base</t>
  </si>
  <si>
    <t>7965 below root base</t>
  </si>
  <si>
    <t>Dent 15</t>
  </si>
  <si>
    <t>7970 below root base</t>
  </si>
  <si>
    <t>7981 upper mid root</t>
  </si>
  <si>
    <t>Dent 15 replacement</t>
  </si>
  <si>
    <t>7982 central axis, crown apex</t>
  </si>
  <si>
    <t>8004 central axis</t>
  </si>
  <si>
    <t>Dent 16</t>
  </si>
  <si>
    <t>8022 mid root</t>
  </si>
  <si>
    <t>measurement 13</t>
  </si>
  <si>
    <t>measurement 14</t>
  </si>
  <si>
    <t>measurement 15</t>
  </si>
  <si>
    <t>measurement 16</t>
  </si>
  <si>
    <t>measurement 17</t>
  </si>
  <si>
    <t>measurement 18</t>
  </si>
  <si>
    <t>measurement 19</t>
  </si>
  <si>
    <t>measurement 20</t>
  </si>
  <si>
    <t>measurement 21</t>
  </si>
  <si>
    <t>measurement 22</t>
  </si>
  <si>
    <t>measurement 23</t>
  </si>
  <si>
    <r>
      <t>SD</t>
    </r>
    <r>
      <rPr>
        <sz val="11"/>
        <rFont val="Calibri"/>
        <family val="2"/>
      </rPr>
      <t>±</t>
    </r>
  </si>
  <si>
    <t>7908 central axis, mid crown</t>
  </si>
  <si>
    <t># of transects</t>
  </si>
  <si>
    <t>Age according to central axis height in slice (from specific incremental line width)</t>
  </si>
  <si>
    <t>Age according to central axis height (from mean incremental line width)</t>
  </si>
  <si>
    <t>ratio of average from crown length (just crown center)/average from central axis height</t>
  </si>
  <si>
    <t>without org central axis height measurments</t>
  </si>
  <si>
    <t>central axis height/mm</t>
  </si>
  <si>
    <t>tooth length/mm</t>
  </si>
  <si>
    <t>Age according to tooth length (from mean incremental line width)</t>
  </si>
  <si>
    <t>ratio of average from crown length (just crown center)/average from transect length</t>
  </si>
  <si>
    <t>(Full length/Mean incremental line width)+-(Full length/(Mean incremental line width+-SD))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</si>
</sst>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gradientFill>
        <stop position="0">
          <color theme="9" tint="0.59999389629810485"/>
        </stop>
        <stop position="1">
          <color theme="3" tint="0.40000610370189521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auto="1"/>
      </patternFill>
    </fill>
    <fill>
      <gradientFill>
        <stop position="0">
          <color rgb="FFFF0000"/>
        </stop>
        <stop position="1">
          <color theme="9" tint="-0.25098422193060094"/>
        </stop>
      </gradientFill>
    </fill>
    <fill>
      <gradientFill>
        <stop position="0">
          <color rgb="FFFF0000"/>
        </stop>
        <stop position="1">
          <color theme="3" tint="0.80001220740379042"/>
        </stop>
      </gradientFill>
    </fill>
    <fill>
      <gradientFill>
        <stop position="0">
          <color rgb="FF00B0F0"/>
        </stop>
        <stop position="1">
          <color rgb="FF00B050"/>
        </stop>
      </gradientFill>
    </fill>
    <fill>
      <gradientFill>
        <stop position="0">
          <color rgb="FFFF0000"/>
        </stop>
        <stop position="1">
          <color rgb="FF00B0F0"/>
        </stop>
      </gradientFill>
    </fill>
    <fill>
      <patternFill patternType="solid">
        <fgColor theme="3" tint="0.79998168889431442"/>
        <bgColor indexed="64"/>
      </patternFill>
    </fill>
    <fill>
      <gradientFill>
        <stop position="0">
          <color rgb="FFFF0000"/>
        </stop>
        <stop position="1">
          <color theme="3" tint="0.59999389629810485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gradientFill>
        <stop position="0">
          <color theme="4" tint="0.59999389629810485"/>
        </stop>
        <stop position="1">
          <color rgb="FF00B050"/>
        </stop>
      </gradientFill>
    </fill>
    <fill>
      <gradientFill>
        <stop position="0">
          <color rgb="FF00B0F0"/>
        </stop>
        <stop position="1">
          <color rgb="FFFF0000"/>
        </stop>
      </gradientFill>
    </fill>
    <fill>
      <gradientFill>
        <stop position="0">
          <color rgb="FFFF0000"/>
        </stop>
        <stop position="1">
          <color rgb="FF00B050"/>
        </stop>
      </gradientFill>
    </fill>
    <fill>
      <gradientFill>
        <stop position="0">
          <color rgb="FFFF0000"/>
        </stop>
        <stop position="1">
          <color theme="4" tint="0.40000610370189521"/>
        </stop>
      </gradientFill>
    </fill>
    <fill>
      <gradientFill>
        <stop position="0">
          <color theme="4" tint="0.40000610370189521"/>
        </stop>
        <stop position="1">
          <color rgb="FF00B0F0"/>
        </stop>
      </gradientFill>
    </fill>
    <fill>
      <gradientFill>
        <stop position="0">
          <color rgb="FF00B050"/>
        </stop>
        <stop position="1">
          <color theme="4" tint="0.40000610370189521"/>
        </stop>
      </gradientFill>
    </fill>
    <fill>
      <patternFill patternType="solid">
        <fgColor theme="4" tint="0.39997558519241921"/>
        <bgColor auto="1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0" fillId="0" borderId="2" xfId="0" applyBorder="1"/>
    <xf numFmtId="0" fontId="1" fillId="0" borderId="4" xfId="0" applyFont="1" applyBorder="1"/>
    <xf numFmtId="0" fontId="1" fillId="0" borderId="3" xfId="0" applyFont="1" applyBorder="1"/>
    <xf numFmtId="0" fontId="0" fillId="0" borderId="0" xfId="0" applyFill="1" applyBorder="1"/>
    <xf numFmtId="0" fontId="0" fillId="0" borderId="0" xfId="0" applyFont="1"/>
    <xf numFmtId="0" fontId="0" fillId="3" borderId="0" xfId="0" applyFont="1" applyFill="1" applyBorder="1"/>
    <xf numFmtId="0" fontId="0" fillId="5" borderId="0" xfId="0" applyFont="1" applyFill="1" applyBorder="1"/>
    <xf numFmtId="0" fontId="0" fillId="6" borderId="0" xfId="0" applyFont="1" applyFill="1" applyBorder="1"/>
    <xf numFmtId="0" fontId="0" fillId="7" borderId="0" xfId="0" applyFont="1" applyFill="1" applyBorder="1"/>
    <xf numFmtId="0" fontId="0" fillId="8" borderId="0" xfId="0" applyFont="1" applyFill="1" applyBorder="1"/>
    <xf numFmtId="0" fontId="0" fillId="9" borderId="0" xfId="0" applyFont="1" applyFill="1" applyBorder="1"/>
    <xf numFmtId="0" fontId="0" fillId="10" borderId="0" xfId="0" applyFont="1" applyFill="1"/>
    <xf numFmtId="0" fontId="0" fillId="4" borderId="0" xfId="0" applyFont="1" applyFill="1"/>
    <xf numFmtId="0" fontId="0" fillId="11" borderId="2" xfId="0" applyFill="1" applyBorder="1"/>
    <xf numFmtId="0" fontId="0" fillId="8" borderId="2" xfId="0" applyFont="1" applyFill="1" applyBorder="1"/>
    <xf numFmtId="0" fontId="0" fillId="7" borderId="2" xfId="0" applyFont="1" applyFill="1" applyBorder="1"/>
    <xf numFmtId="0" fontId="0" fillId="0" borderId="0" xfId="0" applyFill="1"/>
    <xf numFmtId="0" fontId="1" fillId="0" borderId="0" xfId="0" applyFont="1" applyFill="1"/>
    <xf numFmtId="0" fontId="0" fillId="12" borderId="0" xfId="0" applyFill="1"/>
    <xf numFmtId="0" fontId="0" fillId="12" borderId="2" xfId="0" applyFill="1" applyBorder="1"/>
    <xf numFmtId="0" fontId="0" fillId="2" borderId="0" xfId="0" applyFill="1"/>
    <xf numFmtId="0" fontId="3" fillId="0" borderId="4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/>
    <xf numFmtId="0" fontId="3" fillId="0" borderId="4" xfId="0" applyFont="1" applyFill="1" applyBorder="1"/>
    <xf numFmtId="0" fontId="3" fillId="0" borderId="1" xfId="0" applyFont="1" applyBorder="1"/>
    <xf numFmtId="11" fontId="3" fillId="0" borderId="0" xfId="0" applyNumberFormat="1" applyFont="1"/>
    <xf numFmtId="11" fontId="0" fillId="0" borderId="0" xfId="0" applyNumberFormat="1"/>
    <xf numFmtId="0" fontId="4" fillId="0" borderId="1" xfId="0" applyFont="1" applyBorder="1"/>
    <xf numFmtId="0" fontId="4" fillId="0" borderId="0" xfId="0" applyFont="1"/>
    <xf numFmtId="0" fontId="4" fillId="0" borderId="0" xfId="0" applyFont="1" applyBorder="1"/>
    <xf numFmtId="0" fontId="4" fillId="0" borderId="4" xfId="0" applyFont="1" applyBorder="1"/>
    <xf numFmtId="0" fontId="4" fillId="0" borderId="3" xfId="0" applyFont="1" applyBorder="1"/>
    <xf numFmtId="0" fontId="4" fillId="12" borderId="5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2" borderId="0" xfId="0" applyFont="1" applyFill="1" applyBorder="1"/>
    <xf numFmtId="0" fontId="4" fillId="12" borderId="4" xfId="0" applyFont="1" applyFill="1" applyBorder="1"/>
    <xf numFmtId="0" fontId="4" fillId="3" borderId="4" xfId="0" applyFont="1" applyFill="1" applyBorder="1"/>
    <xf numFmtId="0" fontId="4" fillId="3" borderId="0" xfId="0" applyFont="1" applyFill="1" applyBorder="1"/>
    <xf numFmtId="164" fontId="4" fillId="3" borderId="0" xfId="0" applyNumberFormat="1" applyFont="1" applyFill="1" applyBorder="1"/>
    <xf numFmtId="0" fontId="5" fillId="0" borderId="4" xfId="0" applyFont="1" applyBorder="1"/>
    <xf numFmtId="0" fontId="5" fillId="0" borderId="0" xfId="0" applyFont="1" applyBorder="1"/>
    <xf numFmtId="164" fontId="3" fillId="0" borderId="0" xfId="0" applyNumberFormat="1" applyFont="1" applyFill="1" applyBorder="1"/>
    <xf numFmtId="0" fontId="0" fillId="13" borderId="2" xfId="0" applyFill="1" applyBorder="1"/>
    <xf numFmtId="0" fontId="0" fillId="15" borderId="0" xfId="0" applyFill="1" applyBorder="1"/>
    <xf numFmtId="0" fontId="4" fillId="15" borderId="4" xfId="0" applyFont="1" applyFill="1" applyBorder="1"/>
    <xf numFmtId="0" fontId="6" fillId="0" borderId="0" xfId="0" applyFont="1" applyBorder="1"/>
    <xf numFmtId="0" fontId="6" fillId="0" borderId="4" xfId="0" applyFont="1" applyBorder="1"/>
    <xf numFmtId="0" fontId="6" fillId="0" borderId="3" xfId="0" applyFont="1" applyBorder="1"/>
    <xf numFmtId="0" fontId="6" fillId="0" borderId="0" xfId="0" applyFont="1" applyFill="1" applyBorder="1"/>
    <xf numFmtId="11" fontId="4" fillId="0" borderId="0" xfId="0" applyNumberFormat="1" applyFont="1"/>
    <xf numFmtId="11" fontId="4" fillId="0" borderId="1" xfId="0" applyNumberFormat="1" applyFont="1" applyBorder="1"/>
    <xf numFmtId="11" fontId="4" fillId="0" borderId="0" xfId="0" applyNumberFormat="1" applyFont="1" applyBorder="1"/>
    <xf numFmtId="11" fontId="3" fillId="0" borderId="0" xfId="0" applyNumberFormat="1" applyFont="1" applyBorder="1"/>
    <xf numFmtId="0" fontId="3" fillId="12" borderId="5" xfId="0" applyFont="1" applyFill="1" applyBorder="1"/>
    <xf numFmtId="0" fontId="3" fillId="0" borderId="3" xfId="0" applyFont="1" applyFill="1" applyBorder="1"/>
    <xf numFmtId="0" fontId="3" fillId="0" borderId="3" xfId="0" applyFont="1" applyBorder="1"/>
    <xf numFmtId="0" fontId="3" fillId="2" borderId="0" xfId="0" applyFont="1" applyFill="1" applyBorder="1"/>
    <xf numFmtId="0" fontId="3" fillId="2" borderId="4" xfId="0" applyFont="1" applyFill="1" applyBorder="1"/>
    <xf numFmtId="0" fontId="3" fillId="12" borderId="6" xfId="0" applyFont="1" applyFill="1" applyBorder="1"/>
    <xf numFmtId="0" fontId="0" fillId="2" borderId="0" xfId="0" applyFill="1" applyBorder="1"/>
    <xf numFmtId="0" fontId="1" fillId="0" borderId="7" xfId="0" applyFont="1" applyBorder="1"/>
    <xf numFmtId="0" fontId="0" fillId="0" borderId="7" xfId="0" applyBorder="1"/>
    <xf numFmtId="0" fontId="1" fillId="0" borderId="7" xfId="0" applyFont="1" applyFill="1" applyBorder="1"/>
    <xf numFmtId="0" fontId="0" fillId="12" borderId="7" xfId="0" applyFill="1" applyBorder="1"/>
    <xf numFmtId="0" fontId="3" fillId="12" borderId="7" xfId="0" applyFont="1" applyFill="1" applyBorder="1"/>
    <xf numFmtId="0" fontId="3" fillId="2" borderId="3" xfId="0" applyFont="1" applyFill="1" applyBorder="1"/>
    <xf numFmtId="0" fontId="4" fillId="2" borderId="4" xfId="0" applyFont="1" applyFill="1" applyBorder="1"/>
    <xf numFmtId="0" fontId="4" fillId="12" borderId="6" xfId="0" applyFont="1" applyFill="1" applyBorder="1"/>
    <xf numFmtId="0" fontId="4" fillId="2" borderId="3" xfId="0" applyFont="1" applyFill="1" applyBorder="1"/>
    <xf numFmtId="0" fontId="4" fillId="10" borderId="0" xfId="0" applyFont="1" applyFill="1" applyBorder="1"/>
    <xf numFmtId="0" fontId="4" fillId="10" borderId="4" xfId="0" applyFont="1" applyFill="1" applyBorder="1"/>
    <xf numFmtId="0" fontId="4" fillId="10" borderId="3" xfId="0" applyFont="1" applyFill="1" applyBorder="1"/>
    <xf numFmtId="0" fontId="0" fillId="0" borderId="2" xfId="0" applyFill="1" applyBorder="1"/>
    <xf numFmtId="0" fontId="4" fillId="7" borderId="4" xfId="0" applyFont="1" applyFill="1" applyBorder="1"/>
    <xf numFmtId="164" fontId="4" fillId="14" borderId="6" xfId="0" applyNumberFormat="1" applyFont="1" applyFill="1" applyBorder="1"/>
    <xf numFmtId="164" fontId="4" fillId="7" borderId="3" xfId="0" applyNumberFormat="1" applyFont="1" applyFill="1" applyBorder="1"/>
    <xf numFmtId="164" fontId="4" fillId="16" borderId="5" xfId="0" applyNumberFormat="1" applyFont="1" applyFill="1" applyBorder="1"/>
    <xf numFmtId="164" fontId="4" fillId="13" borderId="7" xfId="0" applyNumberFormat="1" applyFont="1" applyFill="1" applyBorder="1"/>
    <xf numFmtId="0" fontId="4" fillId="12" borderId="7" xfId="0" applyFont="1" applyFill="1" applyBorder="1"/>
    <xf numFmtId="164" fontId="4" fillId="8" borderId="0" xfId="0" applyNumberFormat="1" applyFont="1" applyFill="1" applyBorder="1"/>
    <xf numFmtId="164" fontId="4" fillId="17" borderId="7" xfId="0" applyNumberFormat="1" applyFont="1" applyFill="1" applyBorder="1"/>
    <xf numFmtId="164" fontId="4" fillId="7" borderId="4" xfId="0" applyNumberFormat="1" applyFont="1" applyFill="1" applyBorder="1"/>
    <xf numFmtId="0" fontId="0" fillId="2" borderId="8" xfId="0" applyFill="1" applyBorder="1"/>
    <xf numFmtId="0" fontId="0" fillId="18" borderId="9" xfId="0" applyFill="1" applyBorder="1"/>
    <xf numFmtId="164" fontId="4" fillId="18" borderId="0" xfId="0" applyNumberFormat="1" applyFont="1" applyFill="1" applyBorder="1"/>
    <xf numFmtId="0" fontId="4" fillId="5" borderId="4" xfId="0" applyFont="1" applyFill="1" applyBorder="1"/>
    <xf numFmtId="0" fontId="4" fillId="8" borderId="4" xfId="0" applyFont="1" applyFill="1" applyBorder="1"/>
    <xf numFmtId="164" fontId="4" fillId="19" borderId="6" xfId="0" applyNumberFormat="1" applyFont="1" applyFill="1" applyBorder="1"/>
    <xf numFmtId="164" fontId="4" fillId="3" borderId="6" xfId="0" applyNumberFormat="1" applyFont="1" applyFill="1" applyBorder="1"/>
    <xf numFmtId="0" fontId="4" fillId="20" borderId="4" xfId="0" applyFont="1" applyFill="1" applyBorder="1"/>
    <xf numFmtId="164" fontId="4" fillId="3" borderId="4" xfId="0" applyNumberFormat="1" applyFont="1" applyFill="1" applyBorder="1"/>
    <xf numFmtId="0" fontId="4" fillId="21" borderId="4" xfId="0" applyFont="1" applyFill="1" applyBorder="1"/>
    <xf numFmtId="0" fontId="4" fillId="9" borderId="4" xfId="0" applyFont="1" applyFill="1" applyBorder="1"/>
    <xf numFmtId="164" fontId="4" fillId="22" borderId="6" xfId="0" applyNumberFormat="1" applyFont="1" applyFill="1" applyBorder="1"/>
    <xf numFmtId="164" fontId="4" fillId="3" borderId="7" xfId="0" applyNumberFormat="1" applyFont="1" applyFill="1" applyBorder="1"/>
    <xf numFmtId="0" fontId="4" fillId="3" borderId="2" xfId="0" applyFont="1" applyFill="1" applyBorder="1"/>
    <xf numFmtId="0" fontId="4" fillId="8" borderId="0" xfId="0" applyFont="1" applyFill="1"/>
    <xf numFmtId="164" fontId="4" fillId="23" borderId="6" xfId="0" applyNumberFormat="1" applyFont="1" applyFill="1" applyBorder="1"/>
    <xf numFmtId="0" fontId="4" fillId="7" borderId="0" xfId="0" applyFont="1" applyFill="1" applyBorder="1"/>
    <xf numFmtId="164" fontId="4" fillId="24" borderId="7" xfId="0" applyNumberFormat="1" applyFont="1" applyFill="1" applyBorder="1"/>
    <xf numFmtId="164" fontId="4" fillId="25" borderId="6" xfId="0" applyNumberFormat="1" applyFont="1" applyFill="1" applyBorder="1"/>
    <xf numFmtId="0" fontId="4" fillId="0" borderId="3" xfId="0" applyFont="1" applyFill="1" applyBorder="1"/>
    <xf numFmtId="0" fontId="4" fillId="3" borderId="3" xfId="0" applyFont="1" applyFill="1" applyBorder="1"/>
    <xf numFmtId="0" fontId="4" fillId="9" borderId="3" xfId="0" applyFont="1" applyFill="1" applyBorder="1"/>
    <xf numFmtId="164" fontId="4" fillId="9" borderId="5" xfId="0" applyNumberFormat="1" applyFont="1" applyFill="1" applyBorder="1"/>
    <xf numFmtId="0" fontId="4" fillId="0" borderId="6" xfId="0" applyFont="1" applyFill="1" applyBorder="1"/>
    <xf numFmtId="164" fontId="4" fillId="26" borderId="6" xfId="0" applyNumberFormat="1" applyFont="1" applyFill="1" applyBorder="1"/>
    <xf numFmtId="0" fontId="4" fillId="0" borderId="7" xfId="0" applyFont="1" applyFill="1" applyBorder="1"/>
    <xf numFmtId="164" fontId="4" fillId="17" borderId="6" xfId="0" applyNumberFormat="1" applyFont="1" applyFill="1" applyBorder="1"/>
    <xf numFmtId="0" fontId="4" fillId="11" borderId="3" xfId="0" applyFont="1" applyFill="1" applyBorder="1"/>
    <xf numFmtId="0" fontId="4" fillId="12" borderId="3" xfId="0" applyFont="1" applyFill="1" applyBorder="1"/>
    <xf numFmtId="0" fontId="4" fillId="15" borderId="3" xfId="0" applyFont="1" applyFill="1" applyBorder="1"/>
    <xf numFmtId="164" fontId="4" fillId="8" borderId="4" xfId="0" applyNumberFormat="1" applyFont="1" applyFill="1" applyBorder="1"/>
    <xf numFmtId="0" fontId="4" fillId="11" borderId="0" xfId="0" applyFont="1" applyFill="1" applyBorder="1"/>
    <xf numFmtId="0" fontId="4" fillId="12" borderId="0" xfId="0" applyFont="1" applyFill="1" applyBorder="1"/>
    <xf numFmtId="0" fontId="4" fillId="15" borderId="0" xfId="0" applyFont="1" applyFill="1" applyBorder="1"/>
    <xf numFmtId="0" fontId="4" fillId="11" borderId="0" xfId="0" applyFont="1" applyFill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4" fillId="15" borderId="0" xfId="0" applyNumberFormat="1" applyFont="1" applyFill="1" applyBorder="1"/>
    <xf numFmtId="0" fontId="4" fillId="0" borderId="2" xfId="0" applyFont="1" applyBorder="1"/>
    <xf numFmtId="0" fontId="4" fillId="11" borderId="4" xfId="0" applyFont="1" applyFill="1" applyBorder="1"/>
    <xf numFmtId="0" fontId="4" fillId="2" borderId="2" xfId="0" applyFont="1" applyFill="1" applyBorder="1"/>
    <xf numFmtId="0" fontId="4" fillId="0" borderId="2" xfId="0" applyFont="1" applyFill="1" applyBorder="1"/>
    <xf numFmtId="0" fontId="4" fillId="12" borderId="2" xfId="0" applyFont="1" applyFill="1" applyBorder="1"/>
    <xf numFmtId="0" fontId="4" fillId="15" borderId="2" xfId="0" applyFont="1" applyFill="1" applyBorder="1"/>
    <xf numFmtId="0" fontId="4" fillId="0" borderId="0" xfId="0" applyFont="1" applyFill="1"/>
    <xf numFmtId="164" fontId="4" fillId="17" borderId="0" xfId="0" applyNumberFormat="1" applyFont="1" applyFill="1" applyBorder="1"/>
    <xf numFmtId="0" fontId="4" fillId="14" borderId="3" xfId="0" applyFont="1" applyFill="1" applyBorder="1"/>
    <xf numFmtId="164" fontId="4" fillId="16" borderId="3" xfId="0" applyNumberFormat="1" applyFont="1" applyFill="1" applyBorder="1"/>
    <xf numFmtId="0" fontId="4" fillId="13" borderId="0" xfId="0" applyFont="1" applyFill="1" applyBorder="1"/>
    <xf numFmtId="164" fontId="4" fillId="25" borderId="4" xfId="0" applyNumberFormat="1" applyFont="1" applyFill="1" applyBorder="1"/>
    <xf numFmtId="0" fontId="4" fillId="25" borderId="4" xfId="0" applyFont="1" applyFill="1" applyBorder="1"/>
    <xf numFmtId="164" fontId="4" fillId="27" borderId="6" xfId="0" applyNumberFormat="1" applyFont="1" applyFill="1" applyBorder="1"/>
    <xf numFmtId="164" fontId="4" fillId="27" borderId="4" xfId="0" applyNumberFormat="1" applyFont="1" applyFill="1" applyBorder="1"/>
    <xf numFmtId="0" fontId="4" fillId="27" borderId="4" xfId="0" applyFont="1" applyFill="1" applyBorder="1"/>
    <xf numFmtId="0" fontId="4" fillId="13" borderId="4" xfId="0" applyFont="1" applyFill="1" applyBorder="1"/>
    <xf numFmtId="164" fontId="4" fillId="22" borderId="4" xfId="0" applyNumberFormat="1" applyFont="1" applyFill="1" applyBorder="1"/>
    <xf numFmtId="164" fontId="4" fillId="0" borderId="4" xfId="0" applyNumberFormat="1" applyFont="1" applyFill="1" applyBorder="1"/>
    <xf numFmtId="164" fontId="4" fillId="23" borderId="4" xfId="0" applyNumberFormat="1" applyFont="1" applyFill="1" applyBorder="1"/>
    <xf numFmtId="0" fontId="4" fillId="24" borderId="0" xfId="0" applyFont="1" applyFill="1" applyBorder="1"/>
    <xf numFmtId="164" fontId="4" fillId="25" borderId="3" xfId="0" applyNumberFormat="1" applyFont="1" applyFill="1" applyBorder="1"/>
    <xf numFmtId="0" fontId="4" fillId="28" borderId="3" xfId="0" applyFont="1" applyFill="1" applyBorder="1"/>
    <xf numFmtId="0" fontId="4" fillId="28" borderId="0" xfId="0" applyFont="1" applyFill="1" applyBorder="1"/>
    <xf numFmtId="164" fontId="4" fillId="26" borderId="4" xfId="0" applyNumberFormat="1" applyFont="1" applyFill="1" applyBorder="1"/>
    <xf numFmtId="0" fontId="4" fillId="23" borderId="4" xfId="0" applyFont="1" applyFill="1" applyBorder="1"/>
    <xf numFmtId="0" fontId="0" fillId="29" borderId="10" xfId="0" applyFill="1" applyBorder="1" applyAlignment="1">
      <alignment horizontal="right"/>
    </xf>
    <xf numFmtId="0" fontId="0" fillId="3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4" fillId="31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13C9E-1A13-4BD1-B51D-AD804500DD85}">
  <dimension ref="A1:GW1451"/>
  <sheetViews>
    <sheetView topLeftCell="J133" zoomScaleNormal="100" workbookViewId="0">
      <selection activeCell="I104" sqref="I104"/>
    </sheetView>
  </sheetViews>
  <sheetFormatPr defaultRowHeight="15" x14ac:dyDescent="0.25"/>
  <cols>
    <col min="2" max="2" width="9.28515625" bestFit="1" customWidth="1"/>
    <col min="4" max="9" width="9.28515625" bestFit="1" customWidth="1"/>
    <col min="10" max="10" width="9.28515625" customWidth="1"/>
    <col min="11" max="11" width="9.28515625" bestFit="1" customWidth="1"/>
    <col min="12" max="12" width="9.28515625" style="3" bestFit="1" customWidth="1"/>
    <col min="14" max="19" width="9.28515625" bestFit="1" customWidth="1"/>
    <col min="20" max="20" width="9.28515625" customWidth="1"/>
    <col min="21" max="21" width="9.28515625" bestFit="1" customWidth="1"/>
    <col min="22" max="22" width="9.28515625" style="3" bestFit="1" customWidth="1"/>
    <col min="24" max="24" width="11" bestFit="1" customWidth="1"/>
    <col min="25" max="29" width="9.28515625" bestFit="1" customWidth="1"/>
    <col min="30" max="30" width="9.28515625" customWidth="1"/>
    <col min="31" max="31" width="9.28515625" bestFit="1" customWidth="1"/>
    <col min="32" max="42" width="9.28515625" customWidth="1"/>
    <col min="43" max="43" width="9.28515625" style="3" bestFit="1" customWidth="1"/>
    <col min="45" max="51" width="9.28515625" bestFit="1" customWidth="1"/>
    <col min="52" max="52" width="9.28515625" customWidth="1"/>
    <col min="53" max="54" width="9.28515625" style="5" customWidth="1"/>
    <col min="55" max="63" width="9.28515625" customWidth="1"/>
    <col min="64" max="64" width="9.28515625" style="3" bestFit="1" customWidth="1"/>
    <col min="66" max="72" width="9.28515625" bestFit="1" customWidth="1"/>
    <col min="73" max="74" width="9.28515625" customWidth="1"/>
    <col min="75" max="75" width="9.28515625" style="3" bestFit="1" customWidth="1"/>
    <col min="77" max="83" width="9.28515625" bestFit="1" customWidth="1"/>
    <col min="84" max="84" width="9.28515625" customWidth="1"/>
    <col min="85" max="85" width="9.28515625" style="3" bestFit="1" customWidth="1"/>
    <col min="87" max="93" width="9.28515625" bestFit="1" customWidth="1"/>
    <col min="94" max="105" width="9.28515625" customWidth="1"/>
    <col min="106" max="106" width="9.28515625" style="3" bestFit="1" customWidth="1"/>
    <col min="108" max="114" width="9.28515625" bestFit="1" customWidth="1"/>
    <col min="115" max="115" width="9.28515625" customWidth="1"/>
    <col min="116" max="117" width="9.28515625" style="5" customWidth="1"/>
    <col min="118" max="126" width="9.28515625" customWidth="1"/>
    <col min="127" max="127" width="9.28515625" style="3" bestFit="1" customWidth="1"/>
    <col min="128" max="135" width="9.28515625" style="5" customWidth="1"/>
    <col min="137" max="137" width="9.28515625" style="3" bestFit="1" customWidth="1"/>
    <col min="139" max="145" width="9.28515625" bestFit="1" customWidth="1"/>
    <col min="146" max="146" width="9.28515625" customWidth="1"/>
    <col min="147" max="147" width="9.28515625" style="3" customWidth="1"/>
    <col min="148" max="156" width="9.28515625" customWidth="1"/>
    <col min="157" max="164" width="9.28515625" style="37" customWidth="1"/>
    <col min="165" max="165" width="9.28515625" style="38" customWidth="1"/>
    <col min="166" max="166" width="9.28515625" style="38" bestFit="1" customWidth="1"/>
    <col min="167" max="167" width="9.140625" style="37"/>
    <col min="168" max="168" width="9.28515625" style="36" bestFit="1" customWidth="1"/>
    <col min="169" max="174" width="9.28515625" style="37" bestFit="1" customWidth="1"/>
    <col min="175" max="175" width="9.28515625" style="37" customWidth="1"/>
    <col min="176" max="176" width="9.28515625" style="38" customWidth="1"/>
    <col min="177" max="177" width="9.28515625" style="38" bestFit="1" customWidth="1"/>
    <col min="178" max="178" width="9.140625" style="38"/>
    <col min="179" max="183" width="9.28515625" style="38" bestFit="1" customWidth="1"/>
    <col min="184" max="186" width="9.28515625" style="5" bestFit="1" customWidth="1"/>
    <col min="187" max="187" width="9.140625" style="5"/>
    <col min="188" max="194" width="9.28515625" style="5" bestFit="1" customWidth="1"/>
    <col min="195" max="205" width="9.140625" style="5"/>
  </cols>
  <sheetData>
    <row r="1" spans="1:196" x14ac:dyDescent="0.25">
      <c r="B1" s="1" t="s">
        <v>0</v>
      </c>
      <c r="C1" s="26" t="s">
        <v>62</v>
      </c>
      <c r="L1" s="2" t="s">
        <v>11</v>
      </c>
      <c r="V1" s="2" t="s">
        <v>14</v>
      </c>
      <c r="AF1" s="5"/>
      <c r="AG1" s="4" t="s">
        <v>94</v>
      </c>
      <c r="AQ1" s="2" t="s">
        <v>15</v>
      </c>
      <c r="BB1" s="4" t="s">
        <v>110</v>
      </c>
      <c r="BL1" s="2" t="s">
        <v>16</v>
      </c>
      <c r="BW1" s="2" t="s">
        <v>17</v>
      </c>
      <c r="CG1" s="2" t="s">
        <v>18</v>
      </c>
      <c r="CR1" s="4" t="s">
        <v>127</v>
      </c>
      <c r="DB1" s="2" t="s">
        <v>19</v>
      </c>
      <c r="DM1" s="4" t="s">
        <v>55</v>
      </c>
      <c r="DW1" s="2" t="s">
        <v>20</v>
      </c>
      <c r="DX1" s="4"/>
      <c r="DY1" s="4"/>
      <c r="DZ1" s="4"/>
      <c r="EA1" s="4"/>
      <c r="EB1" s="4"/>
      <c r="EC1" s="4"/>
      <c r="ED1" s="4"/>
      <c r="EE1" s="4"/>
      <c r="EF1" s="26" t="s">
        <v>61</v>
      </c>
      <c r="EG1" s="2" t="s">
        <v>21</v>
      </c>
      <c r="EQ1" s="2" t="s">
        <v>178</v>
      </c>
      <c r="EZ1" s="4"/>
      <c r="FA1" s="38"/>
      <c r="FB1" s="4" t="s">
        <v>181</v>
      </c>
      <c r="FJ1" s="50"/>
      <c r="FL1" s="2" t="s">
        <v>184</v>
      </c>
      <c r="FU1" s="50"/>
      <c r="GD1" s="4"/>
    </row>
    <row r="2" spans="1:196" x14ac:dyDescent="0.25">
      <c r="A2" s="30"/>
      <c r="B2" s="37" t="s">
        <v>73</v>
      </c>
      <c r="C2" s="30"/>
      <c r="D2" s="30"/>
      <c r="E2" s="30"/>
      <c r="F2" s="30"/>
      <c r="G2" s="30"/>
      <c r="H2" s="30"/>
      <c r="I2" s="30"/>
      <c r="J2" s="30"/>
      <c r="K2" s="30"/>
      <c r="L2" s="36" t="s">
        <v>82</v>
      </c>
      <c r="M2" s="30"/>
      <c r="N2" s="30"/>
      <c r="O2" s="30"/>
      <c r="P2" s="30"/>
      <c r="Q2" s="30"/>
      <c r="R2" s="30"/>
      <c r="S2" s="30"/>
      <c r="T2" s="30"/>
      <c r="U2" s="30"/>
      <c r="V2" s="36" t="s">
        <v>86</v>
      </c>
      <c r="W2" s="30"/>
      <c r="X2" s="30"/>
      <c r="Y2" s="30"/>
      <c r="Z2" s="30"/>
      <c r="AA2" s="30"/>
      <c r="AB2" s="30"/>
      <c r="AC2" s="30"/>
      <c r="AD2" s="30"/>
      <c r="AE2" s="30"/>
      <c r="AF2" s="29"/>
      <c r="AG2" s="38" t="s">
        <v>95</v>
      </c>
      <c r="AH2" s="30"/>
      <c r="AI2" s="30"/>
      <c r="AJ2" s="30"/>
      <c r="AK2" s="30"/>
      <c r="AL2" s="30"/>
      <c r="AM2" s="30"/>
      <c r="AN2" s="30"/>
      <c r="AO2" s="30"/>
      <c r="AP2" s="30"/>
      <c r="AQ2" s="36" t="s">
        <v>96</v>
      </c>
      <c r="AR2" s="30"/>
      <c r="AS2" s="30"/>
      <c r="AT2" s="30"/>
      <c r="AU2" s="30"/>
      <c r="AV2" s="30"/>
      <c r="AW2" s="30"/>
      <c r="AX2" s="30"/>
      <c r="AY2" s="30"/>
      <c r="AZ2" s="30"/>
      <c r="BA2" s="29"/>
      <c r="BB2" s="38" t="s">
        <v>111</v>
      </c>
      <c r="BC2" s="30"/>
      <c r="BD2" s="30"/>
      <c r="BE2" s="30"/>
      <c r="BF2" s="30"/>
      <c r="BG2" s="30"/>
      <c r="BH2" s="30"/>
      <c r="BI2" s="30"/>
      <c r="BJ2" s="30"/>
      <c r="BK2" s="30"/>
      <c r="BL2" s="36" t="s">
        <v>117</v>
      </c>
      <c r="BM2" s="30"/>
      <c r="BN2" s="34"/>
      <c r="BO2" s="30"/>
      <c r="BP2" s="30"/>
      <c r="BQ2" s="30"/>
      <c r="BR2" s="30"/>
      <c r="BS2" s="30"/>
      <c r="BT2" s="30"/>
      <c r="BU2" s="30"/>
      <c r="BV2" s="30"/>
      <c r="BW2" s="36" t="s">
        <v>121</v>
      </c>
      <c r="BX2" s="30"/>
      <c r="BY2" s="30"/>
      <c r="BZ2" s="30"/>
      <c r="CA2" s="30"/>
      <c r="CB2" s="30"/>
      <c r="CC2" s="30"/>
      <c r="CD2" s="30"/>
      <c r="CE2" s="30"/>
      <c r="CF2" s="30"/>
      <c r="CG2" s="36" t="s">
        <v>124</v>
      </c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8" t="s">
        <v>128</v>
      </c>
      <c r="CS2" s="30"/>
      <c r="CT2" s="30"/>
      <c r="CU2" s="30"/>
      <c r="CV2" s="30"/>
      <c r="CW2" s="30"/>
      <c r="CX2" s="30"/>
      <c r="CY2" s="30"/>
      <c r="CZ2" s="30"/>
      <c r="DA2" s="30"/>
      <c r="DB2" s="36" t="s">
        <v>134</v>
      </c>
      <c r="DC2" s="30"/>
      <c r="DD2" s="30"/>
      <c r="DE2" s="30"/>
      <c r="DF2" s="30"/>
      <c r="DG2" s="30"/>
      <c r="DH2" s="30"/>
      <c r="DI2" s="30"/>
      <c r="DJ2" s="30"/>
      <c r="DK2" s="30"/>
      <c r="DL2" s="29"/>
      <c r="DM2" s="38" t="s">
        <v>141</v>
      </c>
      <c r="DN2" s="30"/>
      <c r="DO2" s="30"/>
      <c r="DP2" s="30"/>
      <c r="DQ2" s="30"/>
      <c r="DR2" s="30"/>
      <c r="DS2" s="30"/>
      <c r="DT2" s="30"/>
      <c r="DU2" s="30"/>
      <c r="DV2" s="30"/>
      <c r="DW2" s="36" t="s">
        <v>148</v>
      </c>
      <c r="DX2" s="29"/>
      <c r="DY2" s="29"/>
      <c r="DZ2" s="29"/>
      <c r="EA2" s="29"/>
      <c r="EB2" s="29"/>
      <c r="EC2" s="29"/>
      <c r="ED2" s="29"/>
      <c r="EE2" s="29"/>
      <c r="EF2" s="30"/>
      <c r="EG2" s="36" t="s">
        <v>176</v>
      </c>
      <c r="EH2" s="30"/>
      <c r="EI2" s="30"/>
      <c r="EJ2" s="30"/>
      <c r="EK2" s="30"/>
      <c r="EL2" s="30"/>
      <c r="EM2" s="30"/>
      <c r="EN2" s="30"/>
      <c r="EO2" s="30"/>
      <c r="EP2" s="30"/>
      <c r="EQ2" s="36" t="s">
        <v>179</v>
      </c>
      <c r="ER2" s="30"/>
      <c r="ES2" s="30"/>
      <c r="ET2" s="30"/>
      <c r="EU2" s="30"/>
      <c r="EV2" s="30"/>
      <c r="EW2" s="30"/>
      <c r="EX2" s="30"/>
      <c r="EY2" s="30"/>
      <c r="EZ2" s="29"/>
      <c r="FB2" s="37" t="s">
        <v>182</v>
      </c>
      <c r="FL2" s="36" t="s">
        <v>183</v>
      </c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</row>
    <row r="3" spans="1:196" x14ac:dyDescent="0.25">
      <c r="A3" s="30"/>
      <c r="B3" t="s">
        <v>12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13</v>
      </c>
      <c r="L3" s="3" t="s">
        <v>12</v>
      </c>
      <c r="M3" t="s">
        <v>1</v>
      </c>
      <c r="N3" t="s">
        <v>2</v>
      </c>
      <c r="O3" t="s">
        <v>3</v>
      </c>
      <c r="P3" t="s">
        <v>4</v>
      </c>
      <c r="Q3" t="s">
        <v>5</v>
      </c>
      <c r="R3" t="s">
        <v>6</v>
      </c>
      <c r="S3" t="s">
        <v>13</v>
      </c>
      <c r="V3" s="3" t="s">
        <v>12</v>
      </c>
      <c r="W3" t="s">
        <v>1</v>
      </c>
      <c r="X3" t="s">
        <v>2</v>
      </c>
      <c r="Y3" t="s">
        <v>3</v>
      </c>
      <c r="Z3" t="s">
        <v>4</v>
      </c>
      <c r="AA3" t="s">
        <v>5</v>
      </c>
      <c r="AB3" t="s">
        <v>6</v>
      </c>
      <c r="AC3" t="s">
        <v>13</v>
      </c>
      <c r="AG3" t="s">
        <v>12</v>
      </c>
      <c r="AH3" t="s">
        <v>1</v>
      </c>
      <c r="AI3" t="s">
        <v>2</v>
      </c>
      <c r="AJ3" t="s">
        <v>3</v>
      </c>
      <c r="AK3" t="s">
        <v>4</v>
      </c>
      <c r="AL3" t="s">
        <v>5</v>
      </c>
      <c r="AM3" t="s">
        <v>6</v>
      </c>
      <c r="AN3" t="s">
        <v>13</v>
      </c>
      <c r="AQ3" s="3" t="s">
        <v>12</v>
      </c>
      <c r="AR3" t="s">
        <v>1</v>
      </c>
      <c r="AS3" t="s">
        <v>2</v>
      </c>
      <c r="AT3" t="s">
        <v>3</v>
      </c>
      <c r="AU3" t="s">
        <v>4</v>
      </c>
      <c r="AV3" t="s">
        <v>5</v>
      </c>
      <c r="AW3" t="s">
        <v>6</v>
      </c>
      <c r="AX3" t="s">
        <v>13</v>
      </c>
      <c r="BB3" s="5" t="s">
        <v>12</v>
      </c>
      <c r="BD3" t="s">
        <v>2</v>
      </c>
      <c r="BE3" t="s">
        <v>3</v>
      </c>
      <c r="BF3" t="s">
        <v>4</v>
      </c>
      <c r="BG3" t="s">
        <v>5</v>
      </c>
      <c r="BH3" t="s">
        <v>6</v>
      </c>
      <c r="BI3" t="s">
        <v>13</v>
      </c>
      <c r="BL3" s="3" t="s">
        <v>12</v>
      </c>
      <c r="BM3" t="s">
        <v>1</v>
      </c>
      <c r="BN3" t="s">
        <v>2</v>
      </c>
      <c r="BO3" t="s">
        <v>3</v>
      </c>
      <c r="BP3" t="s">
        <v>4</v>
      </c>
      <c r="BQ3" t="s">
        <v>5</v>
      </c>
      <c r="BR3" t="s">
        <v>6</v>
      </c>
      <c r="BS3" t="s">
        <v>13</v>
      </c>
      <c r="BV3" s="30"/>
      <c r="BW3" s="3" t="s">
        <v>12</v>
      </c>
      <c r="BX3" t="s">
        <v>1</v>
      </c>
      <c r="BY3" t="s">
        <v>2</v>
      </c>
      <c r="BZ3" t="s">
        <v>3</v>
      </c>
      <c r="CA3" t="s">
        <v>4</v>
      </c>
      <c r="CB3" t="s">
        <v>5</v>
      </c>
      <c r="CC3" t="s">
        <v>6</v>
      </c>
      <c r="CD3" t="s">
        <v>13</v>
      </c>
      <c r="CG3" s="3" t="s">
        <v>12</v>
      </c>
      <c r="CH3" t="s">
        <v>1</v>
      </c>
      <c r="CI3" t="s">
        <v>2</v>
      </c>
      <c r="CJ3" t="s">
        <v>3</v>
      </c>
      <c r="CK3" t="s">
        <v>4</v>
      </c>
      <c r="CL3" t="s">
        <v>5</v>
      </c>
      <c r="CM3" t="s">
        <v>6</v>
      </c>
      <c r="CN3" t="s">
        <v>13</v>
      </c>
      <c r="CR3" t="s">
        <v>12</v>
      </c>
      <c r="CS3" t="s">
        <v>1</v>
      </c>
      <c r="CT3" t="s">
        <v>2</v>
      </c>
      <c r="CU3" t="s">
        <v>3</v>
      </c>
      <c r="CV3" t="s">
        <v>4</v>
      </c>
      <c r="CW3" t="s">
        <v>5</v>
      </c>
      <c r="CX3" t="s">
        <v>6</v>
      </c>
      <c r="CY3" t="s">
        <v>13</v>
      </c>
      <c r="DB3" s="3" t="s">
        <v>12</v>
      </c>
      <c r="DC3" t="s">
        <v>1</v>
      </c>
      <c r="DD3" t="s">
        <v>2</v>
      </c>
      <c r="DE3" t="s">
        <v>3</v>
      </c>
      <c r="DF3" t="s">
        <v>4</v>
      </c>
      <c r="DG3" t="s">
        <v>5</v>
      </c>
      <c r="DH3" t="s">
        <v>6</v>
      </c>
      <c r="DI3" t="s">
        <v>13</v>
      </c>
      <c r="DL3" s="29"/>
      <c r="DM3" s="5" t="s">
        <v>12</v>
      </c>
      <c r="DN3" t="s">
        <v>1</v>
      </c>
      <c r="DO3" t="s">
        <v>2</v>
      </c>
      <c r="DP3" t="s">
        <v>3</v>
      </c>
      <c r="DQ3" t="s">
        <v>4</v>
      </c>
      <c r="DR3" t="s">
        <v>5</v>
      </c>
      <c r="DS3" t="s">
        <v>6</v>
      </c>
      <c r="DT3" t="s">
        <v>13</v>
      </c>
      <c r="DW3" s="3" t="s">
        <v>12</v>
      </c>
      <c r="DX3" t="s">
        <v>1</v>
      </c>
      <c r="DY3" t="s">
        <v>2</v>
      </c>
      <c r="DZ3" t="s">
        <v>3</v>
      </c>
      <c r="EA3" t="s">
        <v>4</v>
      </c>
      <c r="EB3" t="s">
        <v>5</v>
      </c>
      <c r="EC3" t="s">
        <v>6</v>
      </c>
      <c r="ED3" t="s">
        <v>13</v>
      </c>
      <c r="EE3"/>
      <c r="EG3" s="3" t="s">
        <v>12</v>
      </c>
      <c r="EH3" t="s">
        <v>1</v>
      </c>
      <c r="EI3" t="s">
        <v>2</v>
      </c>
      <c r="EJ3" t="s">
        <v>3</v>
      </c>
      <c r="EK3" t="s">
        <v>4</v>
      </c>
      <c r="EL3" t="s">
        <v>5</v>
      </c>
      <c r="EM3" t="s">
        <v>6</v>
      </c>
      <c r="EN3" t="s">
        <v>13</v>
      </c>
      <c r="EQ3" s="3" t="s">
        <v>12</v>
      </c>
      <c r="ER3" t="s">
        <v>1</v>
      </c>
      <c r="ES3" t="s">
        <v>2</v>
      </c>
      <c r="ET3" t="s">
        <v>3</v>
      </c>
      <c r="EU3" t="s">
        <v>4</v>
      </c>
      <c r="EV3" t="s">
        <v>5</v>
      </c>
      <c r="EW3" t="s">
        <v>6</v>
      </c>
      <c r="EX3" t="s">
        <v>13</v>
      </c>
      <c r="FB3" t="s">
        <v>12</v>
      </c>
      <c r="FC3" t="s">
        <v>1</v>
      </c>
      <c r="FD3" t="s">
        <v>2</v>
      </c>
      <c r="FE3" t="s">
        <v>3</v>
      </c>
      <c r="FF3" t="s">
        <v>4</v>
      </c>
      <c r="FG3" t="s">
        <v>5</v>
      </c>
      <c r="FH3" t="s">
        <v>6</v>
      </c>
      <c r="FI3" t="s">
        <v>13</v>
      </c>
      <c r="FJ3"/>
      <c r="FK3"/>
      <c r="FL3" s="3" t="s">
        <v>12</v>
      </c>
      <c r="FM3" t="s">
        <v>1</v>
      </c>
      <c r="FN3" t="s">
        <v>2</v>
      </c>
      <c r="FO3" t="s">
        <v>3</v>
      </c>
      <c r="FP3" t="s">
        <v>4</v>
      </c>
      <c r="FQ3" t="s">
        <v>5</v>
      </c>
      <c r="FR3" t="s">
        <v>6</v>
      </c>
      <c r="FS3" t="s">
        <v>13</v>
      </c>
      <c r="FT3" s="5"/>
      <c r="FU3" s="5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</row>
    <row r="4" spans="1:196" x14ac:dyDescent="0.25">
      <c r="A4" s="30"/>
      <c r="B4">
        <v>1</v>
      </c>
      <c r="D4" s="35">
        <v>5.2179999999999998E-6</v>
      </c>
      <c r="E4">
        <v>178.81</v>
      </c>
      <c r="F4">
        <v>124.22199999999999</v>
      </c>
      <c r="G4">
        <v>228.333</v>
      </c>
      <c r="H4">
        <v>-97.125</v>
      </c>
      <c r="I4">
        <v>8.9999999999999993E-3</v>
      </c>
      <c r="L4" s="3">
        <v>1</v>
      </c>
      <c r="N4" s="35">
        <v>8.6000000000000007E-6</v>
      </c>
      <c r="O4">
        <v>133.94399999999999</v>
      </c>
      <c r="P4">
        <v>94.444000000000003</v>
      </c>
      <c r="Q4">
        <v>163.351</v>
      </c>
      <c r="R4">
        <v>141.00899999999999</v>
      </c>
      <c r="S4">
        <v>1.4999999999999999E-2</v>
      </c>
      <c r="V4" s="3">
        <v>1</v>
      </c>
      <c r="X4" s="35">
        <v>1.01E-5</v>
      </c>
      <c r="Y4">
        <v>67.397000000000006</v>
      </c>
      <c r="Z4">
        <v>63.332999999999998</v>
      </c>
      <c r="AA4">
        <v>72.353999999999999</v>
      </c>
      <c r="AB4">
        <v>-81.119</v>
      </c>
      <c r="AC4">
        <v>1.7999999999999999E-2</v>
      </c>
      <c r="AG4">
        <v>1</v>
      </c>
      <c r="AI4" s="35">
        <v>7.9799999999999998E-6</v>
      </c>
      <c r="AJ4">
        <v>61.372999999999998</v>
      </c>
      <c r="AK4">
        <v>49.732999999999997</v>
      </c>
      <c r="AL4">
        <v>71.667000000000002</v>
      </c>
      <c r="AM4">
        <v>-83.418000000000006</v>
      </c>
      <c r="AN4">
        <v>1.4E-2</v>
      </c>
      <c r="AQ4" s="3">
        <v>1</v>
      </c>
      <c r="AS4" s="35">
        <v>8.8999999999999995E-6</v>
      </c>
      <c r="AT4">
        <v>200.761</v>
      </c>
      <c r="AU4">
        <v>186.88900000000001</v>
      </c>
      <c r="AV4">
        <v>227.12200000000001</v>
      </c>
      <c r="AW4">
        <v>47.862000000000002</v>
      </c>
      <c r="AX4">
        <v>1.6E-2</v>
      </c>
      <c r="BB4" s="5">
        <v>1</v>
      </c>
      <c r="BD4" s="35">
        <v>7.8100000000000001E-5</v>
      </c>
      <c r="BE4">
        <v>107.31100000000001</v>
      </c>
      <c r="BF4">
        <v>64.832999999999998</v>
      </c>
      <c r="BG4">
        <v>154.441</v>
      </c>
      <c r="BH4">
        <v>-161.565</v>
      </c>
      <c r="BI4">
        <v>4.1000000000000002E-2</v>
      </c>
      <c r="BL4" s="3">
        <v>1</v>
      </c>
      <c r="BN4" s="35">
        <v>6.1400000000000002E-5</v>
      </c>
      <c r="BO4">
        <v>105.965</v>
      </c>
      <c r="BP4">
        <v>102.277</v>
      </c>
      <c r="BQ4">
        <v>109.667</v>
      </c>
      <c r="BR4">
        <v>127.235</v>
      </c>
      <c r="BS4">
        <v>4.3999999999999997E-2</v>
      </c>
      <c r="BU4" t="s">
        <v>118</v>
      </c>
      <c r="BV4" s="30"/>
      <c r="BW4" s="3">
        <v>1</v>
      </c>
      <c r="BY4" s="35">
        <v>3.4499999999999998E-5</v>
      </c>
      <c r="BZ4">
        <v>206.71899999999999</v>
      </c>
      <c r="CA4">
        <v>198.94</v>
      </c>
      <c r="CB4">
        <v>217.667</v>
      </c>
      <c r="CC4">
        <v>96.71</v>
      </c>
      <c r="CD4">
        <v>2.3E-2</v>
      </c>
      <c r="CG4" s="3">
        <v>1</v>
      </c>
      <c r="CI4" s="35">
        <v>1.3499999999999999E-5</v>
      </c>
      <c r="CJ4">
        <v>68.722999999999999</v>
      </c>
      <c r="CK4">
        <v>57.686999999999998</v>
      </c>
      <c r="CL4">
        <v>95.296999999999997</v>
      </c>
      <c r="CM4">
        <v>80.754000000000005</v>
      </c>
      <c r="CN4">
        <v>2.4E-2</v>
      </c>
      <c r="CR4">
        <v>1</v>
      </c>
      <c r="CT4" s="35">
        <v>8.8999999999999995E-6</v>
      </c>
      <c r="CU4">
        <v>24.712</v>
      </c>
      <c r="CV4">
        <v>19.800999999999998</v>
      </c>
      <c r="CW4">
        <v>28.292999999999999</v>
      </c>
      <c r="CX4">
        <v>62.526000000000003</v>
      </c>
      <c r="CY4">
        <v>1.6E-2</v>
      </c>
      <c r="DB4" s="3">
        <v>1</v>
      </c>
      <c r="DD4" s="35">
        <v>4.6E-6</v>
      </c>
      <c r="DE4">
        <v>88.76</v>
      </c>
      <c r="DF4">
        <v>68.406999999999996</v>
      </c>
      <c r="DG4">
        <v>99.667000000000002</v>
      </c>
      <c r="DH4">
        <v>137.726</v>
      </c>
      <c r="DI4">
        <v>8.0000000000000002E-3</v>
      </c>
      <c r="DL4" s="29"/>
      <c r="DM4" s="5">
        <v>1</v>
      </c>
      <c r="DO4" s="35">
        <v>1.3499999999999999E-5</v>
      </c>
      <c r="DP4">
        <v>63.881999999999998</v>
      </c>
      <c r="DQ4">
        <v>58.149000000000001</v>
      </c>
      <c r="DR4">
        <v>69.91</v>
      </c>
      <c r="DS4">
        <v>113.02500000000001</v>
      </c>
      <c r="DT4">
        <v>2.4E-2</v>
      </c>
      <c r="DW4" s="3">
        <v>1</v>
      </c>
      <c r="DX4"/>
      <c r="DY4" s="35">
        <v>1.0740000000000001E-5</v>
      </c>
      <c r="DZ4">
        <v>94.994</v>
      </c>
      <c r="EA4">
        <v>78.784999999999997</v>
      </c>
      <c r="EB4">
        <v>122.85299999999999</v>
      </c>
      <c r="EC4">
        <v>-22.109000000000002</v>
      </c>
      <c r="ED4">
        <v>1.9E-2</v>
      </c>
      <c r="EE4"/>
      <c r="EG4" s="3">
        <v>1</v>
      </c>
      <c r="EI4" s="35">
        <v>1.4100000000000001E-5</v>
      </c>
      <c r="EJ4">
        <v>80.626000000000005</v>
      </c>
      <c r="EK4">
        <v>70.941000000000003</v>
      </c>
      <c r="EL4">
        <v>91.308999999999997</v>
      </c>
      <c r="EM4">
        <v>167.196</v>
      </c>
      <c r="EN4">
        <v>2.5000000000000001E-2</v>
      </c>
      <c r="EQ4" s="3">
        <v>1</v>
      </c>
      <c r="ES4" s="35">
        <v>9.5200000000000003E-6</v>
      </c>
      <c r="ET4">
        <v>93.244</v>
      </c>
      <c r="EU4">
        <v>84.814999999999998</v>
      </c>
      <c r="EV4">
        <v>98.066000000000003</v>
      </c>
      <c r="EW4">
        <v>112.166</v>
      </c>
      <c r="EX4">
        <v>1.6E-2</v>
      </c>
      <c r="FB4">
        <v>1</v>
      </c>
      <c r="FC4"/>
      <c r="FD4" s="35">
        <v>1.6900000000000001E-5</v>
      </c>
      <c r="FE4">
        <v>111.557</v>
      </c>
      <c r="FF4">
        <v>103.654</v>
      </c>
      <c r="FG4">
        <v>116.94199999999999</v>
      </c>
      <c r="FH4">
        <v>92.120999999999995</v>
      </c>
      <c r="FI4">
        <v>0.03</v>
      </c>
      <c r="FJ4"/>
      <c r="FK4"/>
      <c r="FL4" s="3">
        <v>1</v>
      </c>
      <c r="FM4"/>
      <c r="FN4" s="35">
        <v>2.12E-5</v>
      </c>
      <c r="FO4">
        <v>110.30800000000001</v>
      </c>
      <c r="FP4">
        <v>103.402</v>
      </c>
      <c r="FQ4">
        <v>115.27500000000001</v>
      </c>
      <c r="FR4">
        <v>95.042000000000002</v>
      </c>
      <c r="FS4">
        <v>3.7999999999999999E-2</v>
      </c>
      <c r="FT4" s="5"/>
      <c r="FU4" s="5"/>
      <c r="FW4" s="61"/>
      <c r="GB4" s="29"/>
      <c r="GC4" s="29"/>
      <c r="GD4" s="29"/>
      <c r="GE4" s="29"/>
      <c r="GF4" s="62"/>
      <c r="GG4" s="29"/>
      <c r="GH4" s="29"/>
      <c r="GI4" s="29"/>
      <c r="GJ4" s="29"/>
      <c r="GK4" s="29"/>
      <c r="GL4" s="29"/>
      <c r="GM4" s="29"/>
      <c r="GN4" s="29"/>
    </row>
    <row r="5" spans="1:196" x14ac:dyDescent="0.25">
      <c r="A5" s="30"/>
      <c r="B5">
        <v>2</v>
      </c>
      <c r="D5" s="35">
        <v>5.5249999999999996E-6</v>
      </c>
      <c r="E5">
        <v>191.38200000000001</v>
      </c>
      <c r="F5">
        <v>152.173</v>
      </c>
      <c r="G5">
        <v>228.333</v>
      </c>
      <c r="H5">
        <v>86.634</v>
      </c>
      <c r="I5">
        <v>8.9999999999999993E-3</v>
      </c>
      <c r="L5" s="3">
        <v>2</v>
      </c>
      <c r="N5" s="35">
        <v>1.17E-5</v>
      </c>
      <c r="O5">
        <v>130.50200000000001</v>
      </c>
      <c r="P5">
        <v>99.716999999999999</v>
      </c>
      <c r="Q5">
        <v>185.37</v>
      </c>
      <c r="R5">
        <v>-43.918999999999997</v>
      </c>
      <c r="S5">
        <v>2.1000000000000001E-2</v>
      </c>
      <c r="V5" s="3">
        <v>2</v>
      </c>
      <c r="X5" s="35">
        <v>8.8999999999999995E-6</v>
      </c>
      <c r="Y5">
        <v>69.462999999999994</v>
      </c>
      <c r="Z5">
        <v>65.881</v>
      </c>
      <c r="AA5">
        <v>73.667000000000002</v>
      </c>
      <c r="AB5">
        <v>94.085999999999999</v>
      </c>
      <c r="AC5">
        <v>1.6E-2</v>
      </c>
      <c r="AG5">
        <v>2</v>
      </c>
      <c r="AI5" s="35">
        <v>5.22E-6</v>
      </c>
      <c r="AJ5">
        <v>70.786000000000001</v>
      </c>
      <c r="AK5">
        <v>61.555999999999997</v>
      </c>
      <c r="AL5">
        <v>75.055999999999997</v>
      </c>
      <c r="AM5">
        <v>93.575999999999993</v>
      </c>
      <c r="AN5">
        <v>8.9999999999999993E-3</v>
      </c>
      <c r="AQ5" s="3">
        <v>2</v>
      </c>
      <c r="AS5" s="35">
        <v>7.0600000000000002E-6</v>
      </c>
      <c r="AT5">
        <v>194.99</v>
      </c>
      <c r="AU5">
        <v>178.42400000000001</v>
      </c>
      <c r="AV5">
        <v>228.42599999999999</v>
      </c>
      <c r="AW5">
        <v>-125.83799999999999</v>
      </c>
      <c r="AX5">
        <v>1.2E-2</v>
      </c>
      <c r="BB5" s="5">
        <v>2</v>
      </c>
      <c r="BD5" s="35">
        <v>5.0899999999999997E-5</v>
      </c>
      <c r="BE5">
        <v>79.682000000000002</v>
      </c>
      <c r="BF5">
        <v>76.555999999999997</v>
      </c>
      <c r="BG5">
        <v>84.625</v>
      </c>
      <c r="BH5">
        <v>12.994999999999999</v>
      </c>
      <c r="BI5">
        <v>2.5999999999999999E-2</v>
      </c>
      <c r="BL5" s="3">
        <v>2</v>
      </c>
      <c r="BN5" s="35">
        <v>5.7599999999999997E-5</v>
      </c>
      <c r="BO5">
        <v>101.515</v>
      </c>
      <c r="BP5">
        <v>97.156999999999996</v>
      </c>
      <c r="BQ5">
        <v>107</v>
      </c>
      <c r="BR5">
        <v>-56.31</v>
      </c>
      <c r="BS5">
        <v>0.04</v>
      </c>
      <c r="BU5" t="s">
        <v>119</v>
      </c>
      <c r="BV5" s="30"/>
      <c r="BW5" s="3">
        <v>2</v>
      </c>
      <c r="BY5" s="35">
        <v>2.3E-5</v>
      </c>
      <c r="BZ5">
        <v>229.238</v>
      </c>
      <c r="CA5">
        <v>217.667</v>
      </c>
      <c r="CB5">
        <v>236.667</v>
      </c>
      <c r="CC5">
        <v>-79.694999999999993</v>
      </c>
      <c r="CD5">
        <v>1.4999999999999999E-2</v>
      </c>
      <c r="CG5" s="3">
        <v>2</v>
      </c>
      <c r="CI5" s="35">
        <v>1.01E-5</v>
      </c>
      <c r="CJ5">
        <v>94.489000000000004</v>
      </c>
      <c r="CK5">
        <v>84.667000000000002</v>
      </c>
      <c r="CL5">
        <v>99.626000000000005</v>
      </c>
      <c r="CM5">
        <v>-100.62</v>
      </c>
      <c r="CN5">
        <v>1.7999999999999999E-2</v>
      </c>
      <c r="CR5">
        <v>2</v>
      </c>
      <c r="CT5" s="35">
        <v>8.6000000000000007E-6</v>
      </c>
      <c r="CU5">
        <v>24.690999999999999</v>
      </c>
      <c r="CV5">
        <v>20.324999999999999</v>
      </c>
      <c r="CW5">
        <v>31.222000000000001</v>
      </c>
      <c r="CX5">
        <v>-116.565</v>
      </c>
      <c r="CY5">
        <v>1.4999999999999999E-2</v>
      </c>
      <c r="DB5" s="3">
        <v>2</v>
      </c>
      <c r="DD5" s="35">
        <v>5.5300000000000004E-6</v>
      </c>
      <c r="DE5">
        <v>86.638999999999996</v>
      </c>
      <c r="DF5">
        <v>73.995999999999995</v>
      </c>
      <c r="DG5">
        <v>99.647000000000006</v>
      </c>
      <c r="DH5">
        <v>-42.51</v>
      </c>
      <c r="DI5">
        <v>8.9999999999999993E-3</v>
      </c>
      <c r="DL5" s="29"/>
      <c r="DM5" s="5">
        <v>2</v>
      </c>
      <c r="DO5" s="35">
        <v>1.17E-5</v>
      </c>
      <c r="DP5">
        <v>68.224999999999994</v>
      </c>
      <c r="DQ5">
        <v>65.697000000000003</v>
      </c>
      <c r="DR5">
        <v>71.349000000000004</v>
      </c>
      <c r="DS5">
        <v>-66.194000000000003</v>
      </c>
      <c r="DT5">
        <v>2.1000000000000001E-2</v>
      </c>
      <c r="DW5" s="3">
        <v>2</v>
      </c>
      <c r="DX5"/>
      <c r="DY5" s="35">
        <v>1.136E-5</v>
      </c>
      <c r="DZ5">
        <v>81.013999999999996</v>
      </c>
      <c r="EA5">
        <v>72.611000000000004</v>
      </c>
      <c r="EB5">
        <v>94.117000000000004</v>
      </c>
      <c r="EC5">
        <v>160.56</v>
      </c>
      <c r="ED5">
        <v>0.02</v>
      </c>
      <c r="EE5"/>
      <c r="EG5" s="3">
        <v>2</v>
      </c>
      <c r="EI5" s="35">
        <v>1.0699999999999999E-5</v>
      </c>
      <c r="EJ5">
        <v>64.608999999999995</v>
      </c>
      <c r="EK5">
        <v>58.783999999999999</v>
      </c>
      <c r="EL5">
        <v>71</v>
      </c>
      <c r="EM5">
        <v>-10.305</v>
      </c>
      <c r="EN5">
        <v>1.9E-2</v>
      </c>
      <c r="EQ5" s="3">
        <v>2</v>
      </c>
      <c r="ES5" s="35">
        <v>1.0699999999999999E-5</v>
      </c>
      <c r="ET5">
        <v>83.804000000000002</v>
      </c>
      <c r="EU5">
        <v>79.066999999999993</v>
      </c>
      <c r="EV5">
        <v>92.088999999999999</v>
      </c>
      <c r="EW5">
        <v>-67.248999999999995</v>
      </c>
      <c r="EX5">
        <v>1.9E-2</v>
      </c>
      <c r="FB5">
        <v>2</v>
      </c>
      <c r="FC5"/>
      <c r="FD5" s="35">
        <v>1.3200000000000001E-5</v>
      </c>
      <c r="FE5">
        <v>112.589</v>
      </c>
      <c r="FF5">
        <v>108.402</v>
      </c>
      <c r="FG5">
        <v>116.524</v>
      </c>
      <c r="FH5">
        <v>-85.914000000000001</v>
      </c>
      <c r="FI5">
        <v>2.3E-2</v>
      </c>
      <c r="FJ5"/>
      <c r="FK5"/>
      <c r="FL5" s="3">
        <v>2</v>
      </c>
      <c r="FM5"/>
      <c r="FN5" s="35">
        <v>1.29E-5</v>
      </c>
      <c r="FO5">
        <v>109.357</v>
      </c>
      <c r="FP5">
        <v>103.35</v>
      </c>
      <c r="FQ5">
        <v>113.80500000000001</v>
      </c>
      <c r="FR5">
        <v>-83.046999999999997</v>
      </c>
      <c r="FS5">
        <v>2.3E-2</v>
      </c>
      <c r="FT5" s="5"/>
      <c r="FU5" s="5"/>
      <c r="FW5" s="61"/>
      <c r="GB5" s="29"/>
      <c r="GC5" s="29"/>
      <c r="GD5" s="29"/>
      <c r="GE5" s="29"/>
      <c r="GF5" s="62"/>
      <c r="GG5" s="29"/>
      <c r="GH5" s="29"/>
      <c r="GI5" s="29"/>
      <c r="GJ5" s="29"/>
      <c r="GK5" s="29"/>
      <c r="GL5" s="29"/>
      <c r="GM5" s="29"/>
      <c r="GN5" s="29"/>
    </row>
    <row r="6" spans="1:196" x14ac:dyDescent="0.25">
      <c r="A6" s="30"/>
      <c r="B6">
        <v>3</v>
      </c>
      <c r="D6" s="35">
        <v>6.4459999999999998E-6</v>
      </c>
      <c r="E6">
        <v>167.99</v>
      </c>
      <c r="F6">
        <v>121.422</v>
      </c>
      <c r="G6">
        <v>217.44399999999999</v>
      </c>
      <c r="H6">
        <v>-95.710999999999999</v>
      </c>
      <c r="I6">
        <v>1.0999999999999999E-2</v>
      </c>
      <c r="L6" s="3">
        <v>3</v>
      </c>
      <c r="N6" s="35">
        <v>5.22E-6</v>
      </c>
      <c r="O6">
        <v>168.56100000000001</v>
      </c>
      <c r="P6">
        <v>155.23400000000001</v>
      </c>
      <c r="Q6">
        <v>185.37</v>
      </c>
      <c r="R6">
        <v>135</v>
      </c>
      <c r="S6">
        <v>8.9999999999999993E-3</v>
      </c>
      <c r="V6" s="3">
        <v>3</v>
      </c>
      <c r="X6" s="35">
        <v>1.3200000000000001E-5</v>
      </c>
      <c r="Y6">
        <v>64.888000000000005</v>
      </c>
      <c r="Z6">
        <v>57.832999999999998</v>
      </c>
      <c r="AA6">
        <v>69.19</v>
      </c>
      <c r="AB6">
        <v>-80.311000000000007</v>
      </c>
      <c r="AC6">
        <v>2.3E-2</v>
      </c>
      <c r="AG6">
        <v>3</v>
      </c>
      <c r="AI6" s="35">
        <v>6.1399999999999997E-6</v>
      </c>
      <c r="AJ6">
        <v>68.393000000000001</v>
      </c>
      <c r="AK6">
        <v>60.847999999999999</v>
      </c>
      <c r="AL6">
        <v>74.962999999999994</v>
      </c>
      <c r="AM6">
        <v>-86.986999999999995</v>
      </c>
      <c r="AN6">
        <v>1.0999999999999999E-2</v>
      </c>
      <c r="AQ6" s="3">
        <v>3</v>
      </c>
      <c r="AS6" s="35">
        <v>6.1399999999999997E-6</v>
      </c>
      <c r="AT6">
        <v>183.05699999999999</v>
      </c>
      <c r="AU6">
        <v>174.58799999999999</v>
      </c>
      <c r="AV6">
        <v>191.82499999999999</v>
      </c>
      <c r="AW6">
        <v>51.34</v>
      </c>
      <c r="AX6">
        <v>1.0999999999999999E-2</v>
      </c>
      <c r="BB6" s="5">
        <v>3</v>
      </c>
      <c r="BD6" s="35">
        <v>4.07E-5</v>
      </c>
      <c r="BE6">
        <v>104.973</v>
      </c>
      <c r="BF6">
        <v>79.332999999999998</v>
      </c>
      <c r="BG6">
        <v>140.70400000000001</v>
      </c>
      <c r="BH6">
        <v>-160.017</v>
      </c>
      <c r="BI6">
        <v>0.02</v>
      </c>
      <c r="BL6" s="3">
        <v>3</v>
      </c>
      <c r="BN6" s="35">
        <v>1.25E-4</v>
      </c>
      <c r="BO6">
        <v>96.92</v>
      </c>
      <c r="BP6">
        <v>87.37</v>
      </c>
      <c r="BQ6">
        <v>105.923</v>
      </c>
      <c r="BR6">
        <v>127.405</v>
      </c>
      <c r="BS6">
        <v>8.7999999999999995E-2</v>
      </c>
      <c r="BV6" s="30"/>
      <c r="BW6" s="3">
        <v>3</v>
      </c>
      <c r="BY6" s="35">
        <v>2.69E-5</v>
      </c>
      <c r="BZ6">
        <v>207.131</v>
      </c>
      <c r="CA6">
        <v>189.61500000000001</v>
      </c>
      <c r="CB6">
        <v>225.333</v>
      </c>
      <c r="CC6">
        <v>94.399000000000001</v>
      </c>
      <c r="CD6">
        <v>1.7999999999999999E-2</v>
      </c>
      <c r="CG6" s="3">
        <v>3</v>
      </c>
      <c r="CI6" s="35">
        <v>9.5200000000000003E-6</v>
      </c>
      <c r="CJ6">
        <v>109.46599999999999</v>
      </c>
      <c r="CK6">
        <v>93.596999999999994</v>
      </c>
      <c r="CL6">
        <v>122.396</v>
      </c>
      <c r="CM6">
        <v>80.218000000000004</v>
      </c>
      <c r="CN6">
        <v>1.7000000000000001E-2</v>
      </c>
      <c r="CR6">
        <v>3</v>
      </c>
      <c r="CT6" s="35">
        <v>7.6699999999999994E-6</v>
      </c>
      <c r="CU6">
        <v>31.777000000000001</v>
      </c>
      <c r="CV6">
        <v>23.181000000000001</v>
      </c>
      <c r="CW6">
        <v>39.406999999999996</v>
      </c>
      <c r="CX6">
        <v>64.537000000000006</v>
      </c>
      <c r="CY6">
        <v>1.2999999999999999E-2</v>
      </c>
      <c r="DB6" s="3">
        <v>3</v>
      </c>
      <c r="DD6" s="35">
        <v>7.6699999999999994E-6</v>
      </c>
      <c r="DE6">
        <v>94.936000000000007</v>
      </c>
      <c r="DF6">
        <v>83.332999999999998</v>
      </c>
      <c r="DG6">
        <v>103.25</v>
      </c>
      <c r="DH6">
        <v>138.36600000000001</v>
      </c>
      <c r="DI6">
        <v>1.2999999999999999E-2</v>
      </c>
      <c r="DL6" s="29"/>
      <c r="DM6" s="5">
        <v>3</v>
      </c>
      <c r="DO6" s="35">
        <v>1.5699999999999999E-5</v>
      </c>
      <c r="DP6">
        <v>67.7</v>
      </c>
      <c r="DQ6">
        <v>63.155000000000001</v>
      </c>
      <c r="DR6">
        <v>74.593000000000004</v>
      </c>
      <c r="DS6">
        <v>113.499</v>
      </c>
      <c r="DT6">
        <v>2.8000000000000001E-2</v>
      </c>
      <c r="DW6" s="3">
        <v>3</v>
      </c>
      <c r="DX6"/>
      <c r="DY6" s="35">
        <v>1.136E-5</v>
      </c>
      <c r="DZ6">
        <v>77.903999999999996</v>
      </c>
      <c r="EA6">
        <v>73.753</v>
      </c>
      <c r="EB6">
        <v>81.012</v>
      </c>
      <c r="EC6">
        <v>-19.440000000000001</v>
      </c>
      <c r="ED6">
        <v>0.02</v>
      </c>
      <c r="EE6"/>
      <c r="EG6" s="3">
        <v>3</v>
      </c>
      <c r="EH6" t="s">
        <v>3</v>
      </c>
      <c r="EI6" s="35">
        <v>1.24E-5</v>
      </c>
      <c r="EJ6">
        <v>72.617999999999995</v>
      </c>
      <c r="EK6">
        <v>64.863</v>
      </c>
      <c r="EL6">
        <v>81.155000000000001</v>
      </c>
      <c r="EM6">
        <v>78.444999999999993</v>
      </c>
      <c r="EN6">
        <v>2.1999999999999999E-2</v>
      </c>
      <c r="EQ6" s="3">
        <v>3</v>
      </c>
      <c r="ES6" s="35">
        <v>1.38E-5</v>
      </c>
      <c r="ET6">
        <v>111.337</v>
      </c>
      <c r="EU6">
        <v>87.424999999999997</v>
      </c>
      <c r="EV6">
        <v>157.71899999999999</v>
      </c>
      <c r="EW6">
        <v>112.521</v>
      </c>
      <c r="EX6">
        <v>2.4E-2</v>
      </c>
      <c r="FB6">
        <v>3</v>
      </c>
      <c r="FC6"/>
      <c r="FD6" s="35">
        <v>1.5999999999999999E-5</v>
      </c>
      <c r="FE6">
        <v>108.35899999999999</v>
      </c>
      <c r="FF6">
        <v>102.122</v>
      </c>
      <c r="FG6">
        <v>114.48399999999999</v>
      </c>
      <c r="FH6">
        <v>93.366</v>
      </c>
      <c r="FI6">
        <v>2.9000000000000001E-2</v>
      </c>
      <c r="FJ6"/>
      <c r="FK6"/>
      <c r="FL6" s="3">
        <v>3</v>
      </c>
      <c r="FM6"/>
      <c r="FN6" s="35">
        <v>1.11E-5</v>
      </c>
      <c r="FO6">
        <v>113.22199999999999</v>
      </c>
      <c r="FP6">
        <v>104.367</v>
      </c>
      <c r="FQ6">
        <v>118.625</v>
      </c>
      <c r="FR6">
        <v>94.899000000000001</v>
      </c>
      <c r="FS6">
        <v>0.02</v>
      </c>
      <c r="FT6" s="5"/>
      <c r="FU6" s="5"/>
      <c r="FW6" s="61"/>
      <c r="GB6" s="29"/>
      <c r="GC6" s="29"/>
      <c r="GD6" s="29"/>
      <c r="GE6" s="29"/>
      <c r="GF6" s="62"/>
      <c r="GG6" s="29"/>
      <c r="GH6" s="29"/>
      <c r="GI6" s="29"/>
      <c r="GJ6" s="29"/>
      <c r="GK6" s="29"/>
      <c r="GL6" s="29"/>
      <c r="GM6" s="29"/>
      <c r="GN6" s="29"/>
    </row>
    <row r="7" spans="1:196" x14ac:dyDescent="0.25">
      <c r="A7" s="30"/>
      <c r="B7">
        <v>4</v>
      </c>
      <c r="D7" s="35">
        <v>7.6739999999999997E-6</v>
      </c>
      <c r="E7">
        <v>158.946</v>
      </c>
      <c r="F7">
        <v>139.083</v>
      </c>
      <c r="G7">
        <v>180.565</v>
      </c>
      <c r="H7">
        <v>82.875</v>
      </c>
      <c r="I7">
        <v>1.2999999999999999E-2</v>
      </c>
      <c r="L7" s="3">
        <v>4</v>
      </c>
      <c r="N7" s="35">
        <v>5.5300000000000004E-6</v>
      </c>
      <c r="O7">
        <v>153.51499999999999</v>
      </c>
      <c r="P7">
        <v>129.74100000000001</v>
      </c>
      <c r="Q7">
        <v>173.471</v>
      </c>
      <c r="R7">
        <v>132.709</v>
      </c>
      <c r="S7">
        <v>8.9999999999999993E-3</v>
      </c>
      <c r="V7" s="3">
        <v>4</v>
      </c>
      <c r="X7" s="35">
        <v>1.1399999999999999E-5</v>
      </c>
      <c r="Y7">
        <v>58.183999999999997</v>
      </c>
      <c r="Z7">
        <v>53.917999999999999</v>
      </c>
      <c r="AA7">
        <v>61.502000000000002</v>
      </c>
      <c r="AB7">
        <v>99.462000000000003</v>
      </c>
      <c r="AC7">
        <v>0.02</v>
      </c>
      <c r="AG7">
        <v>4</v>
      </c>
      <c r="AI7" s="35">
        <v>6.1399999999999997E-6</v>
      </c>
      <c r="AJ7">
        <v>68.078000000000003</v>
      </c>
      <c r="AK7">
        <v>61.131999999999998</v>
      </c>
      <c r="AL7">
        <v>75.647000000000006</v>
      </c>
      <c r="AM7">
        <v>93.013000000000005</v>
      </c>
      <c r="AN7">
        <v>1.0999999999999999E-2</v>
      </c>
      <c r="AQ7" s="3">
        <v>4</v>
      </c>
      <c r="AS7" s="35">
        <v>7.0600000000000002E-6</v>
      </c>
      <c r="AT7">
        <v>185.13399999999999</v>
      </c>
      <c r="AU7">
        <v>179</v>
      </c>
      <c r="AV7">
        <v>188.292</v>
      </c>
      <c r="AW7">
        <v>-125.83799999999999</v>
      </c>
      <c r="AX7">
        <v>1.2E-2</v>
      </c>
      <c r="BB7" s="5">
        <v>4</v>
      </c>
      <c r="BD7" s="35">
        <v>5.0899999999999997E-5</v>
      </c>
      <c r="BE7">
        <v>67.230999999999995</v>
      </c>
      <c r="BF7">
        <v>55.161999999999999</v>
      </c>
      <c r="BG7">
        <v>86.5</v>
      </c>
      <c r="BH7">
        <v>17.103000000000002</v>
      </c>
      <c r="BI7">
        <v>2.5000000000000001E-2</v>
      </c>
      <c r="BL7" s="3">
        <v>4</v>
      </c>
      <c r="BN7" s="35">
        <v>1.07E-4</v>
      </c>
      <c r="BO7">
        <v>87.968000000000004</v>
      </c>
      <c r="BP7">
        <v>79.554000000000002</v>
      </c>
      <c r="BQ7">
        <v>94.691000000000003</v>
      </c>
      <c r="BR7">
        <v>-53.13</v>
      </c>
      <c r="BS7">
        <v>7.5999999999999998E-2</v>
      </c>
      <c r="BV7" s="30"/>
      <c r="BW7" s="3">
        <v>4</v>
      </c>
      <c r="BY7" s="35">
        <v>4.0299999999999997E-5</v>
      </c>
      <c r="BZ7">
        <v>208.268</v>
      </c>
      <c r="CA7">
        <v>197.13300000000001</v>
      </c>
      <c r="CB7">
        <v>216.52099999999999</v>
      </c>
      <c r="CC7">
        <v>-78.69</v>
      </c>
      <c r="CD7">
        <v>2.8000000000000001E-2</v>
      </c>
      <c r="CG7" s="3">
        <v>4</v>
      </c>
      <c r="CI7" s="35">
        <v>1.84E-5</v>
      </c>
      <c r="CJ7">
        <v>116.214</v>
      </c>
      <c r="CK7">
        <v>97.667000000000002</v>
      </c>
      <c r="CL7">
        <v>137.06299999999999</v>
      </c>
      <c r="CM7">
        <v>-99.781999999999996</v>
      </c>
      <c r="CN7">
        <v>3.3000000000000002E-2</v>
      </c>
      <c r="CR7">
        <v>4</v>
      </c>
      <c r="CT7" s="35">
        <v>7.6699999999999994E-6</v>
      </c>
      <c r="CU7">
        <v>35.088999999999999</v>
      </c>
      <c r="CV7">
        <v>31.37</v>
      </c>
      <c r="CW7">
        <v>37.405000000000001</v>
      </c>
      <c r="CX7">
        <v>-121.759</v>
      </c>
      <c r="CY7">
        <v>1.2999999999999999E-2</v>
      </c>
      <c r="DB7" s="3">
        <v>4</v>
      </c>
      <c r="DD7" s="35">
        <v>5.8300000000000001E-6</v>
      </c>
      <c r="DE7">
        <v>81.001999999999995</v>
      </c>
      <c r="DF7">
        <v>66.5</v>
      </c>
      <c r="DG7">
        <v>93.722999999999999</v>
      </c>
      <c r="DH7">
        <v>-45</v>
      </c>
      <c r="DI7">
        <v>0.01</v>
      </c>
      <c r="DL7" s="29"/>
      <c r="DM7" s="5">
        <v>4</v>
      </c>
      <c r="DO7" s="35">
        <v>1.2E-5</v>
      </c>
      <c r="DP7">
        <v>70.165999999999997</v>
      </c>
      <c r="DQ7">
        <v>61.353000000000002</v>
      </c>
      <c r="DR7">
        <v>74.623999999999995</v>
      </c>
      <c r="DS7">
        <v>-66.801000000000002</v>
      </c>
      <c r="DT7">
        <v>2.1000000000000001E-2</v>
      </c>
      <c r="DW7" s="3">
        <v>4</v>
      </c>
      <c r="DX7"/>
      <c r="DY7" s="35">
        <v>1.013E-5</v>
      </c>
      <c r="DZ7">
        <v>88.581000000000003</v>
      </c>
      <c r="EA7">
        <v>77.332999999999998</v>
      </c>
      <c r="EB7">
        <v>99.332999999999998</v>
      </c>
      <c r="EC7">
        <v>157.52099999999999</v>
      </c>
      <c r="ED7">
        <v>1.7999999999999999E-2</v>
      </c>
      <c r="EE7"/>
      <c r="EG7" s="3">
        <v>4</v>
      </c>
      <c r="EH7" t="s">
        <v>7</v>
      </c>
      <c r="EI7" s="35">
        <v>2.39E-6</v>
      </c>
      <c r="EJ7">
        <v>11.326000000000001</v>
      </c>
      <c r="EK7">
        <v>8.5960000000000001</v>
      </c>
      <c r="EL7">
        <v>14.361000000000001</v>
      </c>
      <c r="EM7">
        <v>125.512</v>
      </c>
      <c r="EN7">
        <v>5.0000000000000001E-3</v>
      </c>
      <c r="EQ7" s="3">
        <v>4</v>
      </c>
      <c r="ES7" s="35">
        <v>1.17E-5</v>
      </c>
      <c r="ET7">
        <v>154.489</v>
      </c>
      <c r="EU7">
        <v>122.741</v>
      </c>
      <c r="EV7">
        <v>208.16300000000001</v>
      </c>
      <c r="EW7">
        <v>-68.198999999999998</v>
      </c>
      <c r="EX7">
        <v>2.1000000000000001E-2</v>
      </c>
      <c r="FB7">
        <v>4</v>
      </c>
      <c r="FC7"/>
      <c r="FD7" s="35">
        <v>1.5E-5</v>
      </c>
      <c r="FE7">
        <v>108.925</v>
      </c>
      <c r="FF7">
        <v>100.014</v>
      </c>
      <c r="FG7">
        <v>115.096</v>
      </c>
      <c r="FH7">
        <v>-85.236000000000004</v>
      </c>
      <c r="FI7">
        <v>2.7E-2</v>
      </c>
      <c r="FJ7"/>
      <c r="FK7"/>
      <c r="FL7" s="3">
        <v>4</v>
      </c>
      <c r="FM7"/>
      <c r="FN7" s="35">
        <v>1.7200000000000001E-5</v>
      </c>
      <c r="FO7">
        <v>116.821</v>
      </c>
      <c r="FP7">
        <v>106.65300000000001</v>
      </c>
      <c r="FQ7">
        <v>121.303</v>
      </c>
      <c r="FR7">
        <v>-85.84</v>
      </c>
      <c r="FS7">
        <v>0.03</v>
      </c>
      <c r="FT7" s="5"/>
      <c r="FU7" s="5"/>
      <c r="FW7" s="61"/>
      <c r="GB7" s="29"/>
      <c r="GC7" s="29"/>
      <c r="GD7" s="29"/>
      <c r="GE7" s="29"/>
      <c r="GF7" s="62"/>
      <c r="GG7" s="29"/>
      <c r="GH7" s="29"/>
      <c r="GI7" s="29"/>
      <c r="GJ7" s="29"/>
      <c r="GK7" s="29"/>
      <c r="GL7" s="29"/>
      <c r="GM7" s="29"/>
      <c r="GN7" s="29"/>
    </row>
    <row r="8" spans="1:196" x14ac:dyDescent="0.25">
      <c r="A8" s="30"/>
      <c r="B8">
        <v>5</v>
      </c>
      <c r="D8" s="35">
        <v>6.4459999999999998E-6</v>
      </c>
      <c r="E8">
        <v>151.24700000000001</v>
      </c>
      <c r="F8">
        <v>105.72199999999999</v>
      </c>
      <c r="G8">
        <v>192.62200000000001</v>
      </c>
      <c r="H8">
        <v>-95.710999999999999</v>
      </c>
      <c r="I8">
        <v>1.0999999999999999E-2</v>
      </c>
      <c r="L8" s="3">
        <v>5</v>
      </c>
      <c r="N8" s="35">
        <v>5.5300000000000004E-6</v>
      </c>
      <c r="O8">
        <v>119.633</v>
      </c>
      <c r="P8">
        <v>107.333</v>
      </c>
      <c r="Q8">
        <v>131.33099999999999</v>
      </c>
      <c r="R8">
        <v>-45</v>
      </c>
      <c r="S8">
        <v>0.01</v>
      </c>
      <c r="V8" s="3">
        <v>5</v>
      </c>
      <c r="X8" s="35">
        <v>1.17E-5</v>
      </c>
      <c r="Y8">
        <v>58.930999999999997</v>
      </c>
      <c r="Z8">
        <v>54.55</v>
      </c>
      <c r="AA8">
        <v>62.703000000000003</v>
      </c>
      <c r="AB8">
        <v>-83.83</v>
      </c>
      <c r="AC8">
        <v>2.1000000000000001E-2</v>
      </c>
      <c r="AG8">
        <v>5</v>
      </c>
      <c r="AI8" s="35">
        <v>3.3799999999999998E-6</v>
      </c>
      <c r="AJ8">
        <v>70.411000000000001</v>
      </c>
      <c r="AK8">
        <v>69.332999999999998</v>
      </c>
      <c r="AL8">
        <v>71.37</v>
      </c>
      <c r="AM8">
        <v>-90</v>
      </c>
      <c r="AN8">
        <v>6.0000000000000001E-3</v>
      </c>
      <c r="AQ8" s="3">
        <v>5</v>
      </c>
      <c r="AS8" s="35">
        <v>8.8999999999999995E-6</v>
      </c>
      <c r="AT8">
        <v>203.39099999999999</v>
      </c>
      <c r="AU8">
        <v>184.667</v>
      </c>
      <c r="AV8">
        <v>244.7</v>
      </c>
      <c r="AW8">
        <v>52.305999999999997</v>
      </c>
      <c r="AX8">
        <v>1.4999999999999999E-2</v>
      </c>
      <c r="BB8" s="5">
        <v>5</v>
      </c>
      <c r="BD8" s="35">
        <v>5.4299999999999998E-5</v>
      </c>
      <c r="BE8">
        <v>93.974000000000004</v>
      </c>
      <c r="BF8">
        <v>68.917000000000002</v>
      </c>
      <c r="BG8">
        <v>128.78299999999999</v>
      </c>
      <c r="BH8">
        <v>-164.05500000000001</v>
      </c>
      <c r="BI8">
        <v>2.7E-2</v>
      </c>
      <c r="BL8" s="3">
        <v>5</v>
      </c>
      <c r="BN8" s="35">
        <v>1.3999999999999999E-4</v>
      </c>
      <c r="BO8">
        <v>81.497</v>
      </c>
      <c r="BP8">
        <v>71.912000000000006</v>
      </c>
      <c r="BQ8">
        <v>89.168000000000006</v>
      </c>
      <c r="BR8">
        <v>124.79600000000001</v>
      </c>
      <c r="BS8">
        <v>9.9000000000000005E-2</v>
      </c>
      <c r="BV8" s="30"/>
      <c r="BW8" s="3">
        <v>5</v>
      </c>
      <c r="BY8" s="35">
        <v>2.69E-5</v>
      </c>
      <c r="BZ8">
        <v>207.23500000000001</v>
      </c>
      <c r="CA8">
        <v>181.12200000000001</v>
      </c>
      <c r="CB8">
        <v>230.989</v>
      </c>
      <c r="CC8">
        <v>94.763999999999996</v>
      </c>
      <c r="CD8">
        <v>1.7000000000000001E-2</v>
      </c>
      <c r="CG8" s="3">
        <v>5</v>
      </c>
      <c r="CI8" s="35">
        <v>8.2900000000000002E-6</v>
      </c>
      <c r="CJ8">
        <v>107.471</v>
      </c>
      <c r="CK8">
        <v>94.641000000000005</v>
      </c>
      <c r="CL8">
        <v>125.667</v>
      </c>
      <c r="CM8">
        <v>74.358000000000004</v>
      </c>
      <c r="CN8">
        <v>1.4E-2</v>
      </c>
      <c r="CR8">
        <v>5</v>
      </c>
      <c r="CT8" s="35">
        <v>6.1399999999999997E-6</v>
      </c>
      <c r="CU8">
        <v>38.423000000000002</v>
      </c>
      <c r="CV8">
        <v>31.37</v>
      </c>
      <c r="CW8">
        <v>44.481000000000002</v>
      </c>
      <c r="CX8">
        <v>64.799000000000007</v>
      </c>
      <c r="CY8">
        <v>1.0999999999999999E-2</v>
      </c>
      <c r="DB8" s="3">
        <v>5</v>
      </c>
      <c r="DD8" s="35">
        <v>8.2900000000000002E-6</v>
      </c>
      <c r="DE8">
        <v>68.807000000000002</v>
      </c>
      <c r="DF8">
        <v>55.832999999999998</v>
      </c>
      <c r="DG8">
        <v>84.713999999999999</v>
      </c>
      <c r="DH8">
        <v>139.63499999999999</v>
      </c>
      <c r="DI8">
        <v>1.4999999999999999E-2</v>
      </c>
      <c r="DL8" s="29"/>
      <c r="DM8" s="5">
        <v>5</v>
      </c>
      <c r="DO8" s="35">
        <v>9.8200000000000008E-6</v>
      </c>
      <c r="DP8">
        <v>74.012</v>
      </c>
      <c r="DQ8">
        <v>62.704000000000001</v>
      </c>
      <c r="DR8">
        <v>86.813000000000002</v>
      </c>
      <c r="DS8">
        <v>112.479</v>
      </c>
      <c r="DT8">
        <v>1.7000000000000001E-2</v>
      </c>
      <c r="DW8" s="3">
        <v>5</v>
      </c>
      <c r="DX8"/>
      <c r="DY8" s="35">
        <v>8.2879999999999993E-6</v>
      </c>
      <c r="DZ8">
        <v>88.631</v>
      </c>
      <c r="EA8">
        <v>81.138000000000005</v>
      </c>
      <c r="EB8">
        <v>98</v>
      </c>
      <c r="EC8">
        <v>-19.798999999999999</v>
      </c>
      <c r="ED8">
        <v>1.4999999999999999E-2</v>
      </c>
      <c r="EE8"/>
      <c r="EG8" s="3">
        <v>5</v>
      </c>
      <c r="EH8" t="s">
        <v>4</v>
      </c>
      <c r="EI8" s="35">
        <v>1.0699999999999999E-5</v>
      </c>
      <c r="EJ8">
        <v>64.608999999999995</v>
      </c>
      <c r="EK8">
        <v>58.783999999999999</v>
      </c>
      <c r="EL8">
        <v>71</v>
      </c>
      <c r="EM8">
        <v>-10.305</v>
      </c>
      <c r="EN8">
        <v>1.9E-2</v>
      </c>
      <c r="EQ8" s="3">
        <v>5</v>
      </c>
      <c r="ES8" s="35">
        <v>1.4100000000000001E-5</v>
      </c>
      <c r="ET8">
        <v>106.88500000000001</v>
      </c>
      <c r="EU8">
        <v>82.382999999999996</v>
      </c>
      <c r="EV8">
        <v>137.47399999999999</v>
      </c>
      <c r="EW8">
        <v>113.703</v>
      </c>
      <c r="EX8">
        <v>2.5000000000000001E-2</v>
      </c>
      <c r="FB8">
        <v>5</v>
      </c>
      <c r="FC8"/>
      <c r="FD8" s="35">
        <v>1.3200000000000001E-5</v>
      </c>
      <c r="FE8">
        <v>109.468</v>
      </c>
      <c r="FF8">
        <v>102.286</v>
      </c>
      <c r="FG8">
        <v>112.54</v>
      </c>
      <c r="FH8">
        <v>92.725999999999999</v>
      </c>
      <c r="FI8">
        <v>2.3E-2</v>
      </c>
      <c r="FJ8"/>
      <c r="FK8"/>
      <c r="FL8" s="3">
        <v>5</v>
      </c>
      <c r="FM8"/>
      <c r="FN8" s="35">
        <v>1.8099999999999999E-5</v>
      </c>
      <c r="FO8">
        <v>121.027</v>
      </c>
      <c r="FP8">
        <v>112.812</v>
      </c>
      <c r="FQ8">
        <v>127.739</v>
      </c>
      <c r="FR8">
        <v>93.944999999999993</v>
      </c>
      <c r="FS8">
        <v>3.2000000000000001E-2</v>
      </c>
      <c r="FT8" s="5"/>
      <c r="FU8" s="5"/>
      <c r="FW8" s="61"/>
      <c r="GB8" s="29"/>
      <c r="GC8" s="29"/>
      <c r="GD8" s="29"/>
      <c r="GE8" s="29"/>
      <c r="GF8" s="62"/>
      <c r="GG8" s="29"/>
      <c r="GH8" s="29"/>
      <c r="GI8" s="29"/>
      <c r="GJ8" s="29"/>
      <c r="GK8" s="29"/>
      <c r="GL8" s="29"/>
      <c r="GM8" s="29"/>
      <c r="GN8" s="29"/>
    </row>
    <row r="9" spans="1:196" x14ac:dyDescent="0.25">
      <c r="A9" s="30"/>
      <c r="B9">
        <v>6</v>
      </c>
      <c r="D9" s="35">
        <v>6.7530000000000004E-6</v>
      </c>
      <c r="E9">
        <v>131.58000000000001</v>
      </c>
      <c r="F9">
        <v>119.111</v>
      </c>
      <c r="G9">
        <v>135.73099999999999</v>
      </c>
      <c r="H9">
        <v>84.289000000000001</v>
      </c>
      <c r="I9">
        <v>1.2E-2</v>
      </c>
      <c r="L9" s="3">
        <v>6</v>
      </c>
      <c r="N9" s="35">
        <v>4.9100000000000004E-6</v>
      </c>
      <c r="O9">
        <v>103.944</v>
      </c>
      <c r="P9">
        <v>92.078000000000003</v>
      </c>
      <c r="Q9">
        <v>116.212</v>
      </c>
      <c r="R9">
        <v>137.726</v>
      </c>
      <c r="S9">
        <v>8.0000000000000002E-3</v>
      </c>
      <c r="V9" s="3">
        <v>6</v>
      </c>
      <c r="X9" s="35">
        <v>1.26E-5</v>
      </c>
      <c r="Y9">
        <v>58.381999999999998</v>
      </c>
      <c r="Z9">
        <v>55.508000000000003</v>
      </c>
      <c r="AA9">
        <v>60.991</v>
      </c>
      <c r="AB9">
        <v>102.995</v>
      </c>
      <c r="AC9">
        <v>2.1999999999999999E-2</v>
      </c>
      <c r="AG9">
        <v>6</v>
      </c>
      <c r="AI9" s="35">
        <v>5.22E-6</v>
      </c>
      <c r="AJ9">
        <v>68.616</v>
      </c>
      <c r="AK9">
        <v>64.269000000000005</v>
      </c>
      <c r="AL9">
        <v>74.241</v>
      </c>
      <c r="AM9">
        <v>97.125</v>
      </c>
      <c r="AN9">
        <v>8.9999999999999993E-3</v>
      </c>
      <c r="AQ9" s="3">
        <v>6</v>
      </c>
      <c r="AS9" s="35">
        <v>1.47E-5</v>
      </c>
      <c r="AT9">
        <v>202.803</v>
      </c>
      <c r="AU9">
        <v>185.96600000000001</v>
      </c>
      <c r="AV9">
        <v>230.77600000000001</v>
      </c>
      <c r="AW9">
        <v>-123.69</v>
      </c>
      <c r="AX9">
        <v>2.5999999999999999E-2</v>
      </c>
      <c r="BB9" s="5">
        <v>6</v>
      </c>
      <c r="BD9" s="35">
        <v>6.1099999999999994E-5</v>
      </c>
      <c r="BE9">
        <v>71.894000000000005</v>
      </c>
      <c r="BF9">
        <v>58.667000000000002</v>
      </c>
      <c r="BG9">
        <v>89.844999999999999</v>
      </c>
      <c r="BH9">
        <v>17.353999999999999</v>
      </c>
      <c r="BI9">
        <v>3.1E-2</v>
      </c>
      <c r="BL9" s="3">
        <v>6</v>
      </c>
      <c r="BN9" s="35">
        <v>5.3699999999999997E-5</v>
      </c>
      <c r="BO9">
        <v>74.328999999999994</v>
      </c>
      <c r="BP9">
        <v>69.585999999999999</v>
      </c>
      <c r="BQ9">
        <v>79.730999999999995</v>
      </c>
      <c r="BR9">
        <v>-55.713000000000001</v>
      </c>
      <c r="BS9">
        <v>3.6999999999999998E-2</v>
      </c>
      <c r="BV9" s="30"/>
      <c r="BW9" s="3">
        <v>6</v>
      </c>
      <c r="BY9" s="35">
        <v>2.8799999999999999E-5</v>
      </c>
      <c r="BZ9">
        <v>210.34800000000001</v>
      </c>
      <c r="CA9">
        <v>198.833</v>
      </c>
      <c r="CB9">
        <v>230.69</v>
      </c>
      <c r="CC9">
        <v>-81.87</v>
      </c>
      <c r="CD9">
        <v>0.02</v>
      </c>
      <c r="CG9" s="3">
        <v>6</v>
      </c>
      <c r="CI9" s="35">
        <v>1.17E-5</v>
      </c>
      <c r="CJ9">
        <v>121.283</v>
      </c>
      <c r="CK9">
        <v>97.667000000000002</v>
      </c>
      <c r="CL9">
        <v>134.72300000000001</v>
      </c>
      <c r="CM9">
        <v>77.471000000000004</v>
      </c>
      <c r="CN9">
        <v>0.02</v>
      </c>
      <c r="CR9">
        <v>6</v>
      </c>
      <c r="CT9" s="35">
        <v>9.5200000000000003E-6</v>
      </c>
      <c r="CU9">
        <v>46.822000000000003</v>
      </c>
      <c r="CV9">
        <v>35.332999999999998</v>
      </c>
      <c r="CW9">
        <v>59.899000000000001</v>
      </c>
      <c r="CX9">
        <v>-119.05500000000001</v>
      </c>
      <c r="CY9">
        <v>1.7000000000000001E-2</v>
      </c>
      <c r="DB9" s="3">
        <v>6</v>
      </c>
      <c r="DD9" s="35">
        <v>7.9799999999999998E-6</v>
      </c>
      <c r="DE9">
        <v>66.138999999999996</v>
      </c>
      <c r="DF9">
        <v>47.5</v>
      </c>
      <c r="DG9">
        <v>87.986999999999995</v>
      </c>
      <c r="DH9">
        <v>-40.100999999999999</v>
      </c>
      <c r="DI9">
        <v>1.4E-2</v>
      </c>
      <c r="DL9" s="29"/>
      <c r="DM9" s="5">
        <v>6</v>
      </c>
      <c r="DO9" s="35">
        <v>1.3200000000000001E-5</v>
      </c>
      <c r="DP9">
        <v>87.447999999999993</v>
      </c>
      <c r="DQ9">
        <v>81.022999999999996</v>
      </c>
      <c r="DR9">
        <v>93.713999999999999</v>
      </c>
      <c r="DS9">
        <v>-65.897999999999996</v>
      </c>
      <c r="DT9">
        <v>2.3E-2</v>
      </c>
      <c r="DW9" s="3">
        <v>6</v>
      </c>
      <c r="DX9"/>
      <c r="DY9" s="35">
        <v>1.6269999999999998E-5</v>
      </c>
      <c r="DZ9">
        <v>145.19399999999999</v>
      </c>
      <c r="EA9">
        <v>98</v>
      </c>
      <c r="EB9">
        <v>225.17</v>
      </c>
      <c r="EC9">
        <v>158.405</v>
      </c>
      <c r="ED9">
        <v>2.9000000000000001E-2</v>
      </c>
      <c r="EE9"/>
      <c r="EG9" s="3">
        <v>6</v>
      </c>
      <c r="EH9" t="s">
        <v>5</v>
      </c>
      <c r="EI9" s="35">
        <v>1.4100000000000001E-5</v>
      </c>
      <c r="EJ9">
        <v>80.626000000000005</v>
      </c>
      <c r="EK9">
        <v>70.941000000000003</v>
      </c>
      <c r="EL9">
        <v>91.308999999999997</v>
      </c>
      <c r="EM9">
        <v>167.196</v>
      </c>
      <c r="EN9">
        <v>2.5000000000000001E-2</v>
      </c>
      <c r="EQ9" s="3">
        <v>6</v>
      </c>
      <c r="ES9" s="35">
        <v>8.6000000000000007E-6</v>
      </c>
      <c r="ET9">
        <v>124.754</v>
      </c>
      <c r="EU9">
        <v>95.497</v>
      </c>
      <c r="EV9">
        <v>202.66499999999999</v>
      </c>
      <c r="EW9">
        <v>-66.251000000000005</v>
      </c>
      <c r="EX9">
        <v>1.4999999999999999E-2</v>
      </c>
      <c r="FB9">
        <v>6</v>
      </c>
      <c r="FC9"/>
      <c r="FD9" s="35">
        <v>1.7499999999999998E-5</v>
      </c>
      <c r="FE9">
        <v>109.517</v>
      </c>
      <c r="FF9">
        <v>104.65900000000001</v>
      </c>
      <c r="FG9">
        <v>113.986</v>
      </c>
      <c r="FH9">
        <v>-84.805999999999997</v>
      </c>
      <c r="FI9">
        <v>3.1E-2</v>
      </c>
      <c r="FJ9"/>
      <c r="FK9"/>
      <c r="FL9" s="3">
        <v>6</v>
      </c>
      <c r="FM9"/>
      <c r="FN9" s="35">
        <v>1.7799999999999999E-5</v>
      </c>
      <c r="FO9">
        <v>123.749</v>
      </c>
      <c r="FP9">
        <v>117.785</v>
      </c>
      <c r="FQ9">
        <v>131.42500000000001</v>
      </c>
      <c r="FR9">
        <v>-84.897999999999996</v>
      </c>
      <c r="FS9">
        <v>3.2000000000000001E-2</v>
      </c>
      <c r="FT9" s="5"/>
      <c r="FU9" s="5"/>
      <c r="FW9" s="61"/>
      <c r="GB9" s="29"/>
      <c r="GC9" s="29"/>
      <c r="GD9" s="29"/>
      <c r="GE9" s="29"/>
      <c r="GF9" s="62"/>
      <c r="GG9" s="29"/>
      <c r="GH9" s="29"/>
      <c r="GI9" s="29"/>
      <c r="GJ9" s="29"/>
      <c r="GK9" s="29"/>
      <c r="GL9" s="29"/>
      <c r="GM9" s="29"/>
      <c r="GN9" s="29"/>
    </row>
    <row r="10" spans="1:196" x14ac:dyDescent="0.25">
      <c r="A10" s="30"/>
      <c r="B10">
        <v>7</v>
      </c>
      <c r="D10" s="35">
        <v>6.7530000000000004E-6</v>
      </c>
      <c r="E10">
        <v>132.577</v>
      </c>
      <c r="F10">
        <v>117.062</v>
      </c>
      <c r="G10">
        <v>172.59299999999999</v>
      </c>
      <c r="H10">
        <v>-98.13</v>
      </c>
      <c r="I10">
        <v>1.2E-2</v>
      </c>
      <c r="L10" s="3">
        <v>7</v>
      </c>
      <c r="N10" s="35">
        <v>5.5300000000000004E-6</v>
      </c>
      <c r="O10">
        <v>112.06</v>
      </c>
      <c r="P10">
        <v>96.795000000000002</v>
      </c>
      <c r="Q10">
        <v>145.77799999999999</v>
      </c>
      <c r="R10">
        <v>-42.709000000000003</v>
      </c>
      <c r="S10">
        <v>0.01</v>
      </c>
      <c r="V10" s="3">
        <v>7</v>
      </c>
      <c r="X10" s="35">
        <v>7.0600000000000002E-6</v>
      </c>
      <c r="Y10">
        <v>57.829000000000001</v>
      </c>
      <c r="Z10">
        <v>56.332999999999998</v>
      </c>
      <c r="AA10">
        <v>59.03</v>
      </c>
      <c r="AB10">
        <v>-84.805999999999997</v>
      </c>
      <c r="AC10">
        <v>1.2E-2</v>
      </c>
      <c r="AG10">
        <v>7</v>
      </c>
      <c r="AI10" s="35">
        <v>4.9100000000000004E-6</v>
      </c>
      <c r="AJ10">
        <v>67.629000000000005</v>
      </c>
      <c r="AK10">
        <v>63.188000000000002</v>
      </c>
      <c r="AL10">
        <v>70.822999999999993</v>
      </c>
      <c r="AM10">
        <v>-86.186000000000007</v>
      </c>
      <c r="AN10">
        <v>8.0000000000000002E-3</v>
      </c>
      <c r="AQ10" s="3">
        <v>7</v>
      </c>
      <c r="AS10" s="35">
        <v>6.1399999999999997E-6</v>
      </c>
      <c r="AT10">
        <v>199.29</v>
      </c>
      <c r="AU10">
        <v>194.93199999999999</v>
      </c>
      <c r="AV10">
        <v>217.70500000000001</v>
      </c>
      <c r="AW10">
        <v>42.878999999999998</v>
      </c>
      <c r="AX10">
        <v>1.0999999999999999E-2</v>
      </c>
      <c r="BB10" s="5">
        <v>7</v>
      </c>
      <c r="BD10" s="35">
        <v>7.47E-5</v>
      </c>
      <c r="BE10">
        <v>52.491999999999997</v>
      </c>
      <c r="BF10">
        <v>46.02</v>
      </c>
      <c r="BG10">
        <v>60.484000000000002</v>
      </c>
      <c r="BH10">
        <v>-163.30099999999999</v>
      </c>
      <c r="BI10">
        <v>3.9E-2</v>
      </c>
      <c r="BL10" s="3">
        <v>7</v>
      </c>
      <c r="BN10" s="35">
        <v>6.1400000000000002E-5</v>
      </c>
      <c r="BO10">
        <v>75.385999999999996</v>
      </c>
      <c r="BP10">
        <v>71.78</v>
      </c>
      <c r="BQ10">
        <v>80.634</v>
      </c>
      <c r="BR10">
        <v>126.158</v>
      </c>
      <c r="BS10">
        <v>4.3999999999999997E-2</v>
      </c>
      <c r="BV10" s="30"/>
      <c r="BW10" s="3">
        <v>7</v>
      </c>
      <c r="BY10" s="35">
        <v>5.3699999999999997E-5</v>
      </c>
      <c r="BZ10">
        <v>207.233</v>
      </c>
      <c r="CA10">
        <v>185.648</v>
      </c>
      <c r="CB10">
        <v>223.03700000000001</v>
      </c>
      <c r="CC10">
        <v>98.427000000000007</v>
      </c>
      <c r="CD10">
        <v>3.7999999999999999E-2</v>
      </c>
      <c r="CG10" s="3">
        <v>7</v>
      </c>
      <c r="CI10" s="35">
        <v>1.5699999999999999E-5</v>
      </c>
      <c r="CJ10">
        <v>130.05600000000001</v>
      </c>
      <c r="CK10">
        <v>103.447</v>
      </c>
      <c r="CL10">
        <v>192.971</v>
      </c>
      <c r="CM10">
        <v>-100.408</v>
      </c>
      <c r="CN10">
        <v>2.8000000000000001E-2</v>
      </c>
      <c r="CR10">
        <v>7</v>
      </c>
      <c r="CT10" s="35">
        <v>9.2099999999999999E-6</v>
      </c>
      <c r="CU10">
        <v>44.277999999999999</v>
      </c>
      <c r="CV10">
        <v>38.994999999999997</v>
      </c>
      <c r="CW10">
        <v>48.603999999999999</v>
      </c>
      <c r="CX10">
        <v>62.526000000000003</v>
      </c>
      <c r="CY10">
        <v>1.6E-2</v>
      </c>
      <c r="DB10" s="3">
        <v>7</v>
      </c>
      <c r="DD10" s="35">
        <v>6.1399999999999997E-6</v>
      </c>
      <c r="DE10">
        <v>52.719000000000001</v>
      </c>
      <c r="DF10">
        <v>47.332999999999998</v>
      </c>
      <c r="DG10">
        <v>58.219000000000001</v>
      </c>
      <c r="DH10">
        <v>135</v>
      </c>
      <c r="DI10">
        <v>1.0999999999999999E-2</v>
      </c>
      <c r="DL10" s="29"/>
      <c r="DM10" s="5">
        <v>7</v>
      </c>
      <c r="DO10" s="35">
        <v>7.0600000000000002E-6</v>
      </c>
      <c r="DP10">
        <v>82.524000000000001</v>
      </c>
      <c r="DQ10">
        <v>75.667000000000002</v>
      </c>
      <c r="DR10">
        <v>89.947999999999993</v>
      </c>
      <c r="DS10">
        <v>111.801</v>
      </c>
      <c r="DT10">
        <v>1.2E-2</v>
      </c>
      <c r="DW10" s="3">
        <v>7</v>
      </c>
      <c r="DX10"/>
      <c r="DY10" s="35">
        <v>9.5149999999999995E-6</v>
      </c>
      <c r="DZ10">
        <v>126.583</v>
      </c>
      <c r="EA10">
        <v>116.039</v>
      </c>
      <c r="EB10">
        <v>171.11099999999999</v>
      </c>
      <c r="EC10">
        <v>-17.241</v>
      </c>
      <c r="ED10">
        <v>1.7000000000000001E-2</v>
      </c>
      <c r="EE10"/>
      <c r="EG10" s="3">
        <v>3</v>
      </c>
      <c r="EH10" t="s">
        <v>145</v>
      </c>
      <c r="EI10" s="35">
        <v>2.4300000000000001E-5</v>
      </c>
      <c r="EJ10">
        <v>73.754000000000005</v>
      </c>
      <c r="EK10">
        <v>58.786000000000001</v>
      </c>
      <c r="EL10">
        <v>90.915000000000006</v>
      </c>
      <c r="EM10">
        <v>-11.888999999999999</v>
      </c>
      <c r="EN10">
        <v>4.2999999999999997E-2</v>
      </c>
      <c r="EQ10" s="3">
        <v>7</v>
      </c>
      <c r="ES10" s="35">
        <v>9.8200000000000008E-6</v>
      </c>
      <c r="ET10">
        <v>82.503</v>
      </c>
      <c r="EU10">
        <v>73.444999999999993</v>
      </c>
      <c r="EV10">
        <v>106.22199999999999</v>
      </c>
      <c r="EW10">
        <v>111.44799999999999</v>
      </c>
      <c r="EX10">
        <v>1.7000000000000001E-2</v>
      </c>
      <c r="FB10">
        <v>7</v>
      </c>
      <c r="FC10"/>
      <c r="FD10" s="35">
        <v>1.3200000000000001E-5</v>
      </c>
      <c r="FE10">
        <v>106.95699999999999</v>
      </c>
      <c r="FF10">
        <v>101.51900000000001</v>
      </c>
      <c r="FG10">
        <v>112.63</v>
      </c>
      <c r="FH10">
        <v>91.364000000000004</v>
      </c>
      <c r="FI10">
        <v>2.3E-2</v>
      </c>
      <c r="FJ10"/>
      <c r="FK10"/>
      <c r="FL10" s="3">
        <v>7</v>
      </c>
      <c r="FM10"/>
      <c r="FN10" s="35">
        <v>1.3499999999999999E-5</v>
      </c>
      <c r="FO10">
        <v>123.414</v>
      </c>
      <c r="FP10">
        <v>116.791</v>
      </c>
      <c r="FQ10">
        <v>128.16300000000001</v>
      </c>
      <c r="FR10">
        <v>93.991</v>
      </c>
      <c r="FS10">
        <v>2.4E-2</v>
      </c>
      <c r="FT10" s="5"/>
      <c r="FU10" s="5"/>
      <c r="FW10" s="61"/>
      <c r="GB10" s="29"/>
      <c r="GC10" s="29"/>
      <c r="GD10" s="29"/>
      <c r="GE10" s="29"/>
      <c r="GF10" s="62"/>
      <c r="GG10" s="29"/>
      <c r="GH10" s="29"/>
      <c r="GI10" s="29"/>
      <c r="GJ10" s="29"/>
      <c r="GK10" s="29"/>
      <c r="GL10" s="29"/>
      <c r="GM10" s="29"/>
      <c r="GN10" s="29"/>
    </row>
    <row r="11" spans="1:196" x14ac:dyDescent="0.25">
      <c r="A11" s="30"/>
      <c r="B11">
        <v>8</v>
      </c>
      <c r="D11" s="35">
        <v>6.139E-6</v>
      </c>
      <c r="E11">
        <v>137.65</v>
      </c>
      <c r="F11">
        <v>122.696</v>
      </c>
      <c r="G11">
        <v>189.76599999999999</v>
      </c>
      <c r="H11">
        <v>90</v>
      </c>
      <c r="I11">
        <v>0.01</v>
      </c>
      <c r="L11" s="3">
        <v>8</v>
      </c>
      <c r="N11" s="35">
        <v>7.9799999999999998E-6</v>
      </c>
      <c r="O11">
        <v>168.29400000000001</v>
      </c>
      <c r="P11">
        <v>146.62799999999999</v>
      </c>
      <c r="Q11">
        <v>193.81399999999999</v>
      </c>
      <c r="R11">
        <v>133.363</v>
      </c>
      <c r="S11">
        <v>1.4E-2</v>
      </c>
      <c r="V11" s="3">
        <v>8</v>
      </c>
      <c r="X11" s="35">
        <v>8.8999999999999995E-6</v>
      </c>
      <c r="Y11">
        <v>56.790999999999997</v>
      </c>
      <c r="Z11">
        <v>52.667000000000002</v>
      </c>
      <c r="AA11">
        <v>61.298000000000002</v>
      </c>
      <c r="AB11">
        <v>96.116</v>
      </c>
      <c r="AC11">
        <v>1.6E-2</v>
      </c>
      <c r="AG11">
        <v>8</v>
      </c>
      <c r="AI11" s="35">
        <v>4.3000000000000003E-6</v>
      </c>
      <c r="AJ11">
        <v>78.338999999999999</v>
      </c>
      <c r="AK11">
        <v>70.037000000000006</v>
      </c>
      <c r="AL11">
        <v>82.384</v>
      </c>
      <c r="AM11">
        <v>94.399000000000001</v>
      </c>
      <c r="AN11">
        <v>7.0000000000000001E-3</v>
      </c>
      <c r="AQ11" s="3">
        <v>8</v>
      </c>
      <c r="AS11" s="35">
        <v>1.11E-5</v>
      </c>
      <c r="AT11">
        <v>218.36500000000001</v>
      </c>
      <c r="AU11">
        <v>198.197</v>
      </c>
      <c r="AV11">
        <v>236.483</v>
      </c>
      <c r="AW11">
        <v>-123.232</v>
      </c>
      <c r="AX11">
        <v>1.9E-2</v>
      </c>
      <c r="BB11" s="5">
        <v>8</v>
      </c>
      <c r="BD11" s="35">
        <v>7.47E-5</v>
      </c>
      <c r="BE11">
        <v>61.322000000000003</v>
      </c>
      <c r="BF11">
        <v>55</v>
      </c>
      <c r="BG11">
        <v>68.167000000000002</v>
      </c>
      <c r="BH11">
        <v>15.945</v>
      </c>
      <c r="BI11">
        <v>3.9E-2</v>
      </c>
      <c r="BL11" s="3">
        <v>8</v>
      </c>
      <c r="BN11" s="35">
        <v>1.15E-4</v>
      </c>
      <c r="BO11">
        <v>72.647000000000006</v>
      </c>
      <c r="BP11">
        <v>65.266000000000005</v>
      </c>
      <c r="BQ11">
        <v>78.66</v>
      </c>
      <c r="BR11">
        <v>-51.953000000000003</v>
      </c>
      <c r="BS11">
        <v>8.2000000000000003E-2</v>
      </c>
      <c r="BV11" s="30"/>
      <c r="BW11" s="3">
        <v>8</v>
      </c>
      <c r="BY11" s="35">
        <v>9.0199999999999997E-5</v>
      </c>
      <c r="BZ11">
        <v>206.989</v>
      </c>
      <c r="CA11">
        <v>151.547</v>
      </c>
      <c r="CB11">
        <v>235.99799999999999</v>
      </c>
      <c r="CC11">
        <v>-82.569000000000003</v>
      </c>
      <c r="CD11">
        <v>6.4000000000000001E-2</v>
      </c>
      <c r="CG11" s="3">
        <v>8</v>
      </c>
      <c r="CI11" s="35">
        <v>1.2E-5</v>
      </c>
      <c r="CJ11">
        <v>109.143</v>
      </c>
      <c r="CK11">
        <v>98.251999999999995</v>
      </c>
      <c r="CL11">
        <v>122.68899999999999</v>
      </c>
      <c r="CM11">
        <v>76.328999999999994</v>
      </c>
      <c r="CN11">
        <v>2.1000000000000001E-2</v>
      </c>
      <c r="CR11">
        <v>8</v>
      </c>
      <c r="CT11" s="35">
        <v>7.0600000000000002E-6</v>
      </c>
      <c r="CU11">
        <v>42.712000000000003</v>
      </c>
      <c r="CV11">
        <v>37.421999999999997</v>
      </c>
      <c r="CW11">
        <v>48.110999999999997</v>
      </c>
      <c r="CX11">
        <v>-118.81100000000001</v>
      </c>
      <c r="CY11">
        <v>1.2E-2</v>
      </c>
      <c r="DB11" s="3">
        <v>8</v>
      </c>
      <c r="DD11" s="35">
        <v>6.1399999999999997E-6</v>
      </c>
      <c r="DE11">
        <v>61.723999999999997</v>
      </c>
      <c r="DF11">
        <v>54.841999999999999</v>
      </c>
      <c r="DG11">
        <v>68.302000000000007</v>
      </c>
      <c r="DH11">
        <v>-42.878999999999998</v>
      </c>
      <c r="DI11">
        <v>1.0999999999999999E-2</v>
      </c>
      <c r="DL11" s="29"/>
      <c r="DM11" s="5">
        <v>8</v>
      </c>
      <c r="DO11" s="35">
        <v>1.0699999999999999E-5</v>
      </c>
      <c r="DP11">
        <v>77.905000000000001</v>
      </c>
      <c r="DQ11">
        <v>72.397999999999996</v>
      </c>
      <c r="DR11">
        <v>84.861999999999995</v>
      </c>
      <c r="DS11">
        <v>-65.694999999999993</v>
      </c>
      <c r="DT11">
        <v>1.9E-2</v>
      </c>
      <c r="DW11" s="3">
        <v>8</v>
      </c>
      <c r="DX11"/>
      <c r="DY11" s="35">
        <v>1.1970000000000001E-5</v>
      </c>
      <c r="DZ11">
        <v>153.917</v>
      </c>
      <c r="EA11">
        <v>132.77799999999999</v>
      </c>
      <c r="EB11">
        <v>188.226</v>
      </c>
      <c r="EC11">
        <v>160.14500000000001</v>
      </c>
      <c r="ED11">
        <v>2.1000000000000001E-2</v>
      </c>
      <c r="EE11"/>
      <c r="EH11" t="s">
        <v>147</v>
      </c>
      <c r="EN11">
        <v>9.4749999999999996</v>
      </c>
      <c r="EQ11" s="3">
        <v>8</v>
      </c>
      <c r="ES11" s="35">
        <v>7.0600000000000002E-6</v>
      </c>
      <c r="ET11">
        <v>94.757999999999996</v>
      </c>
      <c r="EU11">
        <v>83.221999999999994</v>
      </c>
      <c r="EV11">
        <v>114.185</v>
      </c>
      <c r="EW11">
        <v>-66.801000000000002</v>
      </c>
      <c r="EX11">
        <v>1.2E-2</v>
      </c>
      <c r="FB11">
        <v>8</v>
      </c>
      <c r="FC11"/>
      <c r="FD11" s="35">
        <v>1.4100000000000001E-5</v>
      </c>
      <c r="FE11">
        <v>105.801</v>
      </c>
      <c r="FF11">
        <v>100.593</v>
      </c>
      <c r="FG11">
        <v>110.242</v>
      </c>
      <c r="FH11">
        <v>-83.66</v>
      </c>
      <c r="FI11">
        <v>2.5000000000000001E-2</v>
      </c>
      <c r="FJ11"/>
      <c r="FK11"/>
      <c r="FL11" s="3">
        <v>8</v>
      </c>
      <c r="FM11"/>
      <c r="FN11" s="35">
        <v>2.1800000000000001E-5</v>
      </c>
      <c r="FO11">
        <v>121.908</v>
      </c>
      <c r="FP11">
        <v>110.54900000000001</v>
      </c>
      <c r="FQ11">
        <v>131.43</v>
      </c>
      <c r="FR11">
        <v>-85.914000000000001</v>
      </c>
      <c r="FS11">
        <v>3.9E-2</v>
      </c>
      <c r="FT11" s="5"/>
      <c r="FU11" s="5"/>
      <c r="FW11" s="61"/>
      <c r="GB11" s="29"/>
      <c r="GC11" s="29"/>
      <c r="GD11" s="29"/>
      <c r="GE11" s="29"/>
      <c r="GF11" s="62"/>
      <c r="GG11" s="29"/>
      <c r="GH11" s="29"/>
      <c r="GI11" s="29"/>
      <c r="GJ11" s="29"/>
      <c r="GK11" s="29"/>
      <c r="GL11" s="29"/>
      <c r="GM11" s="29"/>
      <c r="GN11" s="29"/>
    </row>
    <row r="12" spans="1:196" x14ac:dyDescent="0.25">
      <c r="A12" s="30"/>
      <c r="B12">
        <v>9</v>
      </c>
      <c r="D12" s="35">
        <v>1.013E-5</v>
      </c>
      <c r="E12">
        <v>146.72900000000001</v>
      </c>
      <c r="F12">
        <v>108.667</v>
      </c>
      <c r="G12">
        <v>188.35300000000001</v>
      </c>
      <c r="H12">
        <v>-97.352000000000004</v>
      </c>
      <c r="I12">
        <v>1.7999999999999999E-2</v>
      </c>
      <c r="L12" s="3">
        <v>9</v>
      </c>
      <c r="N12" s="35">
        <v>5.8300000000000001E-6</v>
      </c>
      <c r="O12">
        <v>156.44399999999999</v>
      </c>
      <c r="P12">
        <v>128.59399999999999</v>
      </c>
      <c r="Q12">
        <v>180</v>
      </c>
      <c r="R12">
        <v>-38.156999999999996</v>
      </c>
      <c r="S12">
        <v>0.01</v>
      </c>
      <c r="V12" s="3">
        <v>9</v>
      </c>
      <c r="X12" s="35">
        <v>9.2099999999999999E-6</v>
      </c>
      <c r="Y12">
        <v>63.405999999999999</v>
      </c>
      <c r="Z12">
        <v>57.209000000000003</v>
      </c>
      <c r="AA12">
        <v>73.707999999999998</v>
      </c>
      <c r="AB12">
        <v>-77.905000000000001</v>
      </c>
      <c r="AC12">
        <v>1.6E-2</v>
      </c>
      <c r="AG12">
        <v>9</v>
      </c>
      <c r="AI12" s="35">
        <v>6.7499999999999997E-6</v>
      </c>
      <c r="AJ12">
        <v>77.207999999999998</v>
      </c>
      <c r="AK12">
        <v>72.83</v>
      </c>
      <c r="AL12">
        <v>85.61</v>
      </c>
      <c r="AM12">
        <v>-87.274000000000001</v>
      </c>
      <c r="AN12">
        <v>1.0999999999999999E-2</v>
      </c>
      <c r="AQ12" s="3">
        <v>9</v>
      </c>
      <c r="AS12" s="35">
        <v>1.3200000000000001E-5</v>
      </c>
      <c r="AT12">
        <v>222.798</v>
      </c>
      <c r="AU12">
        <v>196.167</v>
      </c>
      <c r="AV12">
        <v>246.869</v>
      </c>
      <c r="AW12">
        <v>53.673000000000002</v>
      </c>
      <c r="AX12">
        <v>2.3E-2</v>
      </c>
      <c r="BB12" s="5">
        <v>9</v>
      </c>
      <c r="BD12" s="35">
        <v>4.7500000000000003E-5</v>
      </c>
      <c r="BE12">
        <v>81.680999999999997</v>
      </c>
      <c r="BF12">
        <v>68.167000000000002</v>
      </c>
      <c r="BG12">
        <v>95.063000000000002</v>
      </c>
      <c r="BH12">
        <v>-161.565</v>
      </c>
      <c r="BI12">
        <v>2.4E-2</v>
      </c>
      <c r="BL12" s="3">
        <v>9</v>
      </c>
      <c r="BN12" s="35">
        <v>2.0900000000000001E-4</v>
      </c>
      <c r="BO12">
        <v>65.183000000000007</v>
      </c>
      <c r="BP12">
        <v>57.613</v>
      </c>
      <c r="BQ12">
        <v>74.082999999999998</v>
      </c>
      <c r="BR12">
        <v>125.166</v>
      </c>
      <c r="BS12">
        <v>0.15</v>
      </c>
      <c r="BV12" s="30"/>
      <c r="BW12" s="3">
        <v>9</v>
      </c>
      <c r="BY12" s="35">
        <v>1.9199999999999999E-5</v>
      </c>
      <c r="BZ12">
        <v>161.554</v>
      </c>
      <c r="CA12">
        <v>158.27799999999999</v>
      </c>
      <c r="CB12">
        <v>166.03700000000001</v>
      </c>
      <c r="CC12">
        <v>102.529</v>
      </c>
      <c r="CD12">
        <v>1.2E-2</v>
      </c>
      <c r="CG12" s="3">
        <v>9</v>
      </c>
      <c r="CI12" s="35">
        <v>1.01E-5</v>
      </c>
      <c r="CJ12">
        <v>130.369</v>
      </c>
      <c r="CK12">
        <v>107</v>
      </c>
      <c r="CL12">
        <v>203.542</v>
      </c>
      <c r="CM12">
        <v>-98.881</v>
      </c>
      <c r="CN12">
        <v>1.7999999999999999E-2</v>
      </c>
      <c r="CR12">
        <v>9</v>
      </c>
      <c r="CT12" s="35">
        <v>8.6000000000000007E-6</v>
      </c>
      <c r="CU12">
        <v>45.585000000000001</v>
      </c>
      <c r="CV12">
        <v>40.110999999999997</v>
      </c>
      <c r="CW12">
        <v>51.527999999999999</v>
      </c>
      <c r="CX12">
        <v>63.435000000000002</v>
      </c>
      <c r="CY12">
        <v>1.4999999999999999E-2</v>
      </c>
      <c r="DB12" s="3">
        <v>9</v>
      </c>
      <c r="DD12" s="35">
        <v>4.6E-6</v>
      </c>
      <c r="DE12">
        <v>72.010000000000005</v>
      </c>
      <c r="DF12">
        <v>58</v>
      </c>
      <c r="DG12">
        <v>85</v>
      </c>
      <c r="DH12">
        <v>140.71100000000001</v>
      </c>
      <c r="DI12">
        <v>8.0000000000000002E-3</v>
      </c>
      <c r="DL12" s="29"/>
      <c r="DM12" s="5">
        <v>9</v>
      </c>
      <c r="DO12" s="35">
        <v>1.11E-5</v>
      </c>
      <c r="DP12">
        <v>79.394999999999996</v>
      </c>
      <c r="DQ12">
        <v>70.733999999999995</v>
      </c>
      <c r="DR12">
        <v>88.778000000000006</v>
      </c>
      <c r="DS12">
        <v>115.11499999999999</v>
      </c>
      <c r="DT12">
        <v>1.9E-2</v>
      </c>
      <c r="DW12" s="3">
        <v>9</v>
      </c>
      <c r="DX12"/>
      <c r="DY12" s="35">
        <v>1.0740000000000001E-5</v>
      </c>
      <c r="DZ12">
        <v>118.003</v>
      </c>
      <c r="EA12">
        <v>106.1</v>
      </c>
      <c r="EB12">
        <v>144</v>
      </c>
      <c r="EC12">
        <v>-18.97</v>
      </c>
      <c r="ED12">
        <v>1.9E-2</v>
      </c>
      <c r="EE12"/>
      <c r="EO12" t="s">
        <v>8</v>
      </c>
      <c r="EQ12" s="3">
        <v>9</v>
      </c>
      <c r="ES12" s="35">
        <v>9.8200000000000008E-6</v>
      </c>
      <c r="ET12">
        <v>112.206</v>
      </c>
      <c r="EU12">
        <v>86.003</v>
      </c>
      <c r="EV12">
        <v>136.22</v>
      </c>
      <c r="EW12">
        <v>112.479</v>
      </c>
      <c r="EX12">
        <v>1.7000000000000001E-2</v>
      </c>
      <c r="FB12">
        <v>9</v>
      </c>
      <c r="FC12"/>
      <c r="FD12" s="35">
        <v>1.17E-5</v>
      </c>
      <c r="FE12">
        <v>106.99</v>
      </c>
      <c r="FF12">
        <v>104.057</v>
      </c>
      <c r="FG12">
        <v>109.02200000000001</v>
      </c>
      <c r="FH12">
        <v>93.093999999999994</v>
      </c>
      <c r="FI12">
        <v>2.1000000000000001E-2</v>
      </c>
      <c r="FJ12"/>
      <c r="FK12"/>
      <c r="FL12" s="3">
        <v>9</v>
      </c>
      <c r="FM12"/>
      <c r="FN12" s="35">
        <v>1.47E-5</v>
      </c>
      <c r="FO12">
        <v>127.101</v>
      </c>
      <c r="FP12">
        <v>121.392</v>
      </c>
      <c r="FQ12">
        <v>133.995</v>
      </c>
      <c r="FR12">
        <v>94.864999999999995</v>
      </c>
      <c r="FS12">
        <v>2.5999999999999999E-2</v>
      </c>
      <c r="FT12" s="5"/>
      <c r="FU12" s="5"/>
      <c r="FW12" s="61"/>
      <c r="GB12" s="29"/>
      <c r="GC12" s="29"/>
      <c r="GD12" s="29"/>
      <c r="GE12" s="29"/>
      <c r="GF12" s="62"/>
      <c r="GG12" s="29"/>
      <c r="GH12" s="29"/>
      <c r="GI12" s="29"/>
      <c r="GJ12" s="29"/>
      <c r="GK12" s="29"/>
      <c r="GL12" s="29"/>
      <c r="GM12" s="29"/>
      <c r="GN12" s="29"/>
    </row>
    <row r="13" spans="1:196" x14ac:dyDescent="0.25">
      <c r="A13" s="30"/>
      <c r="B13">
        <v>10</v>
      </c>
      <c r="D13" s="35">
        <v>1.044E-5</v>
      </c>
      <c r="E13">
        <v>149.352</v>
      </c>
      <c r="F13">
        <v>120.33</v>
      </c>
      <c r="G13">
        <v>228.83699999999999</v>
      </c>
      <c r="H13">
        <v>84.805999999999997</v>
      </c>
      <c r="I13">
        <v>1.7999999999999999E-2</v>
      </c>
      <c r="L13" s="3">
        <v>10</v>
      </c>
      <c r="N13" s="35">
        <v>7.0600000000000002E-6</v>
      </c>
      <c r="O13">
        <v>165.113</v>
      </c>
      <c r="P13">
        <v>153.18899999999999</v>
      </c>
      <c r="Q13">
        <v>184.77799999999999</v>
      </c>
      <c r="R13">
        <v>133.15199999999999</v>
      </c>
      <c r="S13">
        <v>1.2E-2</v>
      </c>
      <c r="V13" s="3">
        <v>10</v>
      </c>
      <c r="X13" s="35">
        <v>9.2099999999999999E-6</v>
      </c>
      <c r="Y13">
        <v>67.456999999999994</v>
      </c>
      <c r="Z13">
        <v>63.264000000000003</v>
      </c>
      <c r="AA13">
        <v>71.585999999999999</v>
      </c>
      <c r="AB13">
        <v>99.781999999999996</v>
      </c>
      <c r="AC13">
        <v>1.6E-2</v>
      </c>
      <c r="AG13">
        <v>10</v>
      </c>
      <c r="AI13" s="35">
        <v>5.8300000000000001E-6</v>
      </c>
      <c r="AJ13">
        <v>82.897000000000006</v>
      </c>
      <c r="AK13">
        <v>75.519000000000005</v>
      </c>
      <c r="AL13">
        <v>92.135999999999996</v>
      </c>
      <c r="AM13">
        <v>96.34</v>
      </c>
      <c r="AN13">
        <v>0.01</v>
      </c>
      <c r="AQ13" s="3">
        <v>10</v>
      </c>
      <c r="AS13" s="35">
        <v>6.1399999999999997E-6</v>
      </c>
      <c r="AT13">
        <v>202.119</v>
      </c>
      <c r="AU13">
        <v>189.74600000000001</v>
      </c>
      <c r="AV13">
        <v>211.17500000000001</v>
      </c>
      <c r="AW13">
        <v>-122.005</v>
      </c>
      <c r="AX13">
        <v>0.01</v>
      </c>
      <c r="BB13" s="5">
        <v>10</v>
      </c>
      <c r="BD13" s="35">
        <v>5.4299999999999998E-5</v>
      </c>
      <c r="BE13">
        <v>73.391000000000005</v>
      </c>
      <c r="BF13">
        <v>67.599999999999994</v>
      </c>
      <c r="BG13">
        <v>84.233000000000004</v>
      </c>
      <c r="BH13">
        <v>14.930999999999999</v>
      </c>
      <c r="BI13">
        <v>2.8000000000000001E-2</v>
      </c>
      <c r="BL13" s="3">
        <v>10</v>
      </c>
      <c r="BN13" s="35">
        <v>1.3999999999999999E-4</v>
      </c>
      <c r="BO13">
        <v>60.207000000000001</v>
      </c>
      <c r="BP13">
        <v>50.704000000000001</v>
      </c>
      <c r="BQ13">
        <v>68.900999999999996</v>
      </c>
      <c r="BR13">
        <v>-52.814999999999998</v>
      </c>
      <c r="BS13">
        <v>0.1</v>
      </c>
      <c r="BV13" s="30"/>
      <c r="BW13" s="3">
        <v>10</v>
      </c>
      <c r="BY13" s="35">
        <v>3.26E-5</v>
      </c>
      <c r="BZ13">
        <v>147.262</v>
      </c>
      <c r="CA13">
        <v>116.49299999999999</v>
      </c>
      <c r="CB13">
        <v>175.964</v>
      </c>
      <c r="CC13">
        <v>-82.405000000000001</v>
      </c>
      <c r="CD13">
        <v>2.1999999999999999E-2</v>
      </c>
      <c r="CG13" s="3">
        <v>10</v>
      </c>
      <c r="CI13" s="35">
        <v>1.47E-5</v>
      </c>
      <c r="CJ13">
        <v>136.53399999999999</v>
      </c>
      <c r="CK13">
        <v>107</v>
      </c>
      <c r="CL13">
        <v>168.197</v>
      </c>
      <c r="CM13">
        <v>78.930000000000007</v>
      </c>
      <c r="CN13">
        <v>2.5999999999999999E-2</v>
      </c>
      <c r="CR13">
        <v>10</v>
      </c>
      <c r="CT13" s="35">
        <v>4.6E-6</v>
      </c>
      <c r="CU13">
        <v>43.616999999999997</v>
      </c>
      <c r="CV13">
        <v>38.331000000000003</v>
      </c>
      <c r="CW13">
        <v>48.109000000000002</v>
      </c>
      <c r="CX13">
        <v>-120.256</v>
      </c>
      <c r="CY13">
        <v>8.0000000000000002E-3</v>
      </c>
      <c r="DB13" s="3">
        <v>10</v>
      </c>
      <c r="DD13" s="35">
        <v>1.01E-5</v>
      </c>
      <c r="DE13">
        <v>66.951999999999998</v>
      </c>
      <c r="DF13">
        <v>42.667000000000002</v>
      </c>
      <c r="DG13">
        <v>81.578999999999994</v>
      </c>
      <c r="DH13">
        <v>-41.186</v>
      </c>
      <c r="DI13">
        <v>1.7999999999999999E-2</v>
      </c>
      <c r="DL13" s="29"/>
      <c r="DM13" s="5">
        <v>10</v>
      </c>
      <c r="DO13" s="35">
        <v>9.8200000000000008E-6</v>
      </c>
      <c r="DP13">
        <v>90.271000000000001</v>
      </c>
      <c r="DQ13">
        <v>83.444000000000003</v>
      </c>
      <c r="DR13">
        <v>95.51</v>
      </c>
      <c r="DS13">
        <v>-67.521000000000001</v>
      </c>
      <c r="DT13">
        <v>1.7000000000000001E-2</v>
      </c>
      <c r="DW13" s="3">
        <v>10</v>
      </c>
      <c r="DX13"/>
      <c r="DY13" s="35">
        <v>1.013E-5</v>
      </c>
      <c r="DZ13">
        <v>105.53400000000001</v>
      </c>
      <c r="EA13">
        <v>98.278000000000006</v>
      </c>
      <c r="EB13">
        <v>112.88</v>
      </c>
      <c r="EC13">
        <v>160.46299999999999</v>
      </c>
      <c r="ED13">
        <v>1.7999999999999999E-2</v>
      </c>
      <c r="EE13"/>
      <c r="EO13">
        <f>EN10/EN6</f>
        <v>1.9545454545454546</v>
      </c>
      <c r="EP13">
        <f>EN11/EN6</f>
        <v>430.68181818181819</v>
      </c>
      <c r="EQ13" s="3">
        <v>10</v>
      </c>
      <c r="ES13" s="35">
        <v>1.4399999999999999E-5</v>
      </c>
      <c r="ET13">
        <v>131.148</v>
      </c>
      <c r="EU13">
        <v>105.333</v>
      </c>
      <c r="EV13">
        <v>194.864</v>
      </c>
      <c r="EW13">
        <v>-67.963999999999999</v>
      </c>
      <c r="EX13">
        <v>2.5999999999999999E-2</v>
      </c>
      <c r="FB13">
        <v>10</v>
      </c>
      <c r="FC13"/>
      <c r="FD13" s="35">
        <v>1.1399999999999999E-5</v>
      </c>
      <c r="FE13">
        <v>101.366</v>
      </c>
      <c r="FF13">
        <v>93.203999999999994</v>
      </c>
      <c r="FG13">
        <v>106.667</v>
      </c>
      <c r="FH13">
        <v>-86.82</v>
      </c>
      <c r="FI13">
        <v>0.02</v>
      </c>
      <c r="FJ13"/>
      <c r="FK13"/>
      <c r="FL13" s="3">
        <v>10</v>
      </c>
      <c r="FM13"/>
      <c r="FN13" s="35">
        <v>1.11E-5</v>
      </c>
      <c r="FO13">
        <v>130.315</v>
      </c>
      <c r="FP13">
        <v>126.253</v>
      </c>
      <c r="FQ13">
        <v>135.93600000000001</v>
      </c>
      <c r="FR13">
        <v>-84.957999999999998</v>
      </c>
      <c r="FS13">
        <v>1.9E-2</v>
      </c>
      <c r="FT13" s="5"/>
      <c r="FU13" s="5"/>
      <c r="FW13" s="61"/>
      <c r="GB13" s="29"/>
      <c r="GC13" s="29"/>
      <c r="GD13" s="29"/>
      <c r="GE13" s="29"/>
      <c r="GF13" s="62"/>
      <c r="GG13" s="29"/>
      <c r="GH13" s="29"/>
      <c r="GI13" s="29"/>
      <c r="GJ13" s="29"/>
      <c r="GK13" s="29"/>
      <c r="GL13" s="29"/>
      <c r="GM13" s="29"/>
      <c r="GN13" s="29"/>
    </row>
    <row r="14" spans="1:196" x14ac:dyDescent="0.25">
      <c r="A14" s="30"/>
      <c r="B14">
        <v>11</v>
      </c>
      <c r="D14" s="35">
        <v>4.9110000000000001E-6</v>
      </c>
      <c r="E14">
        <v>138.001</v>
      </c>
      <c r="F14">
        <v>112.89700000000001</v>
      </c>
      <c r="G14">
        <v>170.58199999999999</v>
      </c>
      <c r="H14">
        <v>-94.085999999999999</v>
      </c>
      <c r="I14">
        <v>8.0000000000000002E-3</v>
      </c>
      <c r="L14" s="3">
        <v>11</v>
      </c>
      <c r="N14" s="35">
        <v>8.2900000000000002E-6</v>
      </c>
      <c r="O14">
        <v>167.96199999999999</v>
      </c>
      <c r="P14">
        <v>141.29300000000001</v>
      </c>
      <c r="Q14">
        <v>183.477</v>
      </c>
      <c r="R14">
        <v>-40.100999999999999</v>
      </c>
      <c r="S14">
        <v>1.4E-2</v>
      </c>
      <c r="V14" s="3">
        <v>11</v>
      </c>
      <c r="X14" s="35">
        <v>7.0600000000000002E-6</v>
      </c>
      <c r="Y14">
        <v>68.747</v>
      </c>
      <c r="Z14">
        <v>63.787999999999997</v>
      </c>
      <c r="AA14">
        <v>77.332999999999998</v>
      </c>
      <c r="AB14">
        <v>-84.805999999999997</v>
      </c>
      <c r="AC14">
        <v>1.2E-2</v>
      </c>
      <c r="AG14">
        <v>11</v>
      </c>
      <c r="AI14" s="35">
        <v>6.4500000000000001E-6</v>
      </c>
      <c r="AJ14">
        <v>86.186000000000007</v>
      </c>
      <c r="AK14">
        <v>78.147999999999996</v>
      </c>
      <c r="AL14">
        <v>95.325999999999993</v>
      </c>
      <c r="AM14">
        <v>-87.138000000000005</v>
      </c>
      <c r="AN14">
        <v>1.0999999999999999E-2</v>
      </c>
      <c r="AQ14" s="3">
        <v>11</v>
      </c>
      <c r="AS14" s="35">
        <v>9.5200000000000003E-6</v>
      </c>
      <c r="AT14">
        <v>207.22900000000001</v>
      </c>
      <c r="AU14">
        <v>190</v>
      </c>
      <c r="AV14">
        <v>234.941</v>
      </c>
      <c r="AW14">
        <v>48.991</v>
      </c>
      <c r="AX14">
        <v>1.7000000000000001E-2</v>
      </c>
      <c r="BB14" s="5">
        <v>11</v>
      </c>
      <c r="BD14" s="35">
        <v>4.4100000000000001E-5</v>
      </c>
      <c r="BE14">
        <v>74.897000000000006</v>
      </c>
      <c r="BF14">
        <v>70.042000000000002</v>
      </c>
      <c r="BG14">
        <v>82.125</v>
      </c>
      <c r="BH14">
        <v>-160.017</v>
      </c>
      <c r="BI14">
        <v>2.1999999999999999E-2</v>
      </c>
      <c r="BL14" s="3">
        <v>11</v>
      </c>
      <c r="BM14" t="s">
        <v>3</v>
      </c>
      <c r="BN14" s="35">
        <v>1.07E-4</v>
      </c>
      <c r="BO14">
        <v>82.162000000000006</v>
      </c>
      <c r="BP14">
        <v>75.322000000000003</v>
      </c>
      <c r="BQ14">
        <v>88.846000000000004</v>
      </c>
      <c r="BR14">
        <v>36.084000000000003</v>
      </c>
      <c r="BS14">
        <v>7.5999999999999998E-2</v>
      </c>
      <c r="BV14" s="30"/>
      <c r="BW14" s="3">
        <v>11</v>
      </c>
      <c r="BY14" s="35">
        <v>2.3E-5</v>
      </c>
      <c r="BZ14">
        <v>136.25299999999999</v>
      </c>
      <c r="CA14">
        <v>106.833</v>
      </c>
      <c r="CB14">
        <v>162.06100000000001</v>
      </c>
      <c r="CC14">
        <v>100.30500000000001</v>
      </c>
      <c r="CD14">
        <v>1.4999999999999999E-2</v>
      </c>
      <c r="CG14" s="3">
        <v>11</v>
      </c>
      <c r="CI14" s="35">
        <v>8.6000000000000007E-6</v>
      </c>
      <c r="CJ14">
        <v>136.846</v>
      </c>
      <c r="CK14">
        <v>118.928</v>
      </c>
      <c r="CL14">
        <v>145.333</v>
      </c>
      <c r="CM14">
        <v>-105.068</v>
      </c>
      <c r="CN14">
        <v>1.4999999999999999E-2</v>
      </c>
      <c r="CR14">
        <v>11</v>
      </c>
      <c r="CT14" s="35">
        <v>1.1399999999999999E-5</v>
      </c>
      <c r="CU14">
        <v>46.960999999999999</v>
      </c>
      <c r="CV14">
        <v>39.667000000000002</v>
      </c>
      <c r="CW14">
        <v>52</v>
      </c>
      <c r="CX14">
        <v>60.642000000000003</v>
      </c>
      <c r="CY14">
        <v>0.02</v>
      </c>
      <c r="DB14" s="3">
        <v>11</v>
      </c>
      <c r="DD14" s="35">
        <v>5.8300000000000001E-6</v>
      </c>
      <c r="DE14">
        <v>52.472000000000001</v>
      </c>
      <c r="DF14">
        <v>44.832999999999998</v>
      </c>
      <c r="DG14">
        <v>59.5</v>
      </c>
      <c r="DH14">
        <v>137.291</v>
      </c>
      <c r="DI14">
        <v>0.01</v>
      </c>
      <c r="DL14" s="29"/>
      <c r="DM14" s="5">
        <v>11</v>
      </c>
      <c r="DO14" s="35">
        <v>8.2900000000000002E-6</v>
      </c>
      <c r="DP14">
        <v>81.335999999999999</v>
      </c>
      <c r="DQ14">
        <v>74.932000000000002</v>
      </c>
      <c r="DR14">
        <v>88.667000000000002</v>
      </c>
      <c r="DS14">
        <v>112.62</v>
      </c>
      <c r="DT14">
        <v>1.4E-2</v>
      </c>
      <c r="DW14" s="3">
        <v>11</v>
      </c>
      <c r="DX14"/>
      <c r="DY14" s="35">
        <v>9.5149999999999995E-6</v>
      </c>
      <c r="DZ14">
        <v>101.258</v>
      </c>
      <c r="EA14">
        <v>96.355999999999995</v>
      </c>
      <c r="EB14">
        <v>107.881</v>
      </c>
      <c r="EC14">
        <v>-22.166</v>
      </c>
      <c r="ED14">
        <v>1.6E-2</v>
      </c>
      <c r="EE14"/>
      <c r="EJ14">
        <f>EK15-EP13</f>
        <v>126.67112299465242</v>
      </c>
      <c r="EK14">
        <f>EN11/(EN6+EN7)</f>
        <v>350.92592592592592</v>
      </c>
      <c r="EL14">
        <f>EM15-EO13</f>
        <v>0.57486631016042811</v>
      </c>
      <c r="EM14">
        <f>EN10/(EN6+EN7)</f>
        <v>1.5925925925925926</v>
      </c>
      <c r="EN14" t="s">
        <v>9</v>
      </c>
      <c r="EO14">
        <f>EN10/EN9</f>
        <v>1.7199999999999998</v>
      </c>
      <c r="EP14">
        <f>EN11/EN9</f>
        <v>378.99999999999994</v>
      </c>
      <c r="EQ14" s="3">
        <v>11</v>
      </c>
      <c r="ES14" s="35">
        <v>1.11E-5</v>
      </c>
      <c r="ET14">
        <v>129.66</v>
      </c>
      <c r="EU14">
        <v>98.201999999999998</v>
      </c>
      <c r="EV14">
        <v>214.44399999999999</v>
      </c>
      <c r="EW14">
        <v>111.501</v>
      </c>
      <c r="EX14">
        <v>1.9E-2</v>
      </c>
      <c r="FB14">
        <v>11</v>
      </c>
      <c r="FC14"/>
      <c r="FD14" s="35">
        <v>7.9799999999999998E-6</v>
      </c>
      <c r="FE14">
        <v>100.797</v>
      </c>
      <c r="FF14">
        <v>96.656999999999996</v>
      </c>
      <c r="FG14">
        <v>104.18600000000001</v>
      </c>
      <c r="FH14">
        <v>94.763999999999996</v>
      </c>
      <c r="FI14">
        <v>1.4E-2</v>
      </c>
      <c r="FJ14"/>
      <c r="FK14"/>
      <c r="FL14" s="3">
        <v>11</v>
      </c>
      <c r="FM14"/>
      <c r="FN14" s="35">
        <v>1.47E-5</v>
      </c>
      <c r="FO14">
        <v>132.02699999999999</v>
      </c>
      <c r="FP14">
        <v>122.161</v>
      </c>
      <c r="FQ14">
        <v>138.422</v>
      </c>
      <c r="FR14">
        <v>93.575999999999993</v>
      </c>
      <c r="FS14">
        <v>2.5999999999999999E-2</v>
      </c>
      <c r="FT14" s="5"/>
      <c r="FU14" s="5"/>
      <c r="FW14" s="61"/>
      <c r="GB14" s="29"/>
      <c r="GC14" s="29"/>
      <c r="GD14" s="29"/>
      <c r="GE14" s="29"/>
      <c r="GF14" s="62"/>
      <c r="GG14" s="29"/>
      <c r="GH14" s="29"/>
      <c r="GI14" s="29"/>
      <c r="GJ14" s="29"/>
      <c r="GK14" s="29"/>
      <c r="GL14" s="29"/>
      <c r="GM14" s="29"/>
      <c r="GN14" s="29"/>
    </row>
    <row r="15" spans="1:196" x14ac:dyDescent="0.25">
      <c r="A15" s="30"/>
      <c r="B15">
        <v>12</v>
      </c>
      <c r="D15" s="35">
        <v>7.9810000000000003E-6</v>
      </c>
      <c r="E15">
        <v>167.93600000000001</v>
      </c>
      <c r="F15">
        <v>135.458</v>
      </c>
      <c r="G15">
        <v>217.19200000000001</v>
      </c>
      <c r="H15">
        <v>85.426000000000002</v>
      </c>
      <c r="I15">
        <v>1.4E-2</v>
      </c>
      <c r="L15" s="3">
        <v>12</v>
      </c>
      <c r="N15" s="35">
        <v>4.6E-6</v>
      </c>
      <c r="O15">
        <v>168.61600000000001</v>
      </c>
      <c r="P15">
        <v>154.75700000000001</v>
      </c>
      <c r="Q15">
        <v>184.11099999999999</v>
      </c>
      <c r="R15">
        <v>135</v>
      </c>
      <c r="S15">
        <v>8.0000000000000002E-3</v>
      </c>
      <c r="V15" s="3">
        <v>12</v>
      </c>
      <c r="X15" s="35">
        <v>7.6699999999999994E-6</v>
      </c>
      <c r="Y15">
        <v>78.518000000000001</v>
      </c>
      <c r="Z15">
        <v>74.542000000000002</v>
      </c>
      <c r="AA15">
        <v>83.707999999999998</v>
      </c>
      <c r="AB15">
        <v>97.125</v>
      </c>
      <c r="AC15">
        <v>1.2999999999999999E-2</v>
      </c>
      <c r="AG15">
        <v>12</v>
      </c>
      <c r="AI15" s="35">
        <v>6.7499999999999997E-6</v>
      </c>
      <c r="AJ15">
        <v>91.069000000000003</v>
      </c>
      <c r="AK15">
        <v>75.626000000000005</v>
      </c>
      <c r="AL15">
        <v>104.46899999999999</v>
      </c>
      <c r="AM15">
        <v>95.44</v>
      </c>
      <c r="AN15">
        <v>1.2E-2</v>
      </c>
      <c r="AQ15" s="3">
        <v>12</v>
      </c>
      <c r="AS15" s="35">
        <v>8.2900000000000002E-6</v>
      </c>
      <c r="AT15">
        <v>208.01499999999999</v>
      </c>
      <c r="AU15">
        <v>195.27</v>
      </c>
      <c r="AV15">
        <v>232.803</v>
      </c>
      <c r="AW15">
        <v>-128.66</v>
      </c>
      <c r="AX15">
        <v>1.4E-2</v>
      </c>
      <c r="BB15" s="5">
        <v>12</v>
      </c>
      <c r="BD15" s="35">
        <v>5.4299999999999998E-5</v>
      </c>
      <c r="BE15">
        <v>73.766999999999996</v>
      </c>
      <c r="BF15">
        <v>59.576000000000001</v>
      </c>
      <c r="BG15">
        <v>93.472999999999999</v>
      </c>
      <c r="BH15">
        <v>18.434999999999999</v>
      </c>
      <c r="BI15">
        <v>2.8000000000000001E-2</v>
      </c>
      <c r="BL15" s="3">
        <v>12</v>
      </c>
      <c r="BM15" t="s">
        <v>7</v>
      </c>
      <c r="BN15" s="35">
        <v>4.99E-5</v>
      </c>
      <c r="BO15">
        <v>15.496</v>
      </c>
      <c r="BP15">
        <v>16.48</v>
      </c>
      <c r="BQ15">
        <v>14.753</v>
      </c>
      <c r="BR15">
        <v>94.951999999999998</v>
      </c>
      <c r="BS15">
        <v>3.5999999999999997E-2</v>
      </c>
      <c r="BV15" s="30"/>
      <c r="BW15" s="3">
        <v>12</v>
      </c>
      <c r="BY15" s="35">
        <v>4.4100000000000001E-5</v>
      </c>
      <c r="BZ15">
        <v>122.678</v>
      </c>
      <c r="CA15">
        <v>102.545</v>
      </c>
      <c r="CB15">
        <v>136.333</v>
      </c>
      <c r="CC15">
        <v>-84.805999999999997</v>
      </c>
      <c r="CD15">
        <v>3.1E-2</v>
      </c>
      <c r="CG15" s="3">
        <v>12</v>
      </c>
      <c r="CI15" s="35">
        <v>1.5E-5</v>
      </c>
      <c r="CJ15">
        <v>134.08199999999999</v>
      </c>
      <c r="CK15">
        <v>118.21</v>
      </c>
      <c r="CL15">
        <v>154.15700000000001</v>
      </c>
      <c r="CM15">
        <v>81.528999999999996</v>
      </c>
      <c r="CN15">
        <v>2.5999999999999999E-2</v>
      </c>
      <c r="CR15">
        <v>12</v>
      </c>
      <c r="CT15" s="35">
        <v>6.7499999999999997E-6</v>
      </c>
      <c r="CU15">
        <v>52.744</v>
      </c>
      <c r="CV15">
        <v>40.593000000000004</v>
      </c>
      <c r="CW15">
        <v>61.927999999999997</v>
      </c>
      <c r="CX15">
        <v>-115.346</v>
      </c>
      <c r="CY15">
        <v>1.2E-2</v>
      </c>
      <c r="DB15" s="3">
        <v>12</v>
      </c>
      <c r="DD15" s="35">
        <v>5.5300000000000004E-6</v>
      </c>
      <c r="DE15">
        <v>62.76</v>
      </c>
      <c r="DF15">
        <v>54.448</v>
      </c>
      <c r="DG15">
        <v>68.468999999999994</v>
      </c>
      <c r="DH15">
        <v>-40.235999999999997</v>
      </c>
      <c r="DI15">
        <v>8.9999999999999993E-3</v>
      </c>
      <c r="DL15" s="29"/>
      <c r="DM15" s="5">
        <v>12</v>
      </c>
      <c r="DO15" s="35">
        <v>1.0699999999999999E-5</v>
      </c>
      <c r="DP15">
        <v>81.275999999999996</v>
      </c>
      <c r="DQ15">
        <v>74.239000000000004</v>
      </c>
      <c r="DR15">
        <v>89.507999999999996</v>
      </c>
      <c r="DS15">
        <v>-65.694999999999993</v>
      </c>
      <c r="DT15">
        <v>1.9E-2</v>
      </c>
      <c r="DW15" s="3">
        <v>12</v>
      </c>
      <c r="DX15"/>
      <c r="DY15" s="35">
        <v>4.2969999999999997E-6</v>
      </c>
      <c r="DZ15">
        <v>106.926</v>
      </c>
      <c r="EA15">
        <v>93.454999999999998</v>
      </c>
      <c r="EB15">
        <v>123.658</v>
      </c>
      <c r="EC15">
        <v>167.005</v>
      </c>
      <c r="ED15">
        <v>7.0000000000000001E-3</v>
      </c>
      <c r="EE15"/>
      <c r="EK15">
        <f>EN11/(EN6-EN7)</f>
        <v>557.35294117647061</v>
      </c>
      <c r="EM15">
        <f>EN10/(EN6-EN7)</f>
        <v>2.5294117647058827</v>
      </c>
      <c r="EN15" t="s">
        <v>10</v>
      </c>
      <c r="EO15">
        <f>EN10/EN8</f>
        <v>2.263157894736842</v>
      </c>
      <c r="EP15">
        <f>EN11/EN8</f>
        <v>498.68421052631578</v>
      </c>
      <c r="EQ15" s="3">
        <v>12</v>
      </c>
      <c r="ES15" s="35">
        <v>4.6E-6</v>
      </c>
      <c r="ET15">
        <v>116.645</v>
      </c>
      <c r="EU15">
        <v>104.17700000000001</v>
      </c>
      <c r="EV15">
        <v>125.526</v>
      </c>
      <c r="EW15">
        <v>-65.224999999999994</v>
      </c>
      <c r="EX15">
        <v>8.0000000000000002E-3</v>
      </c>
      <c r="FB15">
        <v>12</v>
      </c>
      <c r="FC15"/>
      <c r="FD15" s="35">
        <v>8.6000000000000007E-6</v>
      </c>
      <c r="FE15">
        <v>101.658</v>
      </c>
      <c r="FF15">
        <v>96.491</v>
      </c>
      <c r="FG15">
        <v>106.15</v>
      </c>
      <c r="FH15">
        <v>-85.914000000000001</v>
      </c>
      <c r="FI15">
        <v>1.4999999999999999E-2</v>
      </c>
      <c r="FJ15"/>
      <c r="FK15"/>
      <c r="FL15" s="3">
        <v>12</v>
      </c>
      <c r="FM15"/>
      <c r="FN15" s="35">
        <v>1.1399999999999999E-5</v>
      </c>
      <c r="FO15">
        <v>137.6</v>
      </c>
      <c r="FP15">
        <v>130.63</v>
      </c>
      <c r="FQ15">
        <v>141.02500000000001</v>
      </c>
      <c r="FR15">
        <v>-85.236000000000004</v>
      </c>
      <c r="FS15">
        <v>0.02</v>
      </c>
      <c r="FT15" s="5"/>
      <c r="FU15" s="5"/>
      <c r="FW15" s="61"/>
      <c r="GB15" s="29"/>
      <c r="GC15" s="29"/>
      <c r="GD15" s="29"/>
      <c r="GE15" s="29"/>
      <c r="GF15" s="62"/>
      <c r="GG15" s="29"/>
      <c r="GH15" s="29"/>
      <c r="GI15" s="29"/>
      <c r="GJ15" s="29"/>
      <c r="GK15" s="29"/>
      <c r="GL15" s="29"/>
      <c r="GM15" s="29"/>
      <c r="GN15" s="29"/>
    </row>
    <row r="16" spans="1:196" x14ac:dyDescent="0.25">
      <c r="A16" s="30"/>
      <c r="B16">
        <v>13</v>
      </c>
      <c r="D16" s="35">
        <v>6.7530000000000004E-6</v>
      </c>
      <c r="E16">
        <v>165.57900000000001</v>
      </c>
      <c r="F16">
        <v>128.51499999999999</v>
      </c>
      <c r="G16">
        <v>199.596</v>
      </c>
      <c r="H16">
        <v>-98.13</v>
      </c>
      <c r="I16">
        <v>1.2E-2</v>
      </c>
      <c r="L16" s="3">
        <v>13</v>
      </c>
      <c r="N16" s="35">
        <v>7.3699999999999997E-6</v>
      </c>
      <c r="O16">
        <v>154.685</v>
      </c>
      <c r="P16">
        <v>135.87</v>
      </c>
      <c r="Q16">
        <v>170.33799999999999</v>
      </c>
      <c r="R16">
        <v>-43.264000000000003</v>
      </c>
      <c r="S16">
        <v>1.2999999999999999E-2</v>
      </c>
      <c r="V16" s="3">
        <v>13</v>
      </c>
      <c r="X16" s="35">
        <v>1.47E-5</v>
      </c>
      <c r="Y16">
        <v>90.706999999999994</v>
      </c>
      <c r="Z16">
        <v>74.667000000000002</v>
      </c>
      <c r="AA16">
        <v>105.333</v>
      </c>
      <c r="AB16">
        <v>-78.930000000000007</v>
      </c>
      <c r="AC16">
        <v>2.5999999999999999E-2</v>
      </c>
      <c r="AG16">
        <v>13</v>
      </c>
      <c r="AI16" s="35">
        <v>6.7499999999999997E-6</v>
      </c>
      <c r="AJ16">
        <v>92.762</v>
      </c>
      <c r="AK16">
        <v>82.075000000000003</v>
      </c>
      <c r="AL16">
        <v>100.33</v>
      </c>
      <c r="AM16">
        <v>-90</v>
      </c>
      <c r="AN16">
        <v>1.2E-2</v>
      </c>
      <c r="AQ16" s="3">
        <v>13</v>
      </c>
      <c r="AS16" s="35">
        <v>6.4500000000000001E-6</v>
      </c>
      <c r="AT16">
        <v>206.00200000000001</v>
      </c>
      <c r="AU16">
        <v>183.667</v>
      </c>
      <c r="AV16">
        <v>225.833</v>
      </c>
      <c r="AW16">
        <v>59.533999999999999</v>
      </c>
      <c r="AX16">
        <v>1.0999999999999999E-2</v>
      </c>
      <c r="BB16" s="5">
        <v>13</v>
      </c>
      <c r="BD16" s="35">
        <v>3.4E-5</v>
      </c>
      <c r="BE16">
        <v>71.811000000000007</v>
      </c>
      <c r="BF16">
        <v>61.795999999999999</v>
      </c>
      <c r="BG16">
        <v>80.308999999999997</v>
      </c>
      <c r="BH16">
        <v>-165.964</v>
      </c>
      <c r="BI16">
        <v>1.6E-2</v>
      </c>
      <c r="BL16" s="3">
        <v>13</v>
      </c>
      <c r="BM16" t="s">
        <v>4</v>
      </c>
      <c r="BN16" s="35">
        <v>5.3699999999999997E-5</v>
      </c>
      <c r="BO16">
        <v>60.207000000000001</v>
      </c>
      <c r="BP16">
        <v>50.704000000000001</v>
      </c>
      <c r="BQ16">
        <v>68.900999999999996</v>
      </c>
      <c r="BR16">
        <v>-56.31</v>
      </c>
      <c r="BS16">
        <v>3.6999999999999998E-2</v>
      </c>
      <c r="BV16" s="30"/>
      <c r="BW16" s="3">
        <v>13</v>
      </c>
      <c r="BY16" s="35">
        <v>3.26E-5</v>
      </c>
      <c r="BZ16">
        <v>149.55799999999999</v>
      </c>
      <c r="CA16">
        <v>123.602</v>
      </c>
      <c r="CB16">
        <v>178.708</v>
      </c>
      <c r="CC16">
        <v>100.62</v>
      </c>
      <c r="CD16">
        <v>2.1999999999999999E-2</v>
      </c>
      <c r="CG16" s="3">
        <v>13</v>
      </c>
      <c r="CI16" s="35">
        <v>1.26E-5</v>
      </c>
      <c r="CJ16">
        <v>136.82400000000001</v>
      </c>
      <c r="CK16">
        <v>128.203</v>
      </c>
      <c r="CL16">
        <v>157.333</v>
      </c>
      <c r="CM16">
        <v>-101.592</v>
      </c>
      <c r="CN16">
        <v>2.1999999999999999E-2</v>
      </c>
      <c r="CR16">
        <v>13</v>
      </c>
      <c r="CT16" s="35">
        <v>8.6000000000000007E-6</v>
      </c>
      <c r="CU16">
        <v>62.645000000000003</v>
      </c>
      <c r="CV16">
        <v>53.393999999999998</v>
      </c>
      <c r="CW16">
        <v>73.465999999999994</v>
      </c>
      <c r="CX16">
        <v>60.524000000000001</v>
      </c>
      <c r="CY16">
        <v>1.4999999999999999E-2</v>
      </c>
      <c r="DB16" s="3">
        <v>13</v>
      </c>
      <c r="DD16" s="35">
        <v>4.3000000000000003E-6</v>
      </c>
      <c r="DE16">
        <v>84.268000000000001</v>
      </c>
      <c r="DF16">
        <v>60.832999999999998</v>
      </c>
      <c r="DG16">
        <v>95.984999999999999</v>
      </c>
      <c r="DH16">
        <v>138.01300000000001</v>
      </c>
      <c r="DI16">
        <v>7.0000000000000001E-3</v>
      </c>
      <c r="DL16" s="29"/>
      <c r="DM16" s="5">
        <v>13</v>
      </c>
      <c r="DO16" s="35">
        <v>9.8200000000000008E-6</v>
      </c>
      <c r="DP16">
        <v>83.28</v>
      </c>
      <c r="DQ16">
        <v>76.831999999999994</v>
      </c>
      <c r="DR16">
        <v>91.147999999999996</v>
      </c>
      <c r="DS16">
        <v>114.146</v>
      </c>
      <c r="DT16">
        <v>1.7000000000000001E-2</v>
      </c>
      <c r="DW16" s="3">
        <v>13</v>
      </c>
      <c r="DX16"/>
      <c r="DY16" s="35">
        <v>7.0600000000000002E-6</v>
      </c>
      <c r="DZ16">
        <v>98.37</v>
      </c>
      <c r="EA16">
        <v>93.918999999999997</v>
      </c>
      <c r="EB16">
        <v>105.48099999999999</v>
      </c>
      <c r="EC16">
        <v>-21.800999999999998</v>
      </c>
      <c r="ED16">
        <v>1.2E-2</v>
      </c>
      <c r="EE16"/>
      <c r="EG16" s="3">
        <v>1</v>
      </c>
      <c r="EI16" s="35">
        <v>9.2099999999999999E-6</v>
      </c>
      <c r="EJ16">
        <v>89.441000000000003</v>
      </c>
      <c r="EK16">
        <v>74.638999999999996</v>
      </c>
      <c r="EL16">
        <v>103.333</v>
      </c>
      <c r="EM16">
        <v>-12.095000000000001</v>
      </c>
      <c r="EN16">
        <v>1.6E-2</v>
      </c>
      <c r="EQ16" s="3">
        <v>13</v>
      </c>
      <c r="ES16" s="35">
        <v>7.6699999999999994E-6</v>
      </c>
      <c r="ET16">
        <v>116.107</v>
      </c>
      <c r="EU16">
        <v>106.785</v>
      </c>
      <c r="EV16">
        <v>123.812</v>
      </c>
      <c r="EW16">
        <v>114.444</v>
      </c>
      <c r="EX16">
        <v>1.2999999999999999E-2</v>
      </c>
      <c r="FB16">
        <v>13</v>
      </c>
      <c r="FC16"/>
      <c r="FD16" s="35">
        <v>1.5999999999999999E-5</v>
      </c>
      <c r="FE16">
        <v>104.505</v>
      </c>
      <c r="FF16">
        <v>99.902000000000001</v>
      </c>
      <c r="FG16">
        <v>107.15900000000001</v>
      </c>
      <c r="FH16">
        <v>94.484999999999999</v>
      </c>
      <c r="FI16">
        <v>2.9000000000000001E-2</v>
      </c>
      <c r="FJ16"/>
      <c r="FK16"/>
      <c r="FL16" s="3">
        <v>13</v>
      </c>
      <c r="FM16"/>
      <c r="FN16" s="35">
        <v>8.8999999999999995E-6</v>
      </c>
      <c r="FO16">
        <v>137.52600000000001</v>
      </c>
      <c r="FP16">
        <v>129.59800000000001</v>
      </c>
      <c r="FQ16">
        <v>142.92599999999999</v>
      </c>
      <c r="FR16">
        <v>92.045000000000002</v>
      </c>
      <c r="FS16">
        <v>1.6E-2</v>
      </c>
      <c r="FT16" s="5"/>
      <c r="FU16" s="5"/>
      <c r="FW16" s="61"/>
      <c r="GB16" s="29"/>
      <c r="GC16" s="29"/>
      <c r="GD16" s="29"/>
      <c r="GE16" s="29"/>
      <c r="GF16" s="62"/>
      <c r="GG16" s="29"/>
      <c r="GH16" s="29"/>
      <c r="GI16" s="29"/>
      <c r="GJ16" s="29"/>
      <c r="GK16" s="29"/>
      <c r="GL16" s="29"/>
      <c r="GM16" s="29"/>
      <c r="GN16" s="29"/>
    </row>
    <row r="17" spans="1:196" x14ac:dyDescent="0.25">
      <c r="A17" s="30"/>
      <c r="B17">
        <v>14</v>
      </c>
      <c r="D17" s="35">
        <v>8.9020000000000005E-6</v>
      </c>
      <c r="E17">
        <v>164.75200000000001</v>
      </c>
      <c r="F17">
        <v>114.477</v>
      </c>
      <c r="G17">
        <v>226.458</v>
      </c>
      <c r="H17">
        <v>83.884</v>
      </c>
      <c r="I17">
        <v>1.4999999999999999E-2</v>
      </c>
      <c r="L17" s="3">
        <v>14</v>
      </c>
      <c r="N17" s="35">
        <v>4.6E-6</v>
      </c>
      <c r="O17">
        <v>166.06399999999999</v>
      </c>
      <c r="P17">
        <v>161.84100000000001</v>
      </c>
      <c r="Q17">
        <v>170.22200000000001</v>
      </c>
      <c r="R17">
        <v>137.726</v>
      </c>
      <c r="S17">
        <v>8.0000000000000002E-3</v>
      </c>
      <c r="V17" s="3">
        <v>14</v>
      </c>
      <c r="X17" s="35">
        <v>1.17E-5</v>
      </c>
      <c r="Y17">
        <v>105.785</v>
      </c>
      <c r="Z17">
        <v>101.306</v>
      </c>
      <c r="AA17">
        <v>114.333</v>
      </c>
      <c r="AB17">
        <v>97.695999999999998</v>
      </c>
      <c r="AC17">
        <v>2.1000000000000001E-2</v>
      </c>
      <c r="AG17">
        <v>14</v>
      </c>
      <c r="AI17" s="35">
        <v>6.4500000000000001E-6</v>
      </c>
      <c r="AJ17">
        <v>91.605999999999995</v>
      </c>
      <c r="AK17">
        <v>81.266999999999996</v>
      </c>
      <c r="AL17">
        <v>100.02200000000001</v>
      </c>
      <c r="AM17">
        <v>95.710999999999999</v>
      </c>
      <c r="AN17">
        <v>1.0999999999999999E-2</v>
      </c>
      <c r="AQ17" s="3">
        <v>14</v>
      </c>
      <c r="AS17" s="35">
        <v>1.4100000000000001E-5</v>
      </c>
      <c r="AT17">
        <v>208.95500000000001</v>
      </c>
      <c r="AU17">
        <v>167.34200000000001</v>
      </c>
      <c r="AV17">
        <v>243.48599999999999</v>
      </c>
      <c r="AW17">
        <v>-128.66</v>
      </c>
      <c r="AX17">
        <v>2.5000000000000001E-2</v>
      </c>
      <c r="BB17" s="5">
        <v>14</v>
      </c>
      <c r="BD17" s="35">
        <v>4.7500000000000003E-5</v>
      </c>
      <c r="BE17">
        <v>74.962999999999994</v>
      </c>
      <c r="BF17">
        <v>66.638999999999996</v>
      </c>
      <c r="BG17">
        <v>80.522999999999996</v>
      </c>
      <c r="BH17">
        <v>18.434999999999999</v>
      </c>
      <c r="BI17">
        <v>2.3E-2</v>
      </c>
      <c r="BL17" s="3">
        <v>14</v>
      </c>
      <c r="BM17" t="s">
        <v>5</v>
      </c>
      <c r="BN17" s="35">
        <v>2.0900000000000001E-4</v>
      </c>
      <c r="BO17">
        <v>105.965</v>
      </c>
      <c r="BP17">
        <v>102.277</v>
      </c>
      <c r="BQ17">
        <v>109.667</v>
      </c>
      <c r="BR17">
        <v>127.405</v>
      </c>
      <c r="BS17">
        <v>0.15</v>
      </c>
      <c r="BV17" s="30"/>
      <c r="BW17" s="3">
        <v>14</v>
      </c>
      <c r="BY17" s="35">
        <v>2.8799999999999999E-5</v>
      </c>
      <c r="BZ17">
        <v>187.24799999999999</v>
      </c>
      <c r="CA17">
        <v>150</v>
      </c>
      <c r="CB17">
        <v>220.078</v>
      </c>
      <c r="CC17">
        <v>-81.254000000000005</v>
      </c>
      <c r="CD17">
        <v>1.9E-2</v>
      </c>
      <c r="CG17" s="3">
        <v>14</v>
      </c>
      <c r="CI17" s="35">
        <v>1.4399999999999999E-5</v>
      </c>
      <c r="CJ17">
        <v>130.54400000000001</v>
      </c>
      <c r="CK17">
        <v>107.76900000000001</v>
      </c>
      <c r="CL17">
        <v>145.41499999999999</v>
      </c>
      <c r="CM17">
        <v>77.471000000000004</v>
      </c>
      <c r="CN17">
        <v>2.5999999999999999E-2</v>
      </c>
      <c r="CR17">
        <v>14</v>
      </c>
      <c r="CT17" s="35">
        <v>1.04E-5</v>
      </c>
      <c r="CU17">
        <v>72.417000000000002</v>
      </c>
      <c r="CV17">
        <v>67.221999999999994</v>
      </c>
      <c r="CW17">
        <v>79.674999999999997</v>
      </c>
      <c r="CX17">
        <v>-117.35</v>
      </c>
      <c r="CY17">
        <v>1.7999999999999999E-2</v>
      </c>
      <c r="DB17" s="3">
        <v>14</v>
      </c>
      <c r="DD17" s="35">
        <v>5.8300000000000001E-6</v>
      </c>
      <c r="DE17">
        <v>111.706</v>
      </c>
      <c r="DF17">
        <v>90.667000000000002</v>
      </c>
      <c r="DG17">
        <v>127.333</v>
      </c>
      <c r="DH17">
        <v>-42.709000000000003</v>
      </c>
      <c r="DI17">
        <v>0.01</v>
      </c>
      <c r="DL17" s="29"/>
      <c r="DM17" s="5">
        <v>14</v>
      </c>
      <c r="DO17" s="35">
        <v>8.8999999999999995E-6</v>
      </c>
      <c r="DP17">
        <v>91.135999999999996</v>
      </c>
      <c r="DQ17">
        <v>88.313000000000002</v>
      </c>
      <c r="DR17">
        <v>95.444000000000003</v>
      </c>
      <c r="DS17">
        <v>-68.962000000000003</v>
      </c>
      <c r="DT17">
        <v>1.6E-2</v>
      </c>
      <c r="DW17" s="3">
        <v>14</v>
      </c>
      <c r="DX17"/>
      <c r="DY17" s="35">
        <v>1.166E-5</v>
      </c>
      <c r="DZ17">
        <v>126.04300000000001</v>
      </c>
      <c r="EA17">
        <v>105.48099999999999</v>
      </c>
      <c r="EB17">
        <v>156.23400000000001</v>
      </c>
      <c r="EC17">
        <v>161.07499999999999</v>
      </c>
      <c r="ED17">
        <v>2.1000000000000001E-2</v>
      </c>
      <c r="EE17"/>
      <c r="EG17" s="3">
        <v>2</v>
      </c>
      <c r="EI17" s="35">
        <v>7.3699999999999997E-6</v>
      </c>
      <c r="EJ17">
        <v>99.492000000000004</v>
      </c>
      <c r="EK17">
        <v>79.926000000000002</v>
      </c>
      <c r="EL17">
        <v>112.28</v>
      </c>
      <c r="EM17">
        <v>167.73500000000001</v>
      </c>
      <c r="EN17">
        <v>1.2999999999999999E-2</v>
      </c>
      <c r="EQ17" s="3">
        <v>14</v>
      </c>
      <c r="ES17" s="35">
        <v>6.4500000000000001E-6</v>
      </c>
      <c r="ET17">
        <v>114.041</v>
      </c>
      <c r="EU17">
        <v>98.555999999999997</v>
      </c>
      <c r="EV17">
        <v>133.03700000000001</v>
      </c>
      <c r="EW17">
        <v>-69.775000000000006</v>
      </c>
      <c r="EX17">
        <v>1.0999999999999999E-2</v>
      </c>
      <c r="FB17">
        <v>14</v>
      </c>
      <c r="FC17"/>
      <c r="FD17" s="35">
        <v>2.0299999999999999E-5</v>
      </c>
      <c r="FE17">
        <v>106.523</v>
      </c>
      <c r="FF17">
        <v>101.669</v>
      </c>
      <c r="FG17">
        <v>111.03400000000001</v>
      </c>
      <c r="FH17">
        <v>-86.478999999999999</v>
      </c>
      <c r="FI17">
        <v>3.5999999999999997E-2</v>
      </c>
      <c r="FJ17"/>
      <c r="FK17"/>
      <c r="FL17" s="3">
        <v>14</v>
      </c>
      <c r="FM17"/>
      <c r="FN17" s="35">
        <v>2.55E-5</v>
      </c>
      <c r="FO17">
        <v>139.059</v>
      </c>
      <c r="FP17">
        <v>126.324</v>
      </c>
      <c r="FQ17">
        <v>148.27099999999999</v>
      </c>
      <c r="FR17">
        <v>-85.120999999999995</v>
      </c>
      <c r="FS17">
        <v>4.5999999999999999E-2</v>
      </c>
      <c r="FT17" s="5"/>
      <c r="FU17" s="5"/>
      <c r="FW17" s="61"/>
      <c r="GB17" s="29"/>
      <c r="GC17" s="29"/>
      <c r="GD17" s="29"/>
      <c r="GE17" s="29"/>
      <c r="GF17" s="62"/>
      <c r="GG17" s="29"/>
      <c r="GH17" s="29"/>
      <c r="GI17" s="29"/>
      <c r="GJ17" s="29"/>
      <c r="GK17" s="29"/>
      <c r="GL17" s="29"/>
      <c r="GM17" s="29"/>
      <c r="GN17" s="29"/>
    </row>
    <row r="18" spans="1:196" x14ac:dyDescent="0.25">
      <c r="A18" s="30"/>
      <c r="B18">
        <v>15</v>
      </c>
      <c r="D18" s="35">
        <v>5.5249999999999996E-6</v>
      </c>
      <c r="E18">
        <v>146.94499999999999</v>
      </c>
      <c r="F18">
        <v>116.54300000000001</v>
      </c>
      <c r="G18">
        <v>189.40700000000001</v>
      </c>
      <c r="H18">
        <v>-93.366</v>
      </c>
      <c r="I18">
        <v>0.01</v>
      </c>
      <c r="L18" s="3">
        <v>15</v>
      </c>
      <c r="N18" s="35">
        <v>7.0600000000000002E-6</v>
      </c>
      <c r="O18">
        <v>174.613</v>
      </c>
      <c r="P18">
        <v>162.41399999999999</v>
      </c>
      <c r="Q18">
        <v>187</v>
      </c>
      <c r="R18">
        <v>-39.472000000000001</v>
      </c>
      <c r="S18">
        <v>1.2E-2</v>
      </c>
      <c r="V18" s="3">
        <v>15</v>
      </c>
      <c r="X18" s="35">
        <v>1.11E-5</v>
      </c>
      <c r="Y18">
        <v>146.14699999999999</v>
      </c>
      <c r="Z18">
        <v>114.333</v>
      </c>
      <c r="AA18">
        <v>169.001</v>
      </c>
      <c r="AB18">
        <v>-79.992000000000004</v>
      </c>
      <c r="AC18">
        <v>1.9E-2</v>
      </c>
      <c r="AG18">
        <v>15</v>
      </c>
      <c r="AI18" s="35">
        <v>7.9799999999999998E-6</v>
      </c>
      <c r="AJ18">
        <v>93.13</v>
      </c>
      <c r="AK18">
        <v>84.724999999999994</v>
      </c>
      <c r="AL18">
        <v>100.971</v>
      </c>
      <c r="AM18">
        <v>-85.426000000000002</v>
      </c>
      <c r="AN18">
        <v>1.4E-2</v>
      </c>
      <c r="AQ18" s="3">
        <v>15</v>
      </c>
      <c r="AS18" s="35">
        <v>6.7499999999999997E-6</v>
      </c>
      <c r="AT18">
        <v>196.357</v>
      </c>
      <c r="AU18">
        <v>185.78200000000001</v>
      </c>
      <c r="AV18">
        <v>211.333</v>
      </c>
      <c r="AW18">
        <v>52.594999999999999</v>
      </c>
      <c r="AX18">
        <v>1.2E-2</v>
      </c>
      <c r="BB18" s="5">
        <v>15</v>
      </c>
      <c r="BD18" s="35">
        <v>4.07E-5</v>
      </c>
      <c r="BE18">
        <v>71.564999999999998</v>
      </c>
      <c r="BF18">
        <v>65.528999999999996</v>
      </c>
      <c r="BG18">
        <v>74.906000000000006</v>
      </c>
      <c r="BH18">
        <v>-164.745</v>
      </c>
      <c r="BI18">
        <v>0.02</v>
      </c>
      <c r="BL18" s="3">
        <v>11</v>
      </c>
      <c r="BN18">
        <v>1E-3</v>
      </c>
      <c r="BO18">
        <v>78.638999999999996</v>
      </c>
      <c r="BP18">
        <v>50.664999999999999</v>
      </c>
      <c r="BQ18">
        <v>109.078</v>
      </c>
      <c r="BR18">
        <v>-53.881</v>
      </c>
      <c r="BS18">
        <v>0.76100000000000001</v>
      </c>
      <c r="BV18" s="30"/>
      <c r="BW18" s="3">
        <v>15</v>
      </c>
      <c r="BY18" s="35">
        <v>4.0299999999999997E-5</v>
      </c>
      <c r="BZ18">
        <v>185.833</v>
      </c>
      <c r="CA18">
        <v>138.06700000000001</v>
      </c>
      <c r="CB18">
        <v>216.6</v>
      </c>
      <c r="CC18">
        <v>95.710999999999999</v>
      </c>
      <c r="CD18">
        <v>2.8000000000000001E-2</v>
      </c>
      <c r="CG18" s="3">
        <v>15</v>
      </c>
      <c r="CI18" s="35">
        <v>1.5999999999999999E-5</v>
      </c>
      <c r="CJ18">
        <v>138.03200000000001</v>
      </c>
      <c r="CK18">
        <v>112.178</v>
      </c>
      <c r="CL18">
        <v>191.923</v>
      </c>
      <c r="CM18">
        <v>-102.407</v>
      </c>
      <c r="CN18">
        <v>2.8000000000000001E-2</v>
      </c>
      <c r="CR18">
        <v>15</v>
      </c>
      <c r="CT18" s="35">
        <v>9.2099999999999999E-6</v>
      </c>
      <c r="CU18">
        <v>61.557000000000002</v>
      </c>
      <c r="CV18">
        <v>52.835000000000001</v>
      </c>
      <c r="CW18">
        <v>77.037000000000006</v>
      </c>
      <c r="CX18">
        <v>60.750999999999998</v>
      </c>
      <c r="CY18">
        <v>1.6E-2</v>
      </c>
      <c r="DB18" s="3">
        <v>15</v>
      </c>
      <c r="DD18" s="35">
        <v>5.8300000000000001E-6</v>
      </c>
      <c r="DE18">
        <v>94.084999999999994</v>
      </c>
      <c r="DF18">
        <v>73</v>
      </c>
      <c r="DG18">
        <v>108.333</v>
      </c>
      <c r="DH18">
        <v>139.399</v>
      </c>
      <c r="DI18">
        <v>0.01</v>
      </c>
      <c r="DL18" s="29"/>
      <c r="DM18" s="5">
        <v>15</v>
      </c>
      <c r="DO18" s="35">
        <v>9.5200000000000003E-6</v>
      </c>
      <c r="DP18">
        <v>89.588999999999999</v>
      </c>
      <c r="DQ18">
        <v>75.332999999999998</v>
      </c>
      <c r="DR18">
        <v>98.244</v>
      </c>
      <c r="DS18">
        <v>114.905</v>
      </c>
      <c r="DT18">
        <v>1.7000000000000001E-2</v>
      </c>
      <c r="DW18" s="3">
        <v>15</v>
      </c>
      <c r="DX18"/>
      <c r="DY18" s="35">
        <v>1.7799999999999999E-5</v>
      </c>
      <c r="DZ18">
        <v>126.419</v>
      </c>
      <c r="EA18">
        <v>115.26</v>
      </c>
      <c r="EB18">
        <v>142.32499999999999</v>
      </c>
      <c r="EC18">
        <v>-20.323</v>
      </c>
      <c r="ED18">
        <v>3.1E-2</v>
      </c>
      <c r="EE18"/>
      <c r="EG18" s="3">
        <v>3</v>
      </c>
      <c r="EI18" s="35">
        <v>1.01E-5</v>
      </c>
      <c r="EJ18">
        <v>76.278999999999996</v>
      </c>
      <c r="EK18">
        <v>65.951999999999998</v>
      </c>
      <c r="EL18">
        <v>83.24</v>
      </c>
      <c r="EM18">
        <v>-10.954000000000001</v>
      </c>
      <c r="EN18">
        <v>1.7999999999999999E-2</v>
      </c>
      <c r="EQ18" s="3">
        <v>15</v>
      </c>
      <c r="ES18" s="35">
        <v>9.2099999999999999E-6</v>
      </c>
      <c r="ET18">
        <v>130.46600000000001</v>
      </c>
      <c r="EU18">
        <v>111.333</v>
      </c>
      <c r="EV18">
        <v>158.815</v>
      </c>
      <c r="EW18">
        <v>112.166</v>
      </c>
      <c r="EX18">
        <v>1.6E-2</v>
      </c>
      <c r="FB18">
        <v>15</v>
      </c>
      <c r="FC18"/>
      <c r="FD18" s="35">
        <v>1.5999999999999999E-5</v>
      </c>
      <c r="FE18">
        <v>103.074</v>
      </c>
      <c r="FF18">
        <v>97.659000000000006</v>
      </c>
      <c r="FG18">
        <v>108.127</v>
      </c>
      <c r="FH18">
        <v>94.399000000000001</v>
      </c>
      <c r="FI18">
        <v>2.9000000000000001E-2</v>
      </c>
      <c r="FJ18"/>
      <c r="FK18"/>
      <c r="FL18" s="3">
        <v>15</v>
      </c>
      <c r="FM18"/>
      <c r="FN18" s="35">
        <v>1.26E-5</v>
      </c>
      <c r="FO18">
        <v>128.79400000000001</v>
      </c>
      <c r="FP18">
        <v>122.593</v>
      </c>
      <c r="FQ18">
        <v>137.82400000000001</v>
      </c>
      <c r="FR18">
        <v>95.710999999999999</v>
      </c>
      <c r="FS18">
        <v>2.1999999999999999E-2</v>
      </c>
      <c r="FT18" s="5"/>
      <c r="FU18" s="5"/>
      <c r="FW18" s="61"/>
      <c r="GB18" s="29"/>
      <c r="GC18" s="29"/>
      <c r="GD18" s="29"/>
      <c r="GE18" s="29"/>
      <c r="GF18" s="62"/>
      <c r="GG18" s="29"/>
      <c r="GH18" s="29"/>
      <c r="GI18" s="29"/>
      <c r="GJ18" s="29"/>
      <c r="GK18" s="29"/>
      <c r="GL18" s="29"/>
      <c r="GM18" s="29"/>
      <c r="GN18" s="29"/>
    </row>
    <row r="19" spans="1:196" x14ac:dyDescent="0.25">
      <c r="A19" s="30"/>
      <c r="B19">
        <v>16</v>
      </c>
      <c r="D19" s="35">
        <v>1.259E-5</v>
      </c>
      <c r="E19">
        <v>175.608</v>
      </c>
      <c r="F19">
        <v>122.14400000000001</v>
      </c>
      <c r="G19">
        <v>228.244</v>
      </c>
      <c r="H19">
        <v>84.289000000000001</v>
      </c>
      <c r="I19">
        <v>2.1999999999999999E-2</v>
      </c>
      <c r="L19" s="3">
        <v>16</v>
      </c>
      <c r="N19" s="35">
        <v>5.8300000000000001E-6</v>
      </c>
      <c r="O19">
        <v>165.49600000000001</v>
      </c>
      <c r="P19">
        <v>144.53399999999999</v>
      </c>
      <c r="Q19">
        <v>220.29599999999999</v>
      </c>
      <c r="R19">
        <v>141.84299999999999</v>
      </c>
      <c r="S19">
        <v>0.01</v>
      </c>
      <c r="V19" s="3">
        <v>16</v>
      </c>
      <c r="X19" s="35">
        <v>8.2900000000000002E-6</v>
      </c>
      <c r="Y19">
        <v>156.93299999999999</v>
      </c>
      <c r="Z19">
        <v>140.79499999999999</v>
      </c>
      <c r="AA19">
        <v>162.48699999999999</v>
      </c>
      <c r="AB19">
        <v>98.745999999999995</v>
      </c>
      <c r="AC19">
        <v>1.4999999999999999E-2</v>
      </c>
      <c r="AG19">
        <v>16</v>
      </c>
      <c r="AI19" s="35">
        <v>5.22E-6</v>
      </c>
      <c r="AJ19">
        <v>98.622</v>
      </c>
      <c r="AK19">
        <v>91.111000000000004</v>
      </c>
      <c r="AL19">
        <v>111.556</v>
      </c>
      <c r="AM19">
        <v>97.125</v>
      </c>
      <c r="AN19">
        <v>8.9999999999999993E-3</v>
      </c>
      <c r="AQ19" s="3">
        <v>16</v>
      </c>
      <c r="AS19" s="35">
        <v>7.9799999999999998E-6</v>
      </c>
      <c r="AT19">
        <v>193.71799999999999</v>
      </c>
      <c r="AU19">
        <v>172.94900000000001</v>
      </c>
      <c r="AV19">
        <v>212.714</v>
      </c>
      <c r="AW19">
        <v>-130.101</v>
      </c>
      <c r="AX19">
        <v>1.4E-2</v>
      </c>
      <c r="BB19" s="5">
        <v>16</v>
      </c>
      <c r="BD19" s="35">
        <v>4.7500000000000003E-5</v>
      </c>
      <c r="BE19">
        <v>65.263999999999996</v>
      </c>
      <c r="BF19">
        <v>56.332999999999998</v>
      </c>
      <c r="BG19">
        <v>71.417000000000002</v>
      </c>
      <c r="BH19">
        <v>14.036</v>
      </c>
      <c r="BI19">
        <v>2.4E-2</v>
      </c>
      <c r="BS19">
        <v>7.7650000000000006</v>
      </c>
      <c r="BV19" s="30"/>
      <c r="BW19" s="3">
        <v>16</v>
      </c>
      <c r="BY19" s="35">
        <v>2.69E-5</v>
      </c>
      <c r="BZ19">
        <v>192.946</v>
      </c>
      <c r="CA19">
        <v>183.21700000000001</v>
      </c>
      <c r="CB19">
        <v>208</v>
      </c>
      <c r="CC19">
        <v>-81.254000000000005</v>
      </c>
      <c r="CD19">
        <v>1.7999999999999999E-2</v>
      </c>
      <c r="CG19" s="3">
        <v>16</v>
      </c>
      <c r="CI19" s="35">
        <v>9.5200000000000003E-6</v>
      </c>
      <c r="CJ19">
        <v>126.842</v>
      </c>
      <c r="CK19">
        <v>104.167</v>
      </c>
      <c r="CL19">
        <v>190.667</v>
      </c>
      <c r="CM19">
        <v>80.537999999999997</v>
      </c>
      <c r="CN19">
        <v>1.7000000000000001E-2</v>
      </c>
      <c r="CR19">
        <v>16</v>
      </c>
      <c r="CT19" s="35">
        <v>1.04E-5</v>
      </c>
      <c r="CU19">
        <v>58.283999999999999</v>
      </c>
      <c r="CV19">
        <v>49.167000000000002</v>
      </c>
      <c r="CW19">
        <v>72.983000000000004</v>
      </c>
      <c r="CX19">
        <v>-118.887</v>
      </c>
      <c r="CY19">
        <v>1.7999999999999999E-2</v>
      </c>
      <c r="DB19" s="3">
        <v>16</v>
      </c>
      <c r="DD19" s="35">
        <v>5.5300000000000004E-6</v>
      </c>
      <c r="DE19">
        <v>80.927000000000007</v>
      </c>
      <c r="DF19">
        <v>73</v>
      </c>
      <c r="DG19">
        <v>90.052000000000007</v>
      </c>
      <c r="DH19">
        <v>-40.235999999999997</v>
      </c>
      <c r="DI19">
        <v>8.9999999999999993E-3</v>
      </c>
      <c r="DL19" s="29"/>
      <c r="DM19" s="5">
        <v>16</v>
      </c>
      <c r="DO19" s="35">
        <v>1.1399999999999999E-5</v>
      </c>
      <c r="DP19">
        <v>80.245999999999995</v>
      </c>
      <c r="DQ19">
        <v>70.61</v>
      </c>
      <c r="DR19">
        <v>87.120999999999995</v>
      </c>
      <c r="DS19">
        <v>-67.010999999999996</v>
      </c>
      <c r="DT19">
        <v>0.02</v>
      </c>
      <c r="DW19" s="3">
        <v>16</v>
      </c>
      <c r="DX19" t="s">
        <v>3</v>
      </c>
      <c r="DY19" s="35">
        <v>1.0720000000000001E-5</v>
      </c>
      <c r="DZ19">
        <v>109.291</v>
      </c>
      <c r="EA19">
        <v>95.951999999999998</v>
      </c>
      <c r="EB19">
        <v>131.48500000000001</v>
      </c>
      <c r="EC19">
        <v>64.221999999999994</v>
      </c>
      <c r="ED19">
        <v>1.9E-2</v>
      </c>
      <c r="EE19"/>
      <c r="EG19" s="3">
        <v>4</v>
      </c>
      <c r="EI19" s="35">
        <v>1.2E-5</v>
      </c>
      <c r="EJ19">
        <v>86.045000000000002</v>
      </c>
      <c r="EK19">
        <v>68.507999999999996</v>
      </c>
      <c r="EL19">
        <v>107.38200000000001</v>
      </c>
      <c r="EM19">
        <v>169.28700000000001</v>
      </c>
      <c r="EN19">
        <v>2.1000000000000001E-2</v>
      </c>
      <c r="EQ19" s="3">
        <v>16</v>
      </c>
      <c r="ES19" s="35">
        <v>1.0699999999999999E-5</v>
      </c>
      <c r="ET19">
        <v>121.16800000000001</v>
      </c>
      <c r="EU19">
        <v>109.20099999999999</v>
      </c>
      <c r="EV19">
        <v>151.96299999999999</v>
      </c>
      <c r="EW19">
        <v>-65.694999999999993</v>
      </c>
      <c r="EX19">
        <v>1.9E-2</v>
      </c>
      <c r="FB19">
        <v>16</v>
      </c>
      <c r="FC19"/>
      <c r="FD19" s="35">
        <v>2.6100000000000001E-5</v>
      </c>
      <c r="FE19">
        <v>106.402</v>
      </c>
      <c r="FF19">
        <v>102.148</v>
      </c>
      <c r="FG19">
        <v>109.995</v>
      </c>
      <c r="FH19">
        <v>-86.593999999999994</v>
      </c>
      <c r="FI19">
        <v>4.7E-2</v>
      </c>
      <c r="FJ19"/>
      <c r="FK19"/>
      <c r="FL19" s="3">
        <v>16</v>
      </c>
      <c r="FM19"/>
      <c r="FN19" s="35">
        <v>1.17E-5</v>
      </c>
      <c r="FO19">
        <v>123.238</v>
      </c>
      <c r="FP19">
        <v>117.694</v>
      </c>
      <c r="FQ19">
        <v>127.126</v>
      </c>
      <c r="FR19">
        <v>-85.236000000000004</v>
      </c>
      <c r="FS19">
        <v>0.02</v>
      </c>
      <c r="FT19" s="5"/>
      <c r="FU19" s="5"/>
      <c r="FW19" s="61"/>
      <c r="GB19" s="29"/>
      <c r="GC19" s="29"/>
      <c r="GD19" s="29"/>
      <c r="GE19" s="29"/>
      <c r="GF19" s="62"/>
      <c r="GG19" s="29"/>
      <c r="GH19" s="29"/>
      <c r="GI19" s="29"/>
      <c r="GJ19" s="29"/>
      <c r="GK19" s="29"/>
      <c r="GL19" s="29"/>
      <c r="GM19" s="29"/>
      <c r="GN19" s="29"/>
    </row>
    <row r="20" spans="1:196" x14ac:dyDescent="0.25">
      <c r="A20" s="30"/>
      <c r="B20">
        <v>17</v>
      </c>
      <c r="D20" s="35">
        <v>8.2879999999999993E-6</v>
      </c>
      <c r="E20">
        <v>174.73699999999999</v>
      </c>
      <c r="F20">
        <v>131.09399999999999</v>
      </c>
      <c r="G20">
        <v>226.55600000000001</v>
      </c>
      <c r="H20">
        <v>-94.399000000000001</v>
      </c>
      <c r="I20">
        <v>1.4E-2</v>
      </c>
      <c r="L20" s="3">
        <v>17</v>
      </c>
      <c r="N20" s="35">
        <v>7.3699999999999997E-6</v>
      </c>
      <c r="O20">
        <v>174.322</v>
      </c>
      <c r="P20">
        <v>149.904</v>
      </c>
      <c r="Q20">
        <v>220.29599999999999</v>
      </c>
      <c r="R20">
        <v>-55.62</v>
      </c>
      <c r="S20">
        <v>1.2E-2</v>
      </c>
      <c r="V20" s="3">
        <v>17</v>
      </c>
      <c r="X20" s="35">
        <v>8.2900000000000002E-6</v>
      </c>
      <c r="Y20">
        <v>165.40899999999999</v>
      </c>
      <c r="Z20">
        <v>157</v>
      </c>
      <c r="AA20">
        <v>176.333</v>
      </c>
      <c r="AB20">
        <v>-81.254000000000005</v>
      </c>
      <c r="AC20">
        <v>1.4999999999999999E-2</v>
      </c>
      <c r="AG20">
        <v>17</v>
      </c>
      <c r="AI20" s="35">
        <v>6.7499999999999997E-6</v>
      </c>
      <c r="AJ20">
        <v>107.947</v>
      </c>
      <c r="AK20">
        <v>103.074</v>
      </c>
      <c r="AL20">
        <v>114.078</v>
      </c>
      <c r="AM20">
        <v>-87.274000000000001</v>
      </c>
      <c r="AN20">
        <v>1.2E-2</v>
      </c>
      <c r="AQ20" s="3">
        <v>17</v>
      </c>
      <c r="AS20" s="35">
        <v>1.26E-5</v>
      </c>
      <c r="AT20">
        <v>183.971</v>
      </c>
      <c r="AU20">
        <v>172.333</v>
      </c>
      <c r="AV20">
        <v>201.40600000000001</v>
      </c>
      <c r="AW20">
        <v>55.125</v>
      </c>
      <c r="AX20">
        <v>2.1999999999999999E-2</v>
      </c>
      <c r="BB20" s="5">
        <v>17</v>
      </c>
      <c r="BD20" s="35">
        <v>7.8100000000000001E-5</v>
      </c>
      <c r="BE20">
        <v>90.941000000000003</v>
      </c>
      <c r="BF20">
        <v>54.954999999999998</v>
      </c>
      <c r="BG20">
        <v>156.167</v>
      </c>
      <c r="BH20">
        <v>-162.35</v>
      </c>
      <c r="BI20">
        <v>4.1000000000000002E-2</v>
      </c>
      <c r="BT20" t="s">
        <v>8</v>
      </c>
      <c r="BV20" s="30"/>
      <c r="BW20" s="3">
        <v>17</v>
      </c>
      <c r="BY20" s="35">
        <v>2.8799999999999999E-5</v>
      </c>
      <c r="BZ20">
        <v>176.518</v>
      </c>
      <c r="CA20">
        <v>149.66200000000001</v>
      </c>
      <c r="CB20">
        <v>198.31299999999999</v>
      </c>
      <c r="CC20">
        <v>94.399000000000001</v>
      </c>
      <c r="CD20">
        <v>1.9E-2</v>
      </c>
      <c r="CG20" s="3">
        <v>17</v>
      </c>
      <c r="CI20" s="35">
        <v>1.29E-5</v>
      </c>
      <c r="CJ20">
        <v>136.61600000000001</v>
      </c>
      <c r="CK20">
        <v>111.92100000000001</v>
      </c>
      <c r="CL20">
        <v>164.11699999999999</v>
      </c>
      <c r="CM20">
        <v>-101.31</v>
      </c>
      <c r="CN20">
        <v>2.3E-2</v>
      </c>
      <c r="CR20">
        <v>17</v>
      </c>
      <c r="CT20" s="35">
        <v>7.3699999999999997E-6</v>
      </c>
      <c r="CU20">
        <v>59.362000000000002</v>
      </c>
      <c r="CV20">
        <v>50.728000000000002</v>
      </c>
      <c r="CW20">
        <v>63.848999999999997</v>
      </c>
      <c r="CX20">
        <v>61.189</v>
      </c>
      <c r="CY20">
        <v>1.2E-2</v>
      </c>
      <c r="DB20" s="3">
        <v>17</v>
      </c>
      <c r="DD20" s="35">
        <v>5.5300000000000004E-6</v>
      </c>
      <c r="DE20">
        <v>65.040999999999997</v>
      </c>
      <c r="DF20">
        <v>56.561999999999998</v>
      </c>
      <c r="DG20">
        <v>73.332999999999998</v>
      </c>
      <c r="DH20">
        <v>137.291</v>
      </c>
      <c r="DI20">
        <v>0.01</v>
      </c>
      <c r="DL20" s="29"/>
      <c r="DM20" s="5">
        <v>17</v>
      </c>
      <c r="DO20" s="35">
        <v>9.5200000000000003E-6</v>
      </c>
      <c r="DP20">
        <v>87.703000000000003</v>
      </c>
      <c r="DQ20">
        <v>79.488</v>
      </c>
      <c r="DR20">
        <v>95.302000000000007</v>
      </c>
      <c r="DS20">
        <v>113.962</v>
      </c>
      <c r="DT20">
        <v>1.6E-2</v>
      </c>
      <c r="DW20" s="3">
        <v>17</v>
      </c>
      <c r="DX20" t="s">
        <v>7</v>
      </c>
      <c r="DY20" s="35">
        <v>3.2559999999999998E-6</v>
      </c>
      <c r="DZ20">
        <v>22.8</v>
      </c>
      <c r="EA20">
        <v>17.413</v>
      </c>
      <c r="EB20">
        <v>39.881</v>
      </c>
      <c r="EC20">
        <v>93.481999999999999</v>
      </c>
      <c r="ED20">
        <v>6.0000000000000001E-3</v>
      </c>
      <c r="EE20"/>
      <c r="EG20" s="3">
        <v>5</v>
      </c>
      <c r="EI20" s="35">
        <v>9.8200000000000008E-6</v>
      </c>
      <c r="EJ20">
        <v>134.88300000000001</v>
      </c>
      <c r="EK20">
        <v>105</v>
      </c>
      <c r="EL20">
        <v>167.19200000000001</v>
      </c>
      <c r="EM20">
        <v>-9.1620000000000008</v>
      </c>
      <c r="EN20">
        <v>1.7000000000000001E-2</v>
      </c>
      <c r="EQ20" s="3">
        <v>17</v>
      </c>
      <c r="ER20" t="s">
        <v>3</v>
      </c>
      <c r="ES20" s="35">
        <v>9.9599999999999995E-6</v>
      </c>
      <c r="ET20">
        <v>113.95099999999999</v>
      </c>
      <c r="EU20">
        <v>95.510999999999996</v>
      </c>
      <c r="EV20">
        <v>147.20400000000001</v>
      </c>
      <c r="EW20">
        <v>22.704000000000001</v>
      </c>
      <c r="EX20">
        <v>1.7000000000000001E-2</v>
      </c>
      <c r="FB20">
        <v>17</v>
      </c>
      <c r="FC20"/>
      <c r="FD20" s="35">
        <v>1.4100000000000001E-5</v>
      </c>
      <c r="FE20">
        <v>106.152</v>
      </c>
      <c r="FF20">
        <v>100.245</v>
      </c>
      <c r="FG20">
        <v>109.991</v>
      </c>
      <c r="FH20">
        <v>95.194000000000003</v>
      </c>
      <c r="FI20">
        <v>2.5000000000000001E-2</v>
      </c>
      <c r="FJ20"/>
      <c r="FK20"/>
      <c r="FL20" s="3">
        <v>17</v>
      </c>
      <c r="FM20"/>
      <c r="FN20" s="35">
        <v>1.5999999999999999E-5</v>
      </c>
      <c r="FO20">
        <v>121.166</v>
      </c>
      <c r="FP20">
        <v>114.301</v>
      </c>
      <c r="FQ20">
        <v>128.30799999999999</v>
      </c>
      <c r="FR20">
        <v>93.302000000000007</v>
      </c>
      <c r="FS20">
        <v>2.9000000000000001E-2</v>
      </c>
      <c r="FT20" s="5"/>
      <c r="FU20" s="5"/>
      <c r="FW20" s="61"/>
      <c r="GB20" s="29"/>
      <c r="GC20" s="29"/>
      <c r="GD20" s="29"/>
      <c r="GE20" s="29"/>
      <c r="GF20" s="62"/>
      <c r="GG20" s="29"/>
      <c r="GH20" s="29"/>
      <c r="GI20" s="29"/>
      <c r="GJ20" s="29"/>
      <c r="GK20" s="29"/>
      <c r="GL20" s="29"/>
      <c r="GM20" s="29"/>
      <c r="GN20" s="29"/>
    </row>
    <row r="21" spans="1:196" x14ac:dyDescent="0.25">
      <c r="A21" s="30"/>
      <c r="B21">
        <v>18</v>
      </c>
      <c r="D21" s="35">
        <v>6.4459999999999998E-6</v>
      </c>
      <c r="E21">
        <v>190.404</v>
      </c>
      <c r="F21">
        <v>154.53299999999999</v>
      </c>
      <c r="G21">
        <v>232.2</v>
      </c>
      <c r="H21">
        <v>87.138000000000005</v>
      </c>
      <c r="I21">
        <v>1.0999999999999999E-2</v>
      </c>
      <c r="L21" s="3">
        <v>18</v>
      </c>
      <c r="N21" s="35">
        <v>6.1399999999999997E-6</v>
      </c>
      <c r="O21">
        <v>172.494</v>
      </c>
      <c r="P21">
        <v>154.339</v>
      </c>
      <c r="Q21">
        <v>186.49700000000001</v>
      </c>
      <c r="R21">
        <v>139.399</v>
      </c>
      <c r="S21">
        <v>0.01</v>
      </c>
      <c r="V21" s="3">
        <v>18</v>
      </c>
      <c r="X21" s="35">
        <v>9.8200000000000008E-6</v>
      </c>
      <c r="Y21">
        <v>165.434</v>
      </c>
      <c r="Z21">
        <v>153.52699999999999</v>
      </c>
      <c r="AA21">
        <v>184.76300000000001</v>
      </c>
      <c r="AB21">
        <v>95.528000000000006</v>
      </c>
      <c r="AC21">
        <v>1.7000000000000001E-2</v>
      </c>
      <c r="AG21">
        <v>18</v>
      </c>
      <c r="AI21" s="35">
        <v>7.0600000000000002E-6</v>
      </c>
      <c r="AJ21">
        <v>101.3</v>
      </c>
      <c r="AK21">
        <v>90.016999999999996</v>
      </c>
      <c r="AL21">
        <v>108.444</v>
      </c>
      <c r="AM21">
        <v>92.602999999999994</v>
      </c>
      <c r="AN21">
        <v>1.2E-2</v>
      </c>
      <c r="AQ21" s="3">
        <v>18</v>
      </c>
      <c r="AS21" s="35">
        <v>1.3200000000000001E-5</v>
      </c>
      <c r="AT21">
        <v>179.05699999999999</v>
      </c>
      <c r="AU21">
        <v>168.506</v>
      </c>
      <c r="AV21">
        <v>191.071</v>
      </c>
      <c r="AW21">
        <v>-128.23400000000001</v>
      </c>
      <c r="AX21">
        <v>2.3E-2</v>
      </c>
      <c r="BB21" s="5">
        <v>18</v>
      </c>
      <c r="BD21" s="35">
        <v>5.0899999999999997E-5</v>
      </c>
      <c r="BE21">
        <v>145.71899999999999</v>
      </c>
      <c r="BF21">
        <v>109.235</v>
      </c>
      <c r="BG21">
        <v>195.68</v>
      </c>
      <c r="BH21">
        <v>17.103000000000002</v>
      </c>
      <c r="BI21">
        <v>2.5000000000000001E-2</v>
      </c>
      <c r="BT21">
        <f>BS18/BS14</f>
        <v>10.013157894736842</v>
      </c>
      <c r="BU21">
        <f>BS19/BS14</f>
        <v>102.17105263157896</v>
      </c>
      <c r="BV21" s="30"/>
      <c r="BW21" s="3">
        <v>18</v>
      </c>
      <c r="BY21" s="35">
        <v>1.9199999999999999E-5</v>
      </c>
      <c r="BZ21">
        <v>198.14099999999999</v>
      </c>
      <c r="CA21">
        <v>184.333</v>
      </c>
      <c r="CB21">
        <v>214.22200000000001</v>
      </c>
      <c r="CC21">
        <v>-83.66</v>
      </c>
      <c r="CD21">
        <v>1.2999999999999999E-2</v>
      </c>
      <c r="CG21" s="3">
        <v>18</v>
      </c>
      <c r="CI21" s="35">
        <v>8.2900000000000002E-6</v>
      </c>
      <c r="CJ21">
        <v>135.84899999999999</v>
      </c>
      <c r="CK21">
        <v>117.372</v>
      </c>
      <c r="CL21">
        <v>151.48699999999999</v>
      </c>
      <c r="CM21">
        <v>79.114000000000004</v>
      </c>
      <c r="CN21">
        <v>1.4999999999999999E-2</v>
      </c>
      <c r="CR21">
        <v>18</v>
      </c>
      <c r="CT21" s="35">
        <v>6.1399999999999997E-6</v>
      </c>
      <c r="CU21">
        <v>59.293999999999997</v>
      </c>
      <c r="CV21">
        <v>53.222000000000001</v>
      </c>
      <c r="CW21">
        <v>65.096999999999994</v>
      </c>
      <c r="CX21">
        <v>-115.20099999999999</v>
      </c>
      <c r="CY21">
        <v>1.0999999999999999E-2</v>
      </c>
      <c r="DB21" s="3">
        <v>18</v>
      </c>
      <c r="DD21" s="35">
        <v>5.5300000000000004E-6</v>
      </c>
      <c r="DE21">
        <v>58.615000000000002</v>
      </c>
      <c r="DF21">
        <v>46</v>
      </c>
      <c r="DG21">
        <v>63.466000000000001</v>
      </c>
      <c r="DH21">
        <v>-45</v>
      </c>
      <c r="DI21">
        <v>0.01</v>
      </c>
      <c r="DL21" s="29"/>
      <c r="DM21" s="5">
        <v>18</v>
      </c>
      <c r="DO21" s="35">
        <v>1.11E-5</v>
      </c>
      <c r="DP21">
        <v>82.628</v>
      </c>
      <c r="DQ21">
        <v>76.186999999999998</v>
      </c>
      <c r="DR21">
        <v>88.914000000000001</v>
      </c>
      <c r="DS21">
        <v>-66.370999999999995</v>
      </c>
      <c r="DT21">
        <v>0.02</v>
      </c>
      <c r="DW21" s="3">
        <v>18</v>
      </c>
      <c r="DX21" t="s">
        <v>4</v>
      </c>
      <c r="DY21" s="35">
        <v>4.2969999999999997E-6</v>
      </c>
      <c r="DZ21">
        <v>77.903999999999996</v>
      </c>
      <c r="EA21">
        <v>72.611000000000004</v>
      </c>
      <c r="EB21">
        <v>81.012</v>
      </c>
      <c r="EC21">
        <v>-22.166</v>
      </c>
      <c r="ED21">
        <v>7.0000000000000001E-3</v>
      </c>
      <c r="EE21"/>
      <c r="EG21" s="3">
        <v>6</v>
      </c>
      <c r="EI21" s="35">
        <v>1.2300000000000001E-5</v>
      </c>
      <c r="EJ21">
        <v>124.761</v>
      </c>
      <c r="EK21">
        <v>95.593000000000004</v>
      </c>
      <c r="EL21">
        <v>140.185</v>
      </c>
      <c r="EM21">
        <v>166.67500000000001</v>
      </c>
      <c r="EN21">
        <v>2.1999999999999999E-2</v>
      </c>
      <c r="EQ21" s="3">
        <v>18</v>
      </c>
      <c r="ER21" t="s">
        <v>7</v>
      </c>
      <c r="ES21" s="35">
        <v>2.7700000000000002E-6</v>
      </c>
      <c r="ET21">
        <v>18.963000000000001</v>
      </c>
      <c r="EU21">
        <v>13.773</v>
      </c>
      <c r="EV21">
        <v>39.588000000000001</v>
      </c>
      <c r="EW21">
        <v>92.804000000000002</v>
      </c>
      <c r="EX21">
        <v>5.0000000000000001E-3</v>
      </c>
      <c r="FB21">
        <v>18</v>
      </c>
      <c r="FC21" t="s">
        <v>3</v>
      </c>
      <c r="FD21" s="35">
        <v>1.4800000000000001E-5</v>
      </c>
      <c r="FE21">
        <v>106.508</v>
      </c>
      <c r="FF21">
        <v>100.899</v>
      </c>
      <c r="FG21">
        <v>110.869</v>
      </c>
      <c r="FH21">
        <v>9.1820000000000004</v>
      </c>
      <c r="FI21">
        <v>2.5999999999999999E-2</v>
      </c>
      <c r="FJ21"/>
      <c r="FK21"/>
      <c r="FL21" s="3">
        <v>18</v>
      </c>
      <c r="FM21"/>
      <c r="FN21" s="35">
        <v>1.5999999999999999E-5</v>
      </c>
      <c r="FO21">
        <v>119.414</v>
      </c>
      <c r="FP21">
        <v>114.556</v>
      </c>
      <c r="FQ21">
        <v>124.139</v>
      </c>
      <c r="FR21">
        <v>-85.426000000000002</v>
      </c>
      <c r="FS21">
        <v>2.8000000000000001E-2</v>
      </c>
      <c r="FT21" s="5"/>
      <c r="FU21" s="5"/>
      <c r="FW21" s="61"/>
      <c r="GB21" s="29"/>
      <c r="GC21" s="29"/>
      <c r="GD21" s="29"/>
      <c r="GE21" s="29"/>
      <c r="GF21" s="62"/>
      <c r="GG21" s="29"/>
      <c r="GH21" s="29"/>
      <c r="GI21" s="29"/>
      <c r="GJ21" s="29"/>
      <c r="GK21" s="29"/>
      <c r="GL21" s="29"/>
      <c r="GM21" s="29"/>
      <c r="GN21" s="29"/>
    </row>
    <row r="22" spans="1:196" x14ac:dyDescent="0.25">
      <c r="A22" s="30"/>
      <c r="B22">
        <v>19</v>
      </c>
      <c r="D22" s="35">
        <v>6.4459999999999998E-6</v>
      </c>
      <c r="E22">
        <v>157.751</v>
      </c>
      <c r="F22">
        <v>127.22199999999999</v>
      </c>
      <c r="G22">
        <v>229.01900000000001</v>
      </c>
      <c r="H22">
        <v>-98.531000000000006</v>
      </c>
      <c r="I22">
        <v>1.0999999999999999E-2</v>
      </c>
      <c r="L22" s="3">
        <v>19</v>
      </c>
      <c r="N22" s="35">
        <v>5.22E-6</v>
      </c>
      <c r="O22">
        <v>164.453</v>
      </c>
      <c r="P22">
        <v>152.667</v>
      </c>
      <c r="Q22">
        <v>183.167</v>
      </c>
      <c r="R22">
        <v>-39.805999999999997</v>
      </c>
      <c r="S22">
        <v>8.9999999999999993E-3</v>
      </c>
      <c r="V22" s="3">
        <v>19</v>
      </c>
      <c r="X22" s="35">
        <v>1.3200000000000001E-5</v>
      </c>
      <c r="Y22">
        <v>153.03899999999999</v>
      </c>
      <c r="Z22">
        <v>139.00800000000001</v>
      </c>
      <c r="AA22">
        <v>163.333</v>
      </c>
      <c r="AB22">
        <v>-80.311000000000007</v>
      </c>
      <c r="AC22">
        <v>2.3E-2</v>
      </c>
      <c r="AG22">
        <v>19</v>
      </c>
      <c r="AI22" s="35">
        <v>7.3699999999999997E-6</v>
      </c>
      <c r="AJ22">
        <v>102.083</v>
      </c>
      <c r="AK22">
        <v>93.025000000000006</v>
      </c>
      <c r="AL22">
        <v>109.848</v>
      </c>
      <c r="AM22">
        <v>-87.51</v>
      </c>
      <c r="AN22">
        <v>1.2999999999999999E-2</v>
      </c>
      <c r="AQ22" s="3">
        <v>19</v>
      </c>
      <c r="AS22" s="35">
        <v>1.4100000000000001E-5</v>
      </c>
      <c r="AT22">
        <v>171.5</v>
      </c>
      <c r="AU22">
        <v>164.76499999999999</v>
      </c>
      <c r="AV22">
        <v>178.2</v>
      </c>
      <c r="AW22">
        <v>51.34</v>
      </c>
      <c r="AX22">
        <v>2.5000000000000001E-2</v>
      </c>
      <c r="BB22" s="5">
        <v>19</v>
      </c>
      <c r="BD22" s="35">
        <v>6.4499999999999996E-5</v>
      </c>
      <c r="BE22">
        <v>77.192999999999998</v>
      </c>
      <c r="BF22">
        <v>51.667000000000002</v>
      </c>
      <c r="BG22">
        <v>113.877</v>
      </c>
      <c r="BH22">
        <v>-160.56</v>
      </c>
      <c r="BI22">
        <v>3.3000000000000002E-2</v>
      </c>
      <c r="BO22">
        <f>BP23-BU21</f>
        <v>91.953947368421041</v>
      </c>
      <c r="BP22">
        <f>BS19/(BS14+BS15)</f>
        <v>69.330357142857153</v>
      </c>
      <c r="BQ22">
        <f>BR23-BT21</f>
        <v>9.0118421052631561</v>
      </c>
      <c r="BR22">
        <f>BS18/(BS14+BS15)</f>
        <v>6.7946428571428577</v>
      </c>
      <c r="BS22" t="s">
        <v>9</v>
      </c>
      <c r="BT22">
        <f>BS18/BS17</f>
        <v>5.0733333333333333</v>
      </c>
      <c r="BU22">
        <f>BS19/BS17</f>
        <v>51.766666666666673</v>
      </c>
      <c r="BV22" s="30"/>
      <c r="BW22" s="3">
        <v>19</v>
      </c>
      <c r="BY22" s="35">
        <v>2.69E-5</v>
      </c>
      <c r="BZ22">
        <v>184.33199999999999</v>
      </c>
      <c r="CA22">
        <v>167.5</v>
      </c>
      <c r="CB22">
        <v>205.333</v>
      </c>
      <c r="CC22">
        <v>98.745999999999995</v>
      </c>
      <c r="CD22">
        <v>1.7999999999999999E-2</v>
      </c>
      <c r="CG22" s="3">
        <v>19</v>
      </c>
      <c r="CI22" s="35">
        <v>1.4100000000000001E-5</v>
      </c>
      <c r="CJ22">
        <v>116.2</v>
      </c>
      <c r="CK22">
        <v>68.326999999999998</v>
      </c>
      <c r="CL22">
        <v>147.447</v>
      </c>
      <c r="CM22">
        <v>-101.56</v>
      </c>
      <c r="CN22">
        <v>2.5000000000000001E-2</v>
      </c>
      <c r="CR22">
        <v>19</v>
      </c>
      <c r="CT22" s="35">
        <v>7.6699999999999994E-6</v>
      </c>
      <c r="CU22">
        <v>64.923000000000002</v>
      </c>
      <c r="CV22">
        <v>55.332999999999998</v>
      </c>
      <c r="CW22">
        <v>70.894000000000005</v>
      </c>
      <c r="CX22">
        <v>60.255000000000003</v>
      </c>
      <c r="CY22">
        <v>1.2999999999999999E-2</v>
      </c>
      <c r="DB22" s="3">
        <v>19</v>
      </c>
      <c r="DD22" s="35">
        <v>8.2900000000000002E-6</v>
      </c>
      <c r="DE22">
        <v>40.268999999999998</v>
      </c>
      <c r="DF22">
        <v>32.332999999999998</v>
      </c>
      <c r="DG22">
        <v>46.59</v>
      </c>
      <c r="DH22">
        <v>138.18</v>
      </c>
      <c r="DI22">
        <v>1.4E-2</v>
      </c>
      <c r="DL22" s="29"/>
      <c r="DM22" s="5">
        <v>19</v>
      </c>
      <c r="DO22" s="35">
        <v>5.8300000000000001E-6</v>
      </c>
      <c r="DP22">
        <v>83.22</v>
      </c>
      <c r="DQ22">
        <v>78.456999999999994</v>
      </c>
      <c r="DR22">
        <v>87.278000000000006</v>
      </c>
      <c r="DS22">
        <v>115.20099999999999</v>
      </c>
      <c r="DT22">
        <v>0.01</v>
      </c>
      <c r="DW22" s="3">
        <v>19</v>
      </c>
      <c r="DX22" t="s">
        <v>5</v>
      </c>
      <c r="DY22" s="35">
        <v>1.7799999999999999E-5</v>
      </c>
      <c r="DZ22">
        <v>153.917</v>
      </c>
      <c r="EA22">
        <v>132.77799999999999</v>
      </c>
      <c r="EB22">
        <v>225.17</v>
      </c>
      <c r="EC22">
        <v>167.005</v>
      </c>
      <c r="ED22">
        <v>3.1E-2</v>
      </c>
      <c r="EE22"/>
      <c r="EG22" s="3">
        <v>7</v>
      </c>
      <c r="EI22" s="35">
        <v>1.2E-5</v>
      </c>
      <c r="EJ22">
        <v>95.796999999999997</v>
      </c>
      <c r="EK22">
        <v>86.254999999999995</v>
      </c>
      <c r="EL22">
        <v>109.444</v>
      </c>
      <c r="EM22">
        <v>-10.712999999999999</v>
      </c>
      <c r="EN22">
        <v>2.1000000000000001E-2</v>
      </c>
      <c r="EQ22" s="3">
        <v>19</v>
      </c>
      <c r="ER22" t="s">
        <v>4</v>
      </c>
      <c r="ES22" s="35">
        <v>4.6E-6</v>
      </c>
      <c r="ET22">
        <v>82.503</v>
      </c>
      <c r="EU22">
        <v>73.444999999999993</v>
      </c>
      <c r="EV22">
        <v>92.088999999999999</v>
      </c>
      <c r="EW22">
        <v>-69.775000000000006</v>
      </c>
      <c r="EX22">
        <v>8.0000000000000002E-3</v>
      </c>
      <c r="FB22">
        <v>19</v>
      </c>
      <c r="FC22" t="s">
        <v>7</v>
      </c>
      <c r="FD22" s="35">
        <v>4.25E-6</v>
      </c>
      <c r="FE22">
        <v>3.4369999999999998</v>
      </c>
      <c r="FF22">
        <v>3.5649999999999999</v>
      </c>
      <c r="FG22">
        <v>3.7639999999999998</v>
      </c>
      <c r="FH22">
        <v>92.194000000000003</v>
      </c>
      <c r="FI22">
        <v>8.0000000000000002E-3</v>
      </c>
      <c r="FJ22"/>
      <c r="FK22"/>
      <c r="FL22" s="3">
        <v>19</v>
      </c>
      <c r="FM22"/>
      <c r="FN22" s="35">
        <v>8.8999999999999995E-6</v>
      </c>
      <c r="FO22">
        <v>117.854</v>
      </c>
      <c r="FP22">
        <v>110.873</v>
      </c>
      <c r="FQ22">
        <v>123.286</v>
      </c>
      <c r="FR22">
        <v>94.085999999999999</v>
      </c>
      <c r="FS22">
        <v>1.6E-2</v>
      </c>
      <c r="FT22" s="5"/>
      <c r="FU22" s="5"/>
      <c r="FW22" s="61"/>
      <c r="GB22" s="29"/>
      <c r="GC22" s="29"/>
      <c r="GD22" s="29"/>
      <c r="GE22" s="29"/>
      <c r="GF22" s="62"/>
      <c r="GG22" s="29"/>
      <c r="GH22" s="29"/>
      <c r="GI22" s="29"/>
      <c r="GJ22" s="29"/>
      <c r="GK22" s="29"/>
      <c r="GL22" s="29"/>
      <c r="GM22" s="29"/>
      <c r="GN22" s="29"/>
    </row>
    <row r="23" spans="1:196" x14ac:dyDescent="0.25">
      <c r="A23" s="30"/>
      <c r="B23">
        <v>20</v>
      </c>
      <c r="D23" s="35">
        <v>7.6739999999999997E-6</v>
      </c>
      <c r="E23">
        <v>135.22300000000001</v>
      </c>
      <c r="F23">
        <v>102.852</v>
      </c>
      <c r="G23">
        <v>180.40100000000001</v>
      </c>
      <c r="H23">
        <v>85.236000000000004</v>
      </c>
      <c r="I23">
        <v>1.2999999999999999E-2</v>
      </c>
      <c r="L23" s="3">
        <v>20</v>
      </c>
      <c r="N23" s="35">
        <v>3.6799999999999999E-6</v>
      </c>
      <c r="O23">
        <v>160.851</v>
      </c>
      <c r="P23">
        <v>154.94800000000001</v>
      </c>
      <c r="Q23">
        <v>174</v>
      </c>
      <c r="R23">
        <v>135</v>
      </c>
      <c r="S23">
        <v>6.0000000000000001E-3</v>
      </c>
      <c r="V23" s="3">
        <v>20</v>
      </c>
      <c r="X23" s="35">
        <v>9.5200000000000003E-6</v>
      </c>
      <c r="Y23">
        <v>123.89100000000001</v>
      </c>
      <c r="Z23">
        <v>112.333</v>
      </c>
      <c r="AA23">
        <v>140.71100000000001</v>
      </c>
      <c r="AB23">
        <v>97.594999999999999</v>
      </c>
      <c r="AC23">
        <v>1.7000000000000001E-2</v>
      </c>
      <c r="AG23">
        <v>20</v>
      </c>
      <c r="AI23" s="35">
        <v>4.9100000000000004E-6</v>
      </c>
      <c r="AJ23">
        <v>103.14700000000001</v>
      </c>
      <c r="AK23">
        <v>95.88</v>
      </c>
      <c r="AL23">
        <v>108.88</v>
      </c>
      <c r="AM23">
        <v>93.813999999999993</v>
      </c>
      <c r="AN23">
        <v>8.0000000000000002E-3</v>
      </c>
      <c r="AQ23" s="3">
        <v>20</v>
      </c>
      <c r="AS23" s="35">
        <v>1.01E-5</v>
      </c>
      <c r="AT23">
        <v>168.85900000000001</v>
      </c>
      <c r="AU23">
        <v>153.333</v>
      </c>
      <c r="AV23">
        <v>181.208</v>
      </c>
      <c r="AW23">
        <v>-124.69499999999999</v>
      </c>
      <c r="AX23">
        <v>1.7999999999999999E-2</v>
      </c>
      <c r="BB23" s="5">
        <v>20</v>
      </c>
      <c r="BD23" s="35">
        <v>8.4900000000000004E-5</v>
      </c>
      <c r="BE23">
        <v>42.415999999999997</v>
      </c>
      <c r="BF23">
        <v>31.518999999999998</v>
      </c>
      <c r="BG23">
        <v>54.444000000000003</v>
      </c>
      <c r="BH23">
        <v>16.928000000000001</v>
      </c>
      <c r="BI23">
        <v>4.3999999999999997E-2</v>
      </c>
      <c r="BP23">
        <f>BS19/(BS14-BS15)</f>
        <v>194.125</v>
      </c>
      <c r="BR23">
        <f>BS18/(BS14-BS15)</f>
        <v>19.024999999999999</v>
      </c>
      <c r="BS23" t="s">
        <v>10</v>
      </c>
      <c r="BT23">
        <f>BS18/BS16</f>
        <v>20.567567567567568</v>
      </c>
      <c r="BU23">
        <f>BS19/BS16</f>
        <v>209.8648648648649</v>
      </c>
      <c r="BV23" s="30"/>
      <c r="BW23" s="3">
        <v>20</v>
      </c>
      <c r="BY23" s="35">
        <v>3.0700000000000001E-5</v>
      </c>
      <c r="BZ23">
        <v>167.04900000000001</v>
      </c>
      <c r="CA23">
        <v>151.1</v>
      </c>
      <c r="CB23">
        <v>204.7</v>
      </c>
      <c r="CC23">
        <v>-82.405000000000001</v>
      </c>
      <c r="CD23">
        <v>2.1000000000000001E-2</v>
      </c>
      <c r="CG23" s="3">
        <v>20</v>
      </c>
      <c r="CI23" s="35">
        <v>1.7200000000000001E-5</v>
      </c>
      <c r="CJ23">
        <v>122.089</v>
      </c>
      <c r="CK23">
        <v>68.667000000000002</v>
      </c>
      <c r="CL23">
        <v>159.667</v>
      </c>
      <c r="CM23">
        <v>78.486000000000004</v>
      </c>
      <c r="CN23">
        <v>3.1E-2</v>
      </c>
      <c r="CR23">
        <v>20</v>
      </c>
      <c r="CT23" s="35">
        <v>7.9799999999999998E-6</v>
      </c>
      <c r="CU23">
        <v>56.901000000000003</v>
      </c>
      <c r="CV23">
        <v>50.63</v>
      </c>
      <c r="CW23">
        <v>65.950999999999993</v>
      </c>
      <c r="CX23">
        <v>-116.565</v>
      </c>
      <c r="CY23">
        <v>1.4E-2</v>
      </c>
      <c r="DB23" s="3">
        <v>20</v>
      </c>
      <c r="DD23" s="35">
        <v>7.0600000000000002E-6</v>
      </c>
      <c r="DE23">
        <v>44.481999999999999</v>
      </c>
      <c r="DF23">
        <v>43.116</v>
      </c>
      <c r="DG23">
        <v>46</v>
      </c>
      <c r="DH23">
        <v>-43.152000000000001</v>
      </c>
      <c r="DI23">
        <v>1.2E-2</v>
      </c>
      <c r="DL23" s="29"/>
      <c r="DM23" s="5">
        <v>20</v>
      </c>
      <c r="DO23" s="35">
        <v>1.04E-5</v>
      </c>
      <c r="DP23">
        <v>77.983000000000004</v>
      </c>
      <c r="DQ23">
        <v>70.376000000000005</v>
      </c>
      <c r="DR23">
        <v>85.852000000000004</v>
      </c>
      <c r="DS23">
        <v>-68.198999999999998</v>
      </c>
      <c r="DT23">
        <v>1.7999999999999999E-2</v>
      </c>
      <c r="DW23" s="3">
        <v>16</v>
      </c>
      <c r="DX23" t="s">
        <v>145</v>
      </c>
      <c r="DY23" s="35">
        <v>1.5689999999999999E-4</v>
      </c>
      <c r="DZ23">
        <v>112.14700000000001</v>
      </c>
      <c r="EA23">
        <v>72.551000000000002</v>
      </c>
      <c r="EB23">
        <v>198.51</v>
      </c>
      <c r="EC23">
        <v>-19.963999999999999</v>
      </c>
      <c r="ED23">
        <v>0.28199999999999997</v>
      </c>
      <c r="EE23"/>
      <c r="EG23" s="3">
        <v>8</v>
      </c>
      <c r="EI23" s="35">
        <v>1.17E-5</v>
      </c>
      <c r="EJ23">
        <v>111.943</v>
      </c>
      <c r="EK23">
        <v>98.161000000000001</v>
      </c>
      <c r="EL23">
        <v>130.97800000000001</v>
      </c>
      <c r="EM23">
        <v>169.28700000000001</v>
      </c>
      <c r="EN23">
        <v>2.1000000000000001E-2</v>
      </c>
      <c r="EQ23" s="3">
        <v>20</v>
      </c>
      <c r="ER23" t="s">
        <v>5</v>
      </c>
      <c r="ES23" s="35">
        <v>1.4399999999999999E-5</v>
      </c>
      <c r="ET23">
        <v>154.489</v>
      </c>
      <c r="EU23">
        <v>122.741</v>
      </c>
      <c r="EV23">
        <v>214.44399999999999</v>
      </c>
      <c r="EW23">
        <v>114.444</v>
      </c>
      <c r="EX23">
        <v>2.5999999999999999E-2</v>
      </c>
      <c r="FB23">
        <v>20</v>
      </c>
      <c r="FC23" t="s">
        <v>4</v>
      </c>
      <c r="FD23" s="35">
        <v>7.9799999999999998E-6</v>
      </c>
      <c r="FE23">
        <v>100.797</v>
      </c>
      <c r="FF23">
        <v>93.203999999999994</v>
      </c>
      <c r="FG23">
        <v>104.18600000000001</v>
      </c>
      <c r="FH23">
        <v>-86.82</v>
      </c>
      <c r="FI23">
        <v>1.4E-2</v>
      </c>
      <c r="FJ23"/>
      <c r="FK23"/>
      <c r="FL23" s="3">
        <v>20</v>
      </c>
      <c r="FM23"/>
      <c r="FN23" s="35">
        <v>2.0000000000000002E-5</v>
      </c>
      <c r="FO23">
        <v>114.40900000000001</v>
      </c>
      <c r="FP23">
        <v>107.556</v>
      </c>
      <c r="FQ23">
        <v>123.611</v>
      </c>
      <c r="FR23">
        <v>-84.644000000000005</v>
      </c>
      <c r="FS23">
        <v>3.5999999999999997E-2</v>
      </c>
      <c r="FT23" s="5"/>
      <c r="FU23" s="5"/>
      <c r="FW23" s="61"/>
      <c r="GB23" s="29"/>
      <c r="GC23" s="29"/>
      <c r="GD23" s="29"/>
      <c r="GE23" s="29"/>
      <c r="GF23" s="62"/>
      <c r="GG23" s="29"/>
      <c r="GH23" s="29"/>
      <c r="GI23" s="29"/>
      <c r="GJ23" s="29"/>
      <c r="GK23" s="29"/>
      <c r="GL23" s="29"/>
      <c r="GM23" s="29"/>
      <c r="GN23" s="29"/>
    </row>
    <row r="24" spans="1:196" x14ac:dyDescent="0.25">
      <c r="A24" s="30"/>
      <c r="B24">
        <v>21</v>
      </c>
      <c r="D24" s="35">
        <v>1.013E-5</v>
      </c>
      <c r="E24">
        <v>127.37</v>
      </c>
      <c r="F24">
        <v>95.667000000000002</v>
      </c>
      <c r="G24">
        <v>154.88</v>
      </c>
      <c r="H24">
        <v>-93.575999999999993</v>
      </c>
      <c r="I24">
        <v>1.7999999999999999E-2</v>
      </c>
      <c r="L24" s="3">
        <v>21</v>
      </c>
      <c r="N24" s="35">
        <v>3.6799999999999999E-6</v>
      </c>
      <c r="O24">
        <v>161.98099999999999</v>
      </c>
      <c r="P24">
        <v>159.19200000000001</v>
      </c>
      <c r="Q24">
        <v>165.697</v>
      </c>
      <c r="R24">
        <v>-45</v>
      </c>
      <c r="S24">
        <v>6.0000000000000001E-3</v>
      </c>
      <c r="V24" s="3">
        <v>21</v>
      </c>
      <c r="X24" s="35">
        <v>9.5200000000000003E-6</v>
      </c>
      <c r="Y24">
        <v>96.864000000000004</v>
      </c>
      <c r="Z24">
        <v>85.332999999999998</v>
      </c>
      <c r="AA24">
        <v>113</v>
      </c>
      <c r="AB24">
        <v>-78.311000000000007</v>
      </c>
      <c r="AC24">
        <v>1.6E-2</v>
      </c>
      <c r="AG24">
        <v>21</v>
      </c>
      <c r="AI24" s="35">
        <v>6.1399999999999997E-6</v>
      </c>
      <c r="AJ24">
        <v>109.247</v>
      </c>
      <c r="AK24">
        <v>101.77800000000001</v>
      </c>
      <c r="AL24">
        <v>120</v>
      </c>
      <c r="AM24">
        <v>-83.991</v>
      </c>
      <c r="AN24">
        <v>1.0999999999999999E-2</v>
      </c>
      <c r="AQ24" s="3">
        <v>21</v>
      </c>
      <c r="AR24" t="s">
        <v>3</v>
      </c>
      <c r="AS24" s="35">
        <v>9.6199999999999994E-6</v>
      </c>
      <c r="AT24">
        <v>196.81800000000001</v>
      </c>
      <c r="AU24">
        <v>181.126</v>
      </c>
      <c r="AV24">
        <v>216.81899999999999</v>
      </c>
      <c r="AW24">
        <v>-37.265000000000001</v>
      </c>
      <c r="AX24">
        <v>1.7000000000000001E-2</v>
      </c>
      <c r="BB24" s="5">
        <v>21</v>
      </c>
      <c r="BD24" s="35">
        <v>5.77E-5</v>
      </c>
      <c r="BE24">
        <v>34.988999999999997</v>
      </c>
      <c r="BF24">
        <v>33.061999999999998</v>
      </c>
      <c r="BG24">
        <v>39.042000000000002</v>
      </c>
      <c r="BH24">
        <v>-165.06899999999999</v>
      </c>
      <c r="BI24">
        <v>2.9000000000000001E-2</v>
      </c>
      <c r="BL24" s="33"/>
      <c r="BM24" s="30"/>
      <c r="BN24" s="34"/>
      <c r="BO24" s="30"/>
      <c r="BP24" s="30"/>
      <c r="BQ24" s="30"/>
      <c r="BR24" s="30"/>
      <c r="BS24" s="30"/>
      <c r="BT24" s="30"/>
      <c r="BU24" s="30"/>
      <c r="BV24" s="30"/>
      <c r="BW24" s="3">
        <v>21</v>
      </c>
      <c r="BY24" s="35">
        <v>1.9199999999999999E-5</v>
      </c>
      <c r="BZ24">
        <v>154.50700000000001</v>
      </c>
      <c r="CA24">
        <v>149.333</v>
      </c>
      <c r="CB24">
        <v>158.22200000000001</v>
      </c>
      <c r="CC24">
        <v>96.34</v>
      </c>
      <c r="CD24">
        <v>1.2999999999999999E-2</v>
      </c>
      <c r="CG24" s="3">
        <v>21</v>
      </c>
      <c r="CI24" s="35">
        <v>1.11E-5</v>
      </c>
      <c r="CJ24">
        <v>124.544</v>
      </c>
      <c r="CK24">
        <v>111.029</v>
      </c>
      <c r="CL24">
        <v>147.667</v>
      </c>
      <c r="CM24">
        <v>-101.634</v>
      </c>
      <c r="CN24">
        <v>1.9E-2</v>
      </c>
      <c r="CR24">
        <v>21</v>
      </c>
      <c r="CT24" s="35">
        <v>4.6E-6</v>
      </c>
      <c r="CU24">
        <v>56.009</v>
      </c>
      <c r="CV24">
        <v>50.573</v>
      </c>
      <c r="CW24">
        <v>59.57</v>
      </c>
      <c r="CX24">
        <v>59.744</v>
      </c>
      <c r="CY24">
        <v>8.0000000000000002E-3</v>
      </c>
      <c r="DB24" s="3">
        <v>21</v>
      </c>
      <c r="DD24" s="35">
        <v>6.4500000000000001E-6</v>
      </c>
      <c r="DE24">
        <v>40.179000000000002</v>
      </c>
      <c r="DF24">
        <v>36.365000000000002</v>
      </c>
      <c r="DG24">
        <v>44.058</v>
      </c>
      <c r="DH24">
        <v>140.90600000000001</v>
      </c>
      <c r="DI24">
        <v>1.0999999999999999E-2</v>
      </c>
      <c r="DL24" s="29"/>
      <c r="DM24" s="5">
        <v>21</v>
      </c>
      <c r="DO24" s="35">
        <v>9.5200000000000003E-6</v>
      </c>
      <c r="DP24">
        <v>82.546000000000006</v>
      </c>
      <c r="DQ24">
        <v>80.332999999999998</v>
      </c>
      <c r="DR24">
        <v>85.56</v>
      </c>
      <c r="DS24">
        <v>113.962</v>
      </c>
      <c r="DT24">
        <v>1.6E-2</v>
      </c>
      <c r="DW24" s="3">
        <v>16</v>
      </c>
      <c r="DX24" t="s">
        <v>145</v>
      </c>
      <c r="DY24" s="35">
        <v>1.5689999999999999E-4</v>
      </c>
      <c r="DZ24">
        <v>112.14700000000001</v>
      </c>
      <c r="EA24">
        <v>72.551000000000002</v>
      </c>
      <c r="EB24">
        <v>198.51</v>
      </c>
      <c r="EC24">
        <v>-19.963999999999999</v>
      </c>
      <c r="ED24">
        <v>0.28199999999999997</v>
      </c>
      <c r="EE24"/>
      <c r="EG24" s="3">
        <v>9</v>
      </c>
      <c r="EI24" s="35">
        <v>1.47E-5</v>
      </c>
      <c r="EJ24">
        <v>106.77500000000001</v>
      </c>
      <c r="EK24">
        <v>99.701999999999998</v>
      </c>
      <c r="EL24">
        <v>117.375</v>
      </c>
      <c r="EM24">
        <v>-9.8659999999999997</v>
      </c>
      <c r="EN24">
        <v>2.5999999999999999E-2</v>
      </c>
      <c r="EQ24" s="3">
        <v>17</v>
      </c>
      <c r="ER24" t="s">
        <v>145</v>
      </c>
      <c r="ES24" s="35">
        <v>1.55E-4</v>
      </c>
      <c r="ET24">
        <v>114.758</v>
      </c>
      <c r="EU24">
        <v>73.472999999999999</v>
      </c>
      <c r="EV24">
        <v>241.541</v>
      </c>
      <c r="EW24">
        <v>-67.397999999999996</v>
      </c>
      <c r="EX24">
        <v>0.28000000000000003</v>
      </c>
      <c r="FB24">
        <v>21</v>
      </c>
      <c r="FC24" t="s">
        <v>5</v>
      </c>
      <c r="FD24" s="35">
        <v>2.6100000000000001E-5</v>
      </c>
      <c r="FE24">
        <v>112.589</v>
      </c>
      <c r="FF24">
        <v>108.402</v>
      </c>
      <c r="FG24">
        <v>116.94199999999999</v>
      </c>
      <c r="FH24">
        <v>95.194000000000003</v>
      </c>
      <c r="FI24">
        <v>4.7E-2</v>
      </c>
      <c r="FJ24"/>
      <c r="FK24"/>
      <c r="FL24" s="3">
        <v>21</v>
      </c>
      <c r="FM24"/>
      <c r="FN24" s="35">
        <v>1.3200000000000001E-5</v>
      </c>
      <c r="FO24">
        <v>110.003</v>
      </c>
      <c r="FP24">
        <v>99.81</v>
      </c>
      <c r="FQ24">
        <v>117.286</v>
      </c>
      <c r="FR24">
        <v>92.725999999999999</v>
      </c>
      <c r="FS24">
        <v>2.3E-2</v>
      </c>
      <c r="FT24" s="5"/>
      <c r="FU24" s="5"/>
      <c r="FW24" s="61"/>
      <c r="GB24" s="29"/>
      <c r="GC24" s="29"/>
      <c r="GD24" s="29"/>
      <c r="GE24" s="29"/>
      <c r="GF24" s="62"/>
      <c r="GG24" s="29"/>
      <c r="GH24" s="29"/>
      <c r="GI24" s="29"/>
      <c r="GJ24" s="29"/>
      <c r="GK24" s="29"/>
      <c r="GL24" s="29"/>
      <c r="GM24" s="29"/>
      <c r="GN24" s="29"/>
    </row>
    <row r="25" spans="1:196" x14ac:dyDescent="0.25">
      <c r="A25" s="30"/>
      <c r="B25">
        <v>22</v>
      </c>
      <c r="D25" s="35">
        <v>5.2179999999999998E-6</v>
      </c>
      <c r="E25">
        <v>126.896</v>
      </c>
      <c r="F25">
        <v>110.188</v>
      </c>
      <c r="G25">
        <v>153.22200000000001</v>
      </c>
      <c r="H25">
        <v>78.69</v>
      </c>
      <c r="I25">
        <v>8.9999999999999993E-3</v>
      </c>
      <c r="L25" s="3">
        <v>22</v>
      </c>
      <c r="N25" s="35">
        <v>7.6699999999999994E-6</v>
      </c>
      <c r="O25">
        <v>168.523</v>
      </c>
      <c r="P25">
        <v>158.422</v>
      </c>
      <c r="Q25">
        <v>185.416</v>
      </c>
      <c r="R25">
        <v>136.73599999999999</v>
      </c>
      <c r="S25">
        <v>1.2999999999999999E-2</v>
      </c>
      <c r="V25" s="3">
        <v>22</v>
      </c>
      <c r="X25" s="35">
        <v>8.6000000000000007E-6</v>
      </c>
      <c r="Y25">
        <v>85.847999999999999</v>
      </c>
      <c r="Z25">
        <v>76</v>
      </c>
      <c r="AA25">
        <v>89.667000000000002</v>
      </c>
      <c r="AB25">
        <v>100.491</v>
      </c>
      <c r="AC25">
        <v>1.4999999999999999E-2</v>
      </c>
      <c r="AG25">
        <v>22</v>
      </c>
      <c r="AH25" t="s">
        <v>3</v>
      </c>
      <c r="AI25" s="35">
        <v>6.0800000000000002E-6</v>
      </c>
      <c r="AJ25">
        <v>85.278000000000006</v>
      </c>
      <c r="AK25">
        <v>77.388999999999996</v>
      </c>
      <c r="AL25">
        <v>92.753</v>
      </c>
      <c r="AM25">
        <v>-0.28799999999999998</v>
      </c>
      <c r="AN25">
        <v>0.01</v>
      </c>
      <c r="AQ25" s="3">
        <v>22</v>
      </c>
      <c r="AR25" t="s">
        <v>7</v>
      </c>
      <c r="AS25" s="35">
        <v>3.05E-6</v>
      </c>
      <c r="AT25">
        <v>14.465</v>
      </c>
      <c r="AU25">
        <v>12.023999999999999</v>
      </c>
      <c r="AV25">
        <v>21.832999999999998</v>
      </c>
      <c r="AW25">
        <v>91.207999999999998</v>
      </c>
      <c r="AX25">
        <v>5.0000000000000001E-3</v>
      </c>
      <c r="BB25" s="5">
        <v>22</v>
      </c>
      <c r="BD25" s="35">
        <v>5.0899999999999997E-5</v>
      </c>
      <c r="BE25">
        <v>31.992000000000001</v>
      </c>
      <c r="BF25">
        <v>29</v>
      </c>
      <c r="BG25">
        <v>36.167000000000002</v>
      </c>
      <c r="BH25">
        <v>15.945</v>
      </c>
      <c r="BI25">
        <v>2.7E-2</v>
      </c>
      <c r="BL25" s="36" t="s">
        <v>120</v>
      </c>
      <c r="BM25" s="30"/>
      <c r="BN25" s="34"/>
      <c r="BO25" s="30"/>
      <c r="BP25" s="30"/>
      <c r="BQ25" s="30"/>
      <c r="BR25" s="30"/>
      <c r="BS25" s="30"/>
      <c r="BT25" s="30"/>
      <c r="BU25" s="30"/>
      <c r="BV25" s="30"/>
      <c r="BW25" s="3">
        <v>22</v>
      </c>
      <c r="BY25" s="35">
        <v>2.69E-5</v>
      </c>
      <c r="BZ25">
        <v>138.941</v>
      </c>
      <c r="CA25">
        <v>129.96199999999999</v>
      </c>
      <c r="CB25">
        <v>151.167</v>
      </c>
      <c r="CC25">
        <v>-81.254000000000005</v>
      </c>
      <c r="CD25">
        <v>1.7999999999999999E-2</v>
      </c>
      <c r="CG25" s="3">
        <v>22</v>
      </c>
      <c r="CI25" s="35">
        <v>1.3499999999999999E-5</v>
      </c>
      <c r="CJ25">
        <v>125.733</v>
      </c>
      <c r="CK25">
        <v>112.149</v>
      </c>
      <c r="CL25">
        <v>141.238</v>
      </c>
      <c r="CM25">
        <v>77.905000000000001</v>
      </c>
      <c r="CN25">
        <v>2.4E-2</v>
      </c>
      <c r="CR25">
        <v>22</v>
      </c>
      <c r="CT25" s="35">
        <v>7.3699999999999997E-6</v>
      </c>
      <c r="CU25">
        <v>55.792999999999999</v>
      </c>
      <c r="CV25">
        <v>47.735999999999997</v>
      </c>
      <c r="CW25">
        <v>62.162999999999997</v>
      </c>
      <c r="CX25">
        <v>-118.81100000000001</v>
      </c>
      <c r="CY25">
        <v>1.2999999999999999E-2</v>
      </c>
      <c r="DB25" s="3">
        <v>22</v>
      </c>
      <c r="DD25" s="35">
        <v>5.22E-6</v>
      </c>
      <c r="DE25">
        <v>55.750999999999998</v>
      </c>
      <c r="DF25">
        <v>42.332999999999998</v>
      </c>
      <c r="DG25">
        <v>63.978999999999999</v>
      </c>
      <c r="DH25">
        <v>-47.725999999999999</v>
      </c>
      <c r="DI25">
        <v>8.9999999999999993E-3</v>
      </c>
      <c r="DL25" s="29"/>
      <c r="DM25" s="5">
        <v>22</v>
      </c>
      <c r="DO25" s="35">
        <v>7.6699999999999994E-6</v>
      </c>
      <c r="DP25">
        <v>78.930000000000007</v>
      </c>
      <c r="DQ25">
        <v>71.394999999999996</v>
      </c>
      <c r="DR25">
        <v>87.031000000000006</v>
      </c>
      <c r="DS25">
        <v>-65.555999999999997</v>
      </c>
      <c r="DT25">
        <v>1.2999999999999999E-2</v>
      </c>
      <c r="DX25"/>
      <c r="DY25"/>
      <c r="DZ25"/>
      <c r="EA25"/>
      <c r="EB25"/>
      <c r="EC25"/>
      <c r="ED25"/>
      <c r="EE25" t="s">
        <v>8</v>
      </c>
      <c r="EG25" s="3">
        <v>10</v>
      </c>
      <c r="EI25" s="35">
        <v>8.6000000000000007E-6</v>
      </c>
      <c r="EJ25">
        <v>132.18700000000001</v>
      </c>
      <c r="EK25">
        <v>101.667</v>
      </c>
      <c r="EL25">
        <v>208.626</v>
      </c>
      <c r="EM25">
        <v>169.50899999999999</v>
      </c>
      <c r="EN25">
        <v>1.4999999999999999E-2</v>
      </c>
      <c r="ER25" t="s">
        <v>147</v>
      </c>
      <c r="EX25">
        <v>6.9750000000000005</v>
      </c>
      <c r="FB25">
        <v>18</v>
      </c>
      <c r="FC25" t="s">
        <v>129</v>
      </c>
      <c r="FD25" s="35">
        <v>2.4600000000000002E-4</v>
      </c>
      <c r="FE25">
        <v>106.794</v>
      </c>
      <c r="FF25">
        <v>92.790999999999997</v>
      </c>
      <c r="FG25">
        <v>117.124</v>
      </c>
      <c r="FH25">
        <v>93.870999999999995</v>
      </c>
      <c r="FI25">
        <v>0.443</v>
      </c>
      <c r="FJ25"/>
      <c r="FK25"/>
      <c r="FL25" s="3">
        <v>22</v>
      </c>
      <c r="FM25"/>
      <c r="FN25" s="35">
        <v>1.5E-5</v>
      </c>
      <c r="FO25">
        <v>108.634</v>
      </c>
      <c r="FP25">
        <v>99.167000000000002</v>
      </c>
      <c r="FQ25">
        <v>115.583</v>
      </c>
      <c r="FR25">
        <v>-85.236000000000004</v>
      </c>
      <c r="FS25">
        <v>2.7E-2</v>
      </c>
      <c r="FT25" s="5"/>
      <c r="FU25" s="5"/>
      <c r="FW25" s="61"/>
      <c r="GB25" s="29"/>
      <c r="GC25" s="29"/>
      <c r="GD25" s="29"/>
      <c r="GE25" s="29"/>
      <c r="GF25" s="62"/>
      <c r="GG25" s="29"/>
      <c r="GH25" s="29"/>
      <c r="GI25" s="29"/>
      <c r="GJ25" s="29"/>
      <c r="GK25" s="29"/>
      <c r="GL25" s="29"/>
      <c r="GM25" s="29"/>
      <c r="GN25" s="29"/>
    </row>
    <row r="26" spans="1:196" x14ac:dyDescent="0.25">
      <c r="A26" s="30"/>
      <c r="B26">
        <v>23</v>
      </c>
      <c r="D26" s="35">
        <v>3.6830000000000001E-6</v>
      </c>
      <c r="E26">
        <v>123.282</v>
      </c>
      <c r="F26">
        <v>110.65600000000001</v>
      </c>
      <c r="G26">
        <v>160.078</v>
      </c>
      <c r="H26">
        <v>-94.763999999999996</v>
      </c>
      <c r="I26">
        <v>6.0000000000000001E-3</v>
      </c>
      <c r="L26" s="3">
        <v>23</v>
      </c>
      <c r="N26" s="35">
        <v>1.2E-5</v>
      </c>
      <c r="O26">
        <v>193.79300000000001</v>
      </c>
      <c r="P26">
        <v>154.81299999999999</v>
      </c>
      <c r="Q26">
        <v>227.67</v>
      </c>
      <c r="R26">
        <v>-45</v>
      </c>
      <c r="S26">
        <v>2.1000000000000001E-2</v>
      </c>
      <c r="V26" s="3">
        <v>23</v>
      </c>
      <c r="X26" s="35">
        <v>7.9799999999999998E-6</v>
      </c>
      <c r="Y26">
        <v>74.903000000000006</v>
      </c>
      <c r="Z26">
        <v>67.667000000000002</v>
      </c>
      <c r="AA26">
        <v>79.332999999999998</v>
      </c>
      <c r="AB26">
        <v>-83.156999999999996</v>
      </c>
      <c r="AC26">
        <v>1.4E-2</v>
      </c>
      <c r="AG26">
        <v>23</v>
      </c>
      <c r="AH26" t="s">
        <v>7</v>
      </c>
      <c r="AI26" s="35">
        <v>1.17E-6</v>
      </c>
      <c r="AJ26">
        <v>15.18</v>
      </c>
      <c r="AK26">
        <v>14.754</v>
      </c>
      <c r="AL26">
        <v>16.548999999999999</v>
      </c>
      <c r="AM26">
        <v>93.031999999999996</v>
      </c>
      <c r="AN26">
        <v>2E-3</v>
      </c>
      <c r="AQ26" s="3">
        <v>23</v>
      </c>
      <c r="AR26" t="s">
        <v>4</v>
      </c>
      <c r="AS26" s="35">
        <v>6.1399999999999997E-6</v>
      </c>
      <c r="AT26">
        <v>168.85900000000001</v>
      </c>
      <c r="AU26">
        <v>153.333</v>
      </c>
      <c r="AV26">
        <v>178.2</v>
      </c>
      <c r="AW26">
        <v>-130.101</v>
      </c>
      <c r="AX26">
        <v>0.01</v>
      </c>
      <c r="BB26" s="5">
        <v>23</v>
      </c>
      <c r="BD26" s="35">
        <v>7.1299999999999998E-5</v>
      </c>
      <c r="BE26">
        <v>33.512</v>
      </c>
      <c r="BF26">
        <v>29.667000000000002</v>
      </c>
      <c r="BG26">
        <v>37</v>
      </c>
      <c r="BH26">
        <v>-162.47399999999999</v>
      </c>
      <c r="BI26">
        <v>3.6999999999999998E-2</v>
      </c>
      <c r="BL26" s="3" t="s">
        <v>12</v>
      </c>
      <c r="BM26" t="s">
        <v>1</v>
      </c>
      <c r="BN26" t="s">
        <v>2</v>
      </c>
      <c r="BO26" t="s">
        <v>3</v>
      </c>
      <c r="BP26" t="s">
        <v>4</v>
      </c>
      <c r="BQ26" t="s">
        <v>5</v>
      </c>
      <c r="BR26" t="s">
        <v>6</v>
      </c>
      <c r="BS26" t="s">
        <v>13</v>
      </c>
      <c r="BV26" s="30"/>
      <c r="BW26" s="3">
        <v>23</v>
      </c>
      <c r="BY26" s="35">
        <v>3.65E-5</v>
      </c>
      <c r="BZ26">
        <v>181.631</v>
      </c>
      <c r="CA26">
        <v>151.167</v>
      </c>
      <c r="CB26">
        <v>217.66499999999999</v>
      </c>
      <c r="CC26">
        <v>100.008</v>
      </c>
      <c r="CD26">
        <v>2.5000000000000001E-2</v>
      </c>
      <c r="CG26" s="3">
        <v>23</v>
      </c>
      <c r="CI26" s="35">
        <v>1.1399999999999999E-5</v>
      </c>
      <c r="CJ26">
        <v>123.02</v>
      </c>
      <c r="CK26">
        <v>108.702</v>
      </c>
      <c r="CL26">
        <v>135.77799999999999</v>
      </c>
      <c r="CM26">
        <v>-101.31</v>
      </c>
      <c r="CN26">
        <v>0.02</v>
      </c>
      <c r="CR26">
        <v>23</v>
      </c>
      <c r="CT26" s="35">
        <v>5.5300000000000004E-6</v>
      </c>
      <c r="CU26">
        <v>60.984999999999999</v>
      </c>
      <c r="CV26">
        <v>51.777999999999999</v>
      </c>
      <c r="CW26">
        <v>66.739000000000004</v>
      </c>
      <c r="CX26">
        <v>63.435000000000002</v>
      </c>
      <c r="CY26">
        <v>0.01</v>
      </c>
      <c r="DB26" s="3">
        <v>23</v>
      </c>
      <c r="DD26" s="35">
        <v>6.1399999999999997E-6</v>
      </c>
      <c r="DE26">
        <v>53.603000000000002</v>
      </c>
      <c r="DF26">
        <v>47.945999999999998</v>
      </c>
      <c r="DG26">
        <v>61.667000000000002</v>
      </c>
      <c r="DH26">
        <v>141.34</v>
      </c>
      <c r="DI26">
        <v>0.01</v>
      </c>
      <c r="DL26" s="29"/>
      <c r="DM26" s="5">
        <v>23</v>
      </c>
      <c r="DO26" s="35">
        <v>9.5200000000000003E-6</v>
      </c>
      <c r="DP26">
        <v>82.817999999999998</v>
      </c>
      <c r="DQ26">
        <v>78.259</v>
      </c>
      <c r="DR26">
        <v>88.757999999999996</v>
      </c>
      <c r="DS26">
        <v>112.166</v>
      </c>
      <c r="DT26">
        <v>1.6E-2</v>
      </c>
      <c r="DX26"/>
      <c r="DY26"/>
      <c r="DZ26"/>
      <c r="EA26"/>
      <c r="EB26"/>
      <c r="EC26"/>
      <c r="ED26"/>
      <c r="EE26">
        <f>ED23/ED19</f>
        <v>14.842105263157894</v>
      </c>
      <c r="EF26">
        <f>ED24/ED19</f>
        <v>14.842105263157894</v>
      </c>
      <c r="EG26" s="3">
        <v>11</v>
      </c>
      <c r="EI26" s="35">
        <v>1.8099999999999999E-5</v>
      </c>
      <c r="EJ26">
        <v>158.74</v>
      </c>
      <c r="EK26">
        <v>115.718</v>
      </c>
      <c r="EL26">
        <v>232.63800000000001</v>
      </c>
      <c r="EM26">
        <v>-9.9510000000000005</v>
      </c>
      <c r="EN26">
        <v>3.2000000000000001E-2</v>
      </c>
      <c r="EY26" t="s">
        <v>8</v>
      </c>
      <c r="FB26"/>
      <c r="FC26" t="s">
        <v>147</v>
      </c>
      <c r="FD26"/>
      <c r="FE26"/>
      <c r="FF26"/>
      <c r="FG26"/>
      <c r="FH26"/>
      <c r="FI26">
        <v>3.4750000000000001</v>
      </c>
      <c r="FJ26"/>
      <c r="FK26"/>
      <c r="FL26" s="3">
        <v>23</v>
      </c>
      <c r="FM26"/>
      <c r="FN26" s="35">
        <v>1.63E-5</v>
      </c>
      <c r="FO26">
        <v>110.69799999999999</v>
      </c>
      <c r="FP26">
        <v>103.667</v>
      </c>
      <c r="FQ26">
        <v>116.295</v>
      </c>
      <c r="FR26">
        <v>94.399000000000001</v>
      </c>
      <c r="FS26">
        <v>2.9000000000000001E-2</v>
      </c>
      <c r="FT26" s="5"/>
      <c r="FU26" s="5"/>
      <c r="FW26" s="61"/>
      <c r="GB26" s="29"/>
      <c r="GC26" s="29"/>
      <c r="GD26" s="29"/>
      <c r="GE26" s="29"/>
      <c r="GF26" s="62"/>
      <c r="GG26" s="29"/>
      <c r="GH26" s="29"/>
      <c r="GI26" s="29"/>
      <c r="GJ26" s="29"/>
      <c r="GK26" s="29"/>
      <c r="GL26" s="29"/>
      <c r="GM26" s="29"/>
      <c r="GN26" s="29"/>
    </row>
    <row r="27" spans="1:196" x14ac:dyDescent="0.25">
      <c r="A27" s="30"/>
      <c r="B27">
        <v>24</v>
      </c>
      <c r="D27" s="35">
        <v>6.4459999999999998E-6</v>
      </c>
      <c r="E27">
        <v>139.02099999999999</v>
      </c>
      <c r="F27">
        <v>114.4</v>
      </c>
      <c r="G27">
        <v>195.333</v>
      </c>
      <c r="H27">
        <v>87.138000000000005</v>
      </c>
      <c r="I27">
        <v>1.0999999999999999E-2</v>
      </c>
      <c r="L27" s="3">
        <v>24</v>
      </c>
      <c r="N27" s="35">
        <v>1.1399999999999999E-5</v>
      </c>
      <c r="O27">
        <v>183.24799999999999</v>
      </c>
      <c r="P27">
        <v>150.41800000000001</v>
      </c>
      <c r="Q27">
        <v>232.262</v>
      </c>
      <c r="R27">
        <v>135</v>
      </c>
      <c r="S27">
        <v>0.02</v>
      </c>
      <c r="V27" s="3">
        <v>24</v>
      </c>
      <c r="X27" s="35">
        <v>9.5200000000000003E-6</v>
      </c>
      <c r="Y27">
        <v>69.242000000000004</v>
      </c>
      <c r="Z27">
        <v>64.733000000000004</v>
      </c>
      <c r="AA27">
        <v>71.911000000000001</v>
      </c>
      <c r="AB27">
        <v>97.594999999999999</v>
      </c>
      <c r="AC27">
        <v>1.7000000000000001E-2</v>
      </c>
      <c r="AG27">
        <v>24</v>
      </c>
      <c r="AH27" t="s">
        <v>4</v>
      </c>
      <c r="AI27" s="35">
        <v>3.3799999999999998E-6</v>
      </c>
      <c r="AJ27">
        <v>61.372999999999998</v>
      </c>
      <c r="AK27">
        <v>49.732999999999997</v>
      </c>
      <c r="AL27">
        <v>70.822999999999993</v>
      </c>
      <c r="AM27">
        <v>-90</v>
      </c>
      <c r="AN27">
        <v>6.0000000000000001E-3</v>
      </c>
      <c r="AQ27" s="3">
        <v>24</v>
      </c>
      <c r="AR27" t="s">
        <v>5</v>
      </c>
      <c r="AS27" s="35">
        <v>1.47E-5</v>
      </c>
      <c r="AT27">
        <v>222.798</v>
      </c>
      <c r="AU27">
        <v>198.197</v>
      </c>
      <c r="AV27">
        <v>246.869</v>
      </c>
      <c r="AW27">
        <v>59.533999999999999</v>
      </c>
      <c r="AX27">
        <v>2.5999999999999999E-2</v>
      </c>
      <c r="BB27" s="5">
        <v>24</v>
      </c>
      <c r="BC27" t="s">
        <v>3</v>
      </c>
      <c r="BD27" s="35">
        <v>5.7099999999999999E-5</v>
      </c>
      <c r="BE27">
        <v>73.173000000000002</v>
      </c>
      <c r="BF27">
        <v>59.098999999999997</v>
      </c>
      <c r="BG27">
        <v>91.650999999999996</v>
      </c>
      <c r="BH27">
        <v>-77.063999999999993</v>
      </c>
      <c r="BI27">
        <v>2.9000000000000001E-2</v>
      </c>
      <c r="BL27" s="3">
        <v>1</v>
      </c>
      <c r="BN27" s="35">
        <v>1.2E-5</v>
      </c>
      <c r="BO27">
        <v>38.628999999999998</v>
      </c>
      <c r="BP27">
        <v>32.927999999999997</v>
      </c>
      <c r="BQ27">
        <v>43.978000000000002</v>
      </c>
      <c r="BR27">
        <v>16.991</v>
      </c>
      <c r="BS27">
        <v>2.1000000000000001E-2</v>
      </c>
      <c r="BV27" s="30"/>
      <c r="BW27" s="3">
        <v>24</v>
      </c>
      <c r="BY27" s="35">
        <v>1.73E-5</v>
      </c>
      <c r="BZ27">
        <v>164.66200000000001</v>
      </c>
      <c r="CA27">
        <v>160.71700000000001</v>
      </c>
      <c r="CB27">
        <v>172.333</v>
      </c>
      <c r="CC27">
        <v>-82.875</v>
      </c>
      <c r="CD27">
        <v>1.0999999999999999E-2</v>
      </c>
      <c r="CG27" s="3">
        <v>24</v>
      </c>
      <c r="CI27" s="35">
        <v>9.5200000000000003E-6</v>
      </c>
      <c r="CJ27">
        <v>124.613</v>
      </c>
      <c r="CK27">
        <v>117.667</v>
      </c>
      <c r="CL27">
        <v>131.667</v>
      </c>
      <c r="CM27">
        <v>78.311000000000007</v>
      </c>
      <c r="CN27">
        <v>1.6E-2</v>
      </c>
      <c r="CR27">
        <v>24</v>
      </c>
      <c r="CT27" s="35">
        <v>5.8300000000000001E-6</v>
      </c>
      <c r="CU27">
        <v>54.738</v>
      </c>
      <c r="CV27">
        <v>49.777999999999999</v>
      </c>
      <c r="CW27">
        <v>58.783000000000001</v>
      </c>
      <c r="CX27">
        <v>-120.964</v>
      </c>
      <c r="CY27">
        <v>0.01</v>
      </c>
      <c r="DB27" s="3">
        <v>24</v>
      </c>
      <c r="DD27" s="35">
        <v>6.1399999999999997E-6</v>
      </c>
      <c r="DE27">
        <v>103.069</v>
      </c>
      <c r="DF27">
        <v>61.667000000000002</v>
      </c>
      <c r="DG27">
        <v>122.161</v>
      </c>
      <c r="DH27">
        <v>-40.600999999999999</v>
      </c>
      <c r="DI27">
        <v>1.0999999999999999E-2</v>
      </c>
      <c r="DL27" s="29"/>
      <c r="DM27" s="5">
        <v>24</v>
      </c>
      <c r="DO27" s="35">
        <v>8.2900000000000002E-6</v>
      </c>
      <c r="DP27">
        <v>84.912000000000006</v>
      </c>
      <c r="DQ27">
        <v>81.153999999999996</v>
      </c>
      <c r="DR27">
        <v>90.209000000000003</v>
      </c>
      <c r="DS27">
        <v>-64.44</v>
      </c>
      <c r="DT27">
        <v>1.4E-2</v>
      </c>
      <c r="DX27"/>
      <c r="DY27"/>
      <c r="DZ27">
        <f>EA28-EF26</f>
        <v>6.850202429149796</v>
      </c>
      <c r="EA27">
        <f>ED24/(ED19+ED20)</f>
        <v>11.279999999999998</v>
      </c>
      <c r="EB27">
        <f>EC28-EE26</f>
        <v>6.850202429149796</v>
      </c>
      <c r="EC27">
        <f>ED23/(ED19+ED20)</f>
        <v>11.279999999999998</v>
      </c>
      <c r="ED27" t="s">
        <v>9</v>
      </c>
      <c r="EE27">
        <f>ED23/ED22</f>
        <v>9.0967741935483861</v>
      </c>
      <c r="EF27">
        <f>ED24/ED22</f>
        <v>9.0967741935483861</v>
      </c>
      <c r="EG27" s="3">
        <v>12</v>
      </c>
      <c r="EI27" s="35">
        <v>8.2900000000000002E-6</v>
      </c>
      <c r="EJ27">
        <v>151.934</v>
      </c>
      <c r="EK27">
        <v>125.333</v>
      </c>
      <c r="EL27">
        <v>199.03700000000001</v>
      </c>
      <c r="EM27">
        <v>168.69</v>
      </c>
      <c r="EN27">
        <v>1.4E-2</v>
      </c>
      <c r="EY27">
        <f>EX24/EX20</f>
        <v>16.47058823529412</v>
      </c>
      <c r="EZ27">
        <f>EX25/EX20</f>
        <v>410.29411764705884</v>
      </c>
      <c r="FB27"/>
      <c r="FC27"/>
      <c r="FD27"/>
      <c r="FE27"/>
      <c r="FF27"/>
      <c r="FG27"/>
      <c r="FH27"/>
      <c r="FI27"/>
      <c r="FJ27" t="s">
        <v>8</v>
      </c>
      <c r="FK27"/>
      <c r="FL27" s="3">
        <v>24</v>
      </c>
      <c r="FM27"/>
      <c r="FN27" s="35">
        <v>1.8099999999999999E-5</v>
      </c>
      <c r="FO27">
        <v>108.77500000000001</v>
      </c>
      <c r="FP27">
        <v>101.011</v>
      </c>
      <c r="FQ27">
        <v>113.307</v>
      </c>
      <c r="FR27">
        <v>-86.055000000000007</v>
      </c>
      <c r="FS27">
        <v>3.2000000000000001E-2</v>
      </c>
      <c r="FT27" s="5"/>
      <c r="FU27" s="5"/>
      <c r="FW27" s="61"/>
      <c r="GB27" s="29"/>
      <c r="GC27" s="29"/>
      <c r="GD27" s="29"/>
      <c r="GE27" s="29"/>
      <c r="GF27" s="62"/>
      <c r="GG27" s="29"/>
      <c r="GH27" s="29"/>
      <c r="GI27" s="29"/>
      <c r="GJ27" s="29"/>
      <c r="GK27" s="29"/>
      <c r="GL27" s="29"/>
      <c r="GM27" s="29"/>
      <c r="GN27" s="29"/>
    </row>
    <row r="28" spans="1:196" x14ac:dyDescent="0.25">
      <c r="A28" s="30"/>
      <c r="B28">
        <v>25</v>
      </c>
      <c r="D28" s="35">
        <v>7.0600000000000002E-6</v>
      </c>
      <c r="E28">
        <v>140.68299999999999</v>
      </c>
      <c r="F28">
        <v>115.444</v>
      </c>
      <c r="G28">
        <v>205.798</v>
      </c>
      <c r="H28">
        <v>-97.765000000000001</v>
      </c>
      <c r="I28">
        <v>1.2E-2</v>
      </c>
      <c r="L28" s="3">
        <v>25</v>
      </c>
      <c r="N28" s="35">
        <v>1.1399999999999999E-5</v>
      </c>
      <c r="O28">
        <v>163.24100000000001</v>
      </c>
      <c r="P28">
        <v>133.28700000000001</v>
      </c>
      <c r="Q28">
        <v>184.32900000000001</v>
      </c>
      <c r="R28">
        <v>-42.709000000000003</v>
      </c>
      <c r="S28">
        <v>0.02</v>
      </c>
      <c r="V28" s="3">
        <v>25</v>
      </c>
      <c r="W28" t="s">
        <v>3</v>
      </c>
      <c r="X28" s="35">
        <v>9.9599999999999995E-6</v>
      </c>
      <c r="Y28">
        <v>91.840999999999994</v>
      </c>
      <c r="Z28">
        <v>83.563999999999993</v>
      </c>
      <c r="AA28">
        <v>99.887</v>
      </c>
      <c r="AB28">
        <v>8.4369999999999994</v>
      </c>
      <c r="AC28">
        <v>1.7000000000000001E-2</v>
      </c>
      <c r="AG28">
        <v>25</v>
      </c>
      <c r="AH28" t="s">
        <v>5</v>
      </c>
      <c r="AI28" s="35">
        <v>7.9799999999999998E-6</v>
      </c>
      <c r="AJ28">
        <v>109.247</v>
      </c>
      <c r="AK28">
        <v>103.074</v>
      </c>
      <c r="AL28">
        <v>120</v>
      </c>
      <c r="AM28">
        <v>97.125</v>
      </c>
      <c r="AN28">
        <v>1.4E-2</v>
      </c>
      <c r="AQ28" s="3">
        <v>21</v>
      </c>
      <c r="AR28" t="s">
        <v>97</v>
      </c>
      <c r="AS28" s="35">
        <v>1.85E-4</v>
      </c>
      <c r="AT28">
        <v>196.48500000000001</v>
      </c>
      <c r="AU28">
        <v>153.333</v>
      </c>
      <c r="AV28">
        <v>245.03</v>
      </c>
      <c r="AW28">
        <v>-127.117</v>
      </c>
      <c r="AX28">
        <v>0.33400000000000002</v>
      </c>
      <c r="BB28" s="5">
        <v>25</v>
      </c>
      <c r="BC28" t="s">
        <v>7</v>
      </c>
      <c r="BD28" s="35">
        <v>1.3900000000000001E-5</v>
      </c>
      <c r="BE28">
        <v>25.823</v>
      </c>
      <c r="BF28">
        <v>18.13</v>
      </c>
      <c r="BG28">
        <v>40.524000000000001</v>
      </c>
      <c r="BH28">
        <v>91.409000000000006</v>
      </c>
      <c r="BI28">
        <v>8.0000000000000002E-3</v>
      </c>
      <c r="BL28" s="3">
        <v>2</v>
      </c>
      <c r="BN28" s="35">
        <v>1.1399999999999999E-5</v>
      </c>
      <c r="BO28">
        <v>35.661999999999999</v>
      </c>
      <c r="BP28">
        <v>28.315000000000001</v>
      </c>
      <c r="BQ28">
        <v>43.280999999999999</v>
      </c>
      <c r="BR28">
        <v>-162.072</v>
      </c>
      <c r="BS28">
        <v>0.02</v>
      </c>
      <c r="BV28" s="30"/>
      <c r="BW28" s="3">
        <v>25</v>
      </c>
      <c r="BY28" s="35">
        <v>1.9199999999999999E-5</v>
      </c>
      <c r="BZ28">
        <v>174.15199999999999</v>
      </c>
      <c r="CA28">
        <v>159.19300000000001</v>
      </c>
      <c r="CB28">
        <v>193.77799999999999</v>
      </c>
      <c r="CC28">
        <v>90</v>
      </c>
      <c r="CD28">
        <v>1.2E-2</v>
      </c>
      <c r="CG28" s="3">
        <v>25</v>
      </c>
      <c r="CI28" s="35">
        <v>1.11E-5</v>
      </c>
      <c r="CJ28">
        <v>130.23400000000001</v>
      </c>
      <c r="CK28">
        <v>120.648</v>
      </c>
      <c r="CL28">
        <v>147.333</v>
      </c>
      <c r="CM28">
        <v>-101.634</v>
      </c>
      <c r="CN28">
        <v>1.9E-2</v>
      </c>
      <c r="CR28">
        <v>25</v>
      </c>
      <c r="CT28" s="35">
        <v>5.5300000000000004E-6</v>
      </c>
      <c r="CU28">
        <v>56.713999999999999</v>
      </c>
      <c r="CV28">
        <v>48.890999999999998</v>
      </c>
      <c r="CW28">
        <v>65.528999999999996</v>
      </c>
      <c r="CX28">
        <v>61.927999999999997</v>
      </c>
      <c r="CY28">
        <v>8.9999999999999993E-3</v>
      </c>
      <c r="DB28" s="3">
        <v>25</v>
      </c>
      <c r="DD28" s="35">
        <v>7.0600000000000002E-6</v>
      </c>
      <c r="DE28">
        <v>105.76600000000001</v>
      </c>
      <c r="DF28">
        <v>91.558999999999997</v>
      </c>
      <c r="DG28">
        <v>116.57599999999999</v>
      </c>
      <c r="DH28">
        <v>135</v>
      </c>
      <c r="DI28">
        <v>1.2E-2</v>
      </c>
      <c r="DL28" s="29"/>
      <c r="DM28" s="5">
        <v>25</v>
      </c>
      <c r="DO28" s="35">
        <v>7.6699999999999994E-6</v>
      </c>
      <c r="DP28">
        <v>86.197000000000003</v>
      </c>
      <c r="DQ28">
        <v>82.028000000000006</v>
      </c>
      <c r="DR28">
        <v>90.353999999999999</v>
      </c>
      <c r="DS28">
        <v>109.983</v>
      </c>
      <c r="DT28">
        <v>1.2999999999999999E-2</v>
      </c>
      <c r="DX28"/>
      <c r="DY28"/>
      <c r="DZ28"/>
      <c r="EA28">
        <f>ED24/(ED19-ED20)</f>
        <v>21.69230769230769</v>
      </c>
      <c r="EB28"/>
      <c r="EC28">
        <f>ED23/(ED19-ED20)</f>
        <v>21.69230769230769</v>
      </c>
      <c r="ED28" t="s">
        <v>10</v>
      </c>
      <c r="EE28">
        <f>ED23/ED21</f>
        <v>40.285714285714278</v>
      </c>
      <c r="EF28">
        <f>ED24/ED21</f>
        <v>40.285714285714278</v>
      </c>
      <c r="EG28" s="3">
        <v>13</v>
      </c>
      <c r="EI28" s="35">
        <v>7.9799999999999998E-6</v>
      </c>
      <c r="EJ28">
        <v>129.87100000000001</v>
      </c>
      <c r="EK28">
        <v>94.747</v>
      </c>
      <c r="EL28">
        <v>148.00399999999999</v>
      </c>
      <c r="EM28">
        <v>-14.036</v>
      </c>
      <c r="EN28">
        <v>1.4E-2</v>
      </c>
      <c r="ET28">
        <f>EU29-EZ27</f>
        <v>170.95588235294116</v>
      </c>
      <c r="EU28">
        <f>EX25/(EX20+EX21)</f>
        <v>317.04545454545456</v>
      </c>
      <c r="EV28">
        <f>EW29-EY27</f>
        <v>6.8627450980392162</v>
      </c>
      <c r="EW28">
        <f>EX24/(EX20+EX21)</f>
        <v>12.727272727272727</v>
      </c>
      <c r="EX28" t="s">
        <v>9</v>
      </c>
      <c r="EY28">
        <f>EX24/EX23</f>
        <v>10.76923076923077</v>
      </c>
      <c r="EZ28">
        <f>EX25/EX23</f>
        <v>268.26923076923083</v>
      </c>
      <c r="FB28"/>
      <c r="FC28"/>
      <c r="FD28"/>
      <c r="FE28"/>
      <c r="FF28"/>
      <c r="FG28"/>
      <c r="FH28"/>
      <c r="FI28"/>
      <c r="FJ28">
        <f>FI25/FI21</f>
        <v>17.03846153846154</v>
      </c>
      <c r="FK28">
        <f>FI26/FI21</f>
        <v>133.65384615384616</v>
      </c>
      <c r="FL28" s="3">
        <v>25</v>
      </c>
      <c r="FM28"/>
      <c r="FN28" s="35">
        <v>2.0599999999999999E-5</v>
      </c>
      <c r="FO28">
        <v>110.654</v>
      </c>
      <c r="FP28">
        <v>102.77800000000001</v>
      </c>
      <c r="FQ28">
        <v>115.788</v>
      </c>
      <c r="FR28">
        <v>94.331999999999994</v>
      </c>
      <c r="FS28">
        <v>3.6999999999999998E-2</v>
      </c>
      <c r="FT28" s="5"/>
      <c r="FU28" s="5"/>
      <c r="FW28" s="61"/>
      <c r="GB28" s="29"/>
      <c r="GC28" s="29"/>
      <c r="GD28" s="29"/>
      <c r="GE28" s="29"/>
      <c r="GF28" s="62"/>
      <c r="GG28" s="29"/>
      <c r="GH28" s="29"/>
      <c r="GI28" s="29"/>
      <c r="GJ28" s="29"/>
      <c r="GK28" s="29"/>
      <c r="GL28" s="29"/>
      <c r="GM28" s="29"/>
      <c r="GN28" s="29"/>
    </row>
    <row r="29" spans="1:196" x14ac:dyDescent="0.25">
      <c r="A29" s="30"/>
      <c r="B29">
        <v>26</v>
      </c>
      <c r="D29" s="35">
        <v>5.5249999999999996E-6</v>
      </c>
      <c r="E29">
        <v>128.172</v>
      </c>
      <c r="F29">
        <v>111.66200000000001</v>
      </c>
      <c r="G29">
        <v>162.43299999999999</v>
      </c>
      <c r="H29">
        <v>86.634</v>
      </c>
      <c r="I29">
        <v>0.01</v>
      </c>
      <c r="L29" s="3">
        <v>26</v>
      </c>
      <c r="N29" s="35">
        <v>7.3699999999999997E-6</v>
      </c>
      <c r="O29">
        <v>177.82</v>
      </c>
      <c r="P29">
        <v>145.04599999999999</v>
      </c>
      <c r="Q29">
        <v>203.166</v>
      </c>
      <c r="R29">
        <v>142.125</v>
      </c>
      <c r="S29">
        <v>1.2999999999999999E-2</v>
      </c>
      <c r="V29" s="3">
        <v>26</v>
      </c>
      <c r="W29" t="s">
        <v>7</v>
      </c>
      <c r="X29" s="35">
        <v>2.0499999999999999E-6</v>
      </c>
      <c r="Y29">
        <v>38.164999999999999</v>
      </c>
      <c r="Z29">
        <v>34.033000000000001</v>
      </c>
      <c r="AA29">
        <v>42.389000000000003</v>
      </c>
      <c r="AB29">
        <v>91.623000000000005</v>
      </c>
      <c r="AC29">
        <v>4.0000000000000001E-3</v>
      </c>
      <c r="AG29">
        <v>22</v>
      </c>
      <c r="AH29" t="s">
        <v>93</v>
      </c>
      <c r="AI29" s="35">
        <v>1.2300000000000001E-4</v>
      </c>
      <c r="AJ29">
        <v>86.147999999999996</v>
      </c>
      <c r="AK29">
        <v>49.273000000000003</v>
      </c>
      <c r="AL29">
        <v>117.693</v>
      </c>
      <c r="AM29">
        <v>-85.965999999999994</v>
      </c>
      <c r="AN29">
        <v>0.221</v>
      </c>
      <c r="AQ29" s="3">
        <v>21</v>
      </c>
      <c r="AR29" t="s">
        <v>97</v>
      </c>
      <c r="AS29" s="35">
        <v>1.85E-4</v>
      </c>
      <c r="AT29">
        <v>196.48500000000001</v>
      </c>
      <c r="AU29">
        <v>153.333</v>
      </c>
      <c r="AV29">
        <v>245.03</v>
      </c>
      <c r="AW29">
        <v>-127.117</v>
      </c>
      <c r="AX29">
        <v>0.33400000000000002</v>
      </c>
      <c r="BB29" s="5">
        <v>26</v>
      </c>
      <c r="BC29" t="s">
        <v>4</v>
      </c>
      <c r="BD29" s="35">
        <v>3.4E-5</v>
      </c>
      <c r="BE29">
        <v>31.992000000000001</v>
      </c>
      <c r="BF29">
        <v>29</v>
      </c>
      <c r="BG29">
        <v>36.167000000000002</v>
      </c>
      <c r="BH29">
        <v>-165.964</v>
      </c>
      <c r="BI29">
        <v>1.6E-2</v>
      </c>
      <c r="BL29" s="3">
        <v>3</v>
      </c>
      <c r="BN29" s="35">
        <v>1.3200000000000001E-5</v>
      </c>
      <c r="BO29">
        <v>44.363999999999997</v>
      </c>
      <c r="BP29">
        <v>35.332999999999998</v>
      </c>
      <c r="BQ29">
        <v>61.616999999999997</v>
      </c>
      <c r="BR29">
        <v>16.699000000000002</v>
      </c>
      <c r="BS29">
        <v>2.3E-2</v>
      </c>
      <c r="BV29" s="30"/>
      <c r="BW29" s="3">
        <v>26</v>
      </c>
      <c r="BY29" s="35">
        <v>1.73E-5</v>
      </c>
      <c r="BZ29">
        <v>171.958</v>
      </c>
      <c r="CA29">
        <v>167.542</v>
      </c>
      <c r="CB29">
        <v>186.667</v>
      </c>
      <c r="CC29">
        <v>-82.875</v>
      </c>
      <c r="CD29">
        <v>1.2E-2</v>
      </c>
      <c r="CG29" s="3">
        <v>26</v>
      </c>
      <c r="CI29" s="35">
        <v>1.0699999999999999E-5</v>
      </c>
      <c r="CJ29">
        <v>125.155</v>
      </c>
      <c r="CK29">
        <v>108.22799999999999</v>
      </c>
      <c r="CL29">
        <v>147.333</v>
      </c>
      <c r="CM29">
        <v>79.694999999999993</v>
      </c>
      <c r="CN29">
        <v>1.9E-2</v>
      </c>
      <c r="CR29">
        <v>26</v>
      </c>
      <c r="CT29" s="35">
        <v>1.0699999999999999E-5</v>
      </c>
      <c r="CU29">
        <v>63.006999999999998</v>
      </c>
      <c r="CV29">
        <v>55.555999999999997</v>
      </c>
      <c r="CW29">
        <v>70.926000000000002</v>
      </c>
      <c r="CX29">
        <v>-116.565</v>
      </c>
      <c r="CY29">
        <v>1.9E-2</v>
      </c>
      <c r="DB29" s="3">
        <v>26</v>
      </c>
      <c r="DD29" s="35">
        <v>5.5300000000000004E-6</v>
      </c>
      <c r="DE29">
        <v>135.66300000000001</v>
      </c>
      <c r="DF29">
        <v>105.274</v>
      </c>
      <c r="DG29">
        <v>189</v>
      </c>
      <c r="DH29">
        <v>-40.235999999999997</v>
      </c>
      <c r="DI29">
        <v>0.01</v>
      </c>
      <c r="DL29" s="29"/>
      <c r="DM29" s="5">
        <v>26</v>
      </c>
      <c r="DO29" s="35">
        <v>7.9799999999999998E-6</v>
      </c>
      <c r="DP29">
        <v>90.043999999999997</v>
      </c>
      <c r="DQ29">
        <v>83</v>
      </c>
      <c r="DR29">
        <v>96.39</v>
      </c>
      <c r="DS29">
        <v>-64.44</v>
      </c>
      <c r="DT29">
        <v>1.4E-2</v>
      </c>
      <c r="DW29" s="3">
        <v>1</v>
      </c>
      <c r="DX29"/>
      <c r="DY29" s="35">
        <v>1.044E-5</v>
      </c>
      <c r="DZ29">
        <v>134.93600000000001</v>
      </c>
      <c r="EA29">
        <v>126.20699999999999</v>
      </c>
      <c r="EB29">
        <v>146.727</v>
      </c>
      <c r="EC29">
        <v>-19.536999999999999</v>
      </c>
      <c r="ED29">
        <v>1.7999999999999999E-2</v>
      </c>
      <c r="EE29"/>
      <c r="EG29" s="3">
        <v>14</v>
      </c>
      <c r="EI29" s="35">
        <v>8.2900000000000002E-6</v>
      </c>
      <c r="EJ29">
        <v>148.887</v>
      </c>
      <c r="EK29">
        <v>125.81699999999999</v>
      </c>
      <c r="EL29">
        <v>186.828</v>
      </c>
      <c r="EM29">
        <v>167.005</v>
      </c>
      <c r="EN29">
        <v>1.4E-2</v>
      </c>
      <c r="EU29">
        <f>EX25/(EX20-EX21)</f>
        <v>581.25</v>
      </c>
      <c r="EW29">
        <f>EX24/(EX20-EX21)</f>
        <v>23.333333333333336</v>
      </c>
      <c r="EX29" t="s">
        <v>10</v>
      </c>
      <c r="EY29">
        <f>EX24/EX22</f>
        <v>35</v>
      </c>
      <c r="EZ29">
        <f>EX25/EX22</f>
        <v>871.875</v>
      </c>
      <c r="FB29"/>
      <c r="FC29"/>
      <c r="FD29"/>
      <c r="FE29">
        <f>FF30-FK28</f>
        <v>59.401709401709411</v>
      </c>
      <c r="FF29">
        <f>FI26/(FI21+FI22)</f>
        <v>102.20588235294117</v>
      </c>
      <c r="FG29">
        <f>FH30-FJ28</f>
        <v>7.5726495726495742</v>
      </c>
      <c r="FH29">
        <f>FI25/(FI21+FI22)</f>
        <v>13.029411764705882</v>
      </c>
      <c r="FI29" t="s">
        <v>9</v>
      </c>
      <c r="FJ29">
        <f>FI25/FI24</f>
        <v>9.4255319148936163</v>
      </c>
      <c r="FK29">
        <f>FI26/FI24</f>
        <v>73.936170212765958</v>
      </c>
      <c r="FL29" s="3">
        <v>26</v>
      </c>
      <c r="FM29"/>
      <c r="FN29" s="35">
        <v>1.38E-5</v>
      </c>
      <c r="FO29">
        <v>108.768</v>
      </c>
      <c r="FP29">
        <v>100.69199999999999</v>
      </c>
      <c r="FQ29">
        <v>116.80800000000001</v>
      </c>
      <c r="FR29">
        <v>-84.805999999999997</v>
      </c>
      <c r="FS29">
        <v>2.4E-2</v>
      </c>
      <c r="FT29" s="5"/>
      <c r="FU29" s="5"/>
      <c r="FW29" s="61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</row>
    <row r="30" spans="1:196" x14ac:dyDescent="0.25">
      <c r="A30" s="30"/>
      <c r="B30">
        <v>27</v>
      </c>
      <c r="D30" s="35">
        <v>4.9110000000000001E-6</v>
      </c>
      <c r="E30">
        <v>129.24299999999999</v>
      </c>
      <c r="F30">
        <v>113.387</v>
      </c>
      <c r="G30">
        <v>181.173</v>
      </c>
      <c r="H30">
        <v>-93.813999999999993</v>
      </c>
      <c r="I30">
        <v>8.9999999999999993E-3</v>
      </c>
      <c r="L30" s="3">
        <v>27</v>
      </c>
      <c r="N30" s="35">
        <v>7.3699999999999997E-6</v>
      </c>
      <c r="O30">
        <v>215.17599999999999</v>
      </c>
      <c r="P30">
        <v>191.22200000000001</v>
      </c>
      <c r="Q30">
        <v>243.351</v>
      </c>
      <c r="R30">
        <v>-46.735999999999997</v>
      </c>
      <c r="S30">
        <v>1.2999999999999999E-2</v>
      </c>
      <c r="V30" s="3">
        <v>27</v>
      </c>
      <c r="W30" t="s">
        <v>4</v>
      </c>
      <c r="X30" s="35">
        <v>7.0600000000000002E-6</v>
      </c>
      <c r="Y30">
        <v>56.790999999999997</v>
      </c>
      <c r="Z30">
        <v>52.667000000000002</v>
      </c>
      <c r="AA30">
        <v>59.03</v>
      </c>
      <c r="AB30">
        <v>-84.805999999999997</v>
      </c>
      <c r="AC30">
        <v>1.2E-2</v>
      </c>
      <c r="AH30" t="s">
        <v>91</v>
      </c>
      <c r="AN30">
        <v>2.0550000000000002</v>
      </c>
      <c r="AY30" t="s">
        <v>8</v>
      </c>
      <c r="BB30" s="5">
        <v>27</v>
      </c>
      <c r="BC30" t="s">
        <v>5</v>
      </c>
      <c r="BD30" s="35">
        <v>8.4900000000000004E-5</v>
      </c>
      <c r="BE30">
        <v>145.71899999999999</v>
      </c>
      <c r="BF30">
        <v>109.235</v>
      </c>
      <c r="BG30">
        <v>195.68</v>
      </c>
      <c r="BH30">
        <v>18.434999999999999</v>
      </c>
      <c r="BI30">
        <v>4.3999999999999997E-2</v>
      </c>
      <c r="BL30" s="3">
        <v>4</v>
      </c>
      <c r="BN30" s="35">
        <v>2.8200000000000001E-5</v>
      </c>
      <c r="BO30">
        <v>52.914000000000001</v>
      </c>
      <c r="BP30">
        <v>42.292999999999999</v>
      </c>
      <c r="BQ30">
        <v>66.287999999999997</v>
      </c>
      <c r="BR30">
        <v>-163.36099999999999</v>
      </c>
      <c r="BS30">
        <v>0.05</v>
      </c>
      <c r="BV30" s="30"/>
      <c r="BW30" s="3">
        <v>27</v>
      </c>
      <c r="BY30" s="35">
        <v>2.4899999999999999E-5</v>
      </c>
      <c r="BZ30">
        <v>223.45599999999999</v>
      </c>
      <c r="CA30">
        <v>192.852</v>
      </c>
      <c r="CB30">
        <v>229.892</v>
      </c>
      <c r="CC30">
        <v>94.763999999999996</v>
      </c>
      <c r="CD30">
        <v>1.7000000000000001E-2</v>
      </c>
      <c r="CG30" s="3">
        <v>27</v>
      </c>
      <c r="CI30" s="35">
        <v>9.5200000000000003E-6</v>
      </c>
      <c r="CJ30">
        <v>150.84899999999999</v>
      </c>
      <c r="CK30">
        <v>133.11099999999999</v>
      </c>
      <c r="CL30">
        <v>177</v>
      </c>
      <c r="CM30">
        <v>-99.462000000000003</v>
      </c>
      <c r="CN30">
        <v>1.7000000000000001E-2</v>
      </c>
      <c r="CR30">
        <v>27</v>
      </c>
      <c r="CT30" s="35">
        <v>8.8999999999999995E-6</v>
      </c>
      <c r="CU30">
        <v>55.04</v>
      </c>
      <c r="CV30">
        <v>49.746000000000002</v>
      </c>
      <c r="CW30">
        <v>61.295999999999999</v>
      </c>
      <c r="CX30">
        <v>62.526000000000003</v>
      </c>
      <c r="CY30">
        <v>1.6E-2</v>
      </c>
      <c r="DB30" s="3">
        <v>27</v>
      </c>
      <c r="DD30" s="35">
        <v>7.0600000000000002E-6</v>
      </c>
      <c r="DE30">
        <v>205.28</v>
      </c>
      <c r="DF30">
        <v>127.5</v>
      </c>
      <c r="DG30">
        <v>253.053</v>
      </c>
      <c r="DH30">
        <v>140.52799999999999</v>
      </c>
      <c r="DI30">
        <v>1.2E-2</v>
      </c>
      <c r="DL30" s="29"/>
      <c r="DM30" s="5">
        <v>27</v>
      </c>
      <c r="DO30" s="35">
        <v>5.22E-6</v>
      </c>
      <c r="DP30">
        <v>84.278000000000006</v>
      </c>
      <c r="DQ30">
        <v>80.251999999999995</v>
      </c>
      <c r="DR30">
        <v>88.611000000000004</v>
      </c>
      <c r="DS30">
        <v>116.565</v>
      </c>
      <c r="DT30">
        <v>8.9999999999999993E-3</v>
      </c>
      <c r="DW30" s="3">
        <v>2</v>
      </c>
      <c r="DX30"/>
      <c r="DY30" s="35">
        <v>9.8220000000000002E-6</v>
      </c>
      <c r="DZ30">
        <v>135.45699999999999</v>
      </c>
      <c r="EA30">
        <v>130.87</v>
      </c>
      <c r="EB30">
        <v>142.624</v>
      </c>
      <c r="EC30">
        <v>159.22800000000001</v>
      </c>
      <c r="ED30">
        <v>1.7000000000000001E-2</v>
      </c>
      <c r="EE30"/>
      <c r="EG30" s="3">
        <v>15</v>
      </c>
      <c r="EI30" s="35">
        <v>8.2900000000000002E-6</v>
      </c>
      <c r="EJ30">
        <v>143.52500000000001</v>
      </c>
      <c r="EK30">
        <v>105.458</v>
      </c>
      <c r="EL30">
        <v>179.98</v>
      </c>
      <c r="EM30">
        <v>-9.09</v>
      </c>
      <c r="EN30">
        <v>1.4E-2</v>
      </c>
      <c r="EQ30" s="3">
        <v>1</v>
      </c>
      <c r="ES30" s="35">
        <v>7.9799999999999998E-6</v>
      </c>
      <c r="ET30">
        <v>127.749</v>
      </c>
      <c r="EU30">
        <v>94.677000000000007</v>
      </c>
      <c r="EV30">
        <v>163.499</v>
      </c>
      <c r="EW30">
        <v>111.371</v>
      </c>
      <c r="EX30">
        <v>1.4E-2</v>
      </c>
      <c r="FB30"/>
      <c r="FC30"/>
      <c r="FD30"/>
      <c r="FE30"/>
      <c r="FF30">
        <f>FI26/(FI21-FI22)</f>
        <v>193.05555555555557</v>
      </c>
      <c r="FG30"/>
      <c r="FH30">
        <f>FI25/(FI21-FI22)</f>
        <v>24.611111111111114</v>
      </c>
      <c r="FI30" t="s">
        <v>10</v>
      </c>
      <c r="FJ30">
        <f>FI25/FI23</f>
        <v>31.642857142857142</v>
      </c>
      <c r="FK30">
        <f>FI26/FI23</f>
        <v>248.21428571428572</v>
      </c>
      <c r="FL30" s="3">
        <v>27</v>
      </c>
      <c r="FM30"/>
      <c r="FN30" s="35">
        <v>1.7799999999999999E-5</v>
      </c>
      <c r="FO30">
        <v>110.06699999999999</v>
      </c>
      <c r="FP30">
        <v>97.025000000000006</v>
      </c>
      <c r="FQ30">
        <v>117.819</v>
      </c>
      <c r="FR30">
        <v>95.102000000000004</v>
      </c>
      <c r="FS30">
        <v>3.2000000000000001E-2</v>
      </c>
      <c r="FT30" s="5"/>
      <c r="FU30" s="5"/>
      <c r="FW30" s="61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</row>
    <row r="31" spans="1:196" x14ac:dyDescent="0.25">
      <c r="A31" s="30"/>
      <c r="B31">
        <v>28</v>
      </c>
      <c r="D31" s="35">
        <v>6.139E-6</v>
      </c>
      <c r="E31">
        <v>118.931</v>
      </c>
      <c r="F31">
        <v>111.48099999999999</v>
      </c>
      <c r="G31">
        <v>122.782</v>
      </c>
      <c r="H31">
        <v>86.986999999999995</v>
      </c>
      <c r="I31">
        <v>0.01</v>
      </c>
      <c r="L31" s="3">
        <v>28</v>
      </c>
      <c r="N31" s="35">
        <v>6.1399999999999997E-6</v>
      </c>
      <c r="O31">
        <v>197.21899999999999</v>
      </c>
      <c r="P31">
        <v>163.667</v>
      </c>
      <c r="Q31">
        <v>232.25899999999999</v>
      </c>
      <c r="R31">
        <v>137.12100000000001</v>
      </c>
      <c r="S31">
        <v>0.01</v>
      </c>
      <c r="V31" s="3">
        <v>28</v>
      </c>
      <c r="W31" t="s">
        <v>5</v>
      </c>
      <c r="X31" s="35">
        <v>1.47E-5</v>
      </c>
      <c r="Y31">
        <v>165.434</v>
      </c>
      <c r="Z31">
        <v>157</v>
      </c>
      <c r="AA31">
        <v>184.76300000000001</v>
      </c>
      <c r="AB31">
        <v>102.995</v>
      </c>
      <c r="AC31">
        <v>2.5999999999999999E-2</v>
      </c>
      <c r="AO31" t="s">
        <v>8</v>
      </c>
      <c r="AY31">
        <f>AX28/AX24</f>
        <v>19.647058823529413</v>
      </c>
      <c r="AZ31">
        <f>AX29/AX24</f>
        <v>19.647058823529413</v>
      </c>
      <c r="BB31" s="5">
        <v>24</v>
      </c>
      <c r="BD31">
        <v>1E-3</v>
      </c>
      <c r="BE31">
        <v>72.287000000000006</v>
      </c>
      <c r="BF31">
        <v>29.061</v>
      </c>
      <c r="BG31">
        <v>217.459</v>
      </c>
      <c r="BH31">
        <v>-163.10499999999999</v>
      </c>
      <c r="BI31">
        <v>0.67100000000000004</v>
      </c>
      <c r="BL31" s="3">
        <v>5</v>
      </c>
      <c r="BN31" s="35">
        <v>2.5199999999999999E-5</v>
      </c>
      <c r="BO31">
        <v>56.826999999999998</v>
      </c>
      <c r="BP31">
        <v>44.75</v>
      </c>
      <c r="BQ31">
        <v>66.311000000000007</v>
      </c>
      <c r="BR31">
        <v>17.986999999999998</v>
      </c>
      <c r="BS31">
        <v>4.4999999999999998E-2</v>
      </c>
      <c r="BV31" s="30"/>
      <c r="BW31" s="3">
        <v>28</v>
      </c>
      <c r="BY31" s="35">
        <v>1.5400000000000002E-5</v>
      </c>
      <c r="BZ31">
        <v>227.459</v>
      </c>
      <c r="CA31">
        <v>225.762</v>
      </c>
      <c r="CB31">
        <v>228.80199999999999</v>
      </c>
      <c r="CC31">
        <v>-80.537999999999997</v>
      </c>
      <c r="CD31">
        <v>8.9999999999999993E-3</v>
      </c>
      <c r="CG31" s="3">
        <v>28</v>
      </c>
      <c r="CI31" s="35">
        <v>1.29E-5</v>
      </c>
      <c r="CJ31">
        <v>159.613</v>
      </c>
      <c r="CK31">
        <v>140.333</v>
      </c>
      <c r="CL31">
        <v>178.625</v>
      </c>
      <c r="CM31">
        <v>80.073999999999998</v>
      </c>
      <c r="CN31">
        <v>2.1999999999999999E-2</v>
      </c>
      <c r="CR31">
        <v>28</v>
      </c>
      <c r="CT31" s="35">
        <v>1.0699999999999999E-5</v>
      </c>
      <c r="CU31">
        <v>60.811</v>
      </c>
      <c r="CV31">
        <v>51.728999999999999</v>
      </c>
      <c r="CW31">
        <v>67.817999999999998</v>
      </c>
      <c r="CX31">
        <v>-120.379</v>
      </c>
      <c r="CY31">
        <v>1.9E-2</v>
      </c>
      <c r="DB31" s="3">
        <v>28</v>
      </c>
      <c r="DD31" s="35">
        <v>8.8999999999999995E-6</v>
      </c>
      <c r="DE31">
        <v>191.92699999999999</v>
      </c>
      <c r="DF31">
        <v>127.5</v>
      </c>
      <c r="DG31">
        <v>216.58699999999999</v>
      </c>
      <c r="DH31">
        <v>-43.530999999999999</v>
      </c>
      <c r="DI31">
        <v>1.4999999999999999E-2</v>
      </c>
      <c r="DL31" s="29"/>
      <c r="DM31" s="5">
        <v>28</v>
      </c>
      <c r="DO31" s="35">
        <v>9.8200000000000008E-6</v>
      </c>
      <c r="DP31">
        <v>84.701999999999998</v>
      </c>
      <c r="DQ31">
        <v>80.477999999999994</v>
      </c>
      <c r="DR31">
        <v>89.921000000000006</v>
      </c>
      <c r="DS31">
        <v>-67.521000000000001</v>
      </c>
      <c r="DT31">
        <v>1.7000000000000001E-2</v>
      </c>
      <c r="DW31" s="3">
        <v>3</v>
      </c>
      <c r="DX31"/>
      <c r="DY31" s="35">
        <v>8.5949999999999999E-6</v>
      </c>
      <c r="DZ31">
        <v>148.53899999999999</v>
      </c>
      <c r="EA31">
        <v>123.548</v>
      </c>
      <c r="EB31">
        <v>189.98</v>
      </c>
      <c r="EC31">
        <v>-22.62</v>
      </c>
      <c r="ED31">
        <v>1.4999999999999999E-2</v>
      </c>
      <c r="EE31"/>
      <c r="EG31" s="3">
        <v>16</v>
      </c>
      <c r="EI31" s="35">
        <v>1.2E-5</v>
      </c>
      <c r="EJ31">
        <v>169.64400000000001</v>
      </c>
      <c r="EK31">
        <v>118.53400000000001</v>
      </c>
      <c r="EL31">
        <v>240.358</v>
      </c>
      <c r="EM31">
        <v>167.8</v>
      </c>
      <c r="EN31">
        <v>2.1000000000000001E-2</v>
      </c>
      <c r="EQ31" s="3">
        <v>2</v>
      </c>
      <c r="ES31" s="35">
        <v>9.5200000000000003E-6</v>
      </c>
      <c r="ET31">
        <v>156.38</v>
      </c>
      <c r="EU31">
        <v>126.782</v>
      </c>
      <c r="EV31">
        <v>195.102</v>
      </c>
      <c r="EW31">
        <v>-66.801000000000002</v>
      </c>
      <c r="EX31">
        <v>1.7000000000000001E-2</v>
      </c>
      <c r="FB31" s="59"/>
      <c r="FL31" s="3">
        <v>28</v>
      </c>
      <c r="FM31"/>
      <c r="FN31" s="35">
        <v>1.5E-5</v>
      </c>
      <c r="FO31">
        <v>108.251</v>
      </c>
      <c r="FP31">
        <v>103.09699999999999</v>
      </c>
      <c r="FQ31">
        <v>111.917</v>
      </c>
      <c r="FR31">
        <v>-87.614000000000004</v>
      </c>
      <c r="FS31">
        <v>2.7E-2</v>
      </c>
      <c r="FT31" s="5"/>
      <c r="FU31" s="5"/>
      <c r="FW31" s="61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</row>
    <row r="32" spans="1:196" x14ac:dyDescent="0.25">
      <c r="A32" s="30"/>
      <c r="B32">
        <v>29</v>
      </c>
      <c r="D32" s="35">
        <v>7.0600000000000002E-6</v>
      </c>
      <c r="E32">
        <v>124.42100000000001</v>
      </c>
      <c r="F32">
        <v>106.101</v>
      </c>
      <c r="G32">
        <v>134.148</v>
      </c>
      <c r="H32">
        <v>-97.765000000000001</v>
      </c>
      <c r="I32">
        <v>1.2E-2</v>
      </c>
      <c r="L32" s="3">
        <v>29</v>
      </c>
      <c r="N32" s="35">
        <v>7.0600000000000002E-6</v>
      </c>
      <c r="O32">
        <v>170.91300000000001</v>
      </c>
      <c r="P32">
        <v>160.53800000000001</v>
      </c>
      <c r="Q32">
        <v>185.89400000000001</v>
      </c>
      <c r="R32">
        <v>-39.472000000000001</v>
      </c>
      <c r="S32">
        <v>1.2E-2</v>
      </c>
      <c r="V32" s="3">
        <v>25</v>
      </c>
      <c r="W32" t="s">
        <v>87</v>
      </c>
      <c r="X32" s="35">
        <v>2.32E-4</v>
      </c>
      <c r="Y32">
        <v>92.162000000000006</v>
      </c>
      <c r="Z32">
        <v>54.298999999999999</v>
      </c>
      <c r="AA32">
        <v>184.31</v>
      </c>
      <c r="AB32">
        <v>98.677000000000007</v>
      </c>
      <c r="AC32">
        <v>0.41899999999999998</v>
      </c>
      <c r="AO32">
        <f>AN29/AN25</f>
        <v>22.1</v>
      </c>
      <c r="AP32">
        <f>AN30/AN25</f>
        <v>205.5</v>
      </c>
      <c r="AT32">
        <f>AU33-AZ31</f>
        <v>8.1862745098039227</v>
      </c>
      <c r="AU32">
        <f>AX29/(AX24+AX25)</f>
        <v>15.181818181818182</v>
      </c>
      <c r="AV32">
        <f>AW33-AY31</f>
        <v>8.1862745098039227</v>
      </c>
      <c r="AW32">
        <f>AX28/(AX24+AX25)</f>
        <v>15.181818181818182</v>
      </c>
      <c r="AX32" t="s">
        <v>9</v>
      </c>
      <c r="AY32">
        <f>AX28/AX27</f>
        <v>12.846153846153847</v>
      </c>
      <c r="AZ32">
        <f>AX29/AX27</f>
        <v>12.846153846153847</v>
      </c>
      <c r="BI32">
        <v>1.7849999999999999</v>
      </c>
      <c r="BL32" s="3">
        <v>6</v>
      </c>
      <c r="BN32" s="35">
        <v>2.3300000000000001E-5</v>
      </c>
      <c r="BO32">
        <v>59.414000000000001</v>
      </c>
      <c r="BP32">
        <v>50.331000000000003</v>
      </c>
      <c r="BQ32">
        <v>76.707999999999998</v>
      </c>
      <c r="BR32">
        <v>17.716000000000001</v>
      </c>
      <c r="BS32">
        <v>4.2000000000000003E-2</v>
      </c>
      <c r="BV32" s="30"/>
      <c r="BW32" s="3">
        <v>29</v>
      </c>
      <c r="BY32" s="35">
        <v>2.3E-5</v>
      </c>
      <c r="BZ32">
        <v>136.749</v>
      </c>
      <c r="CA32">
        <v>80.962999999999994</v>
      </c>
      <c r="CB32">
        <v>227.88900000000001</v>
      </c>
      <c r="CC32">
        <v>100.30500000000001</v>
      </c>
      <c r="CD32">
        <v>1.4999999999999999E-2</v>
      </c>
      <c r="CG32" s="3">
        <v>29</v>
      </c>
      <c r="CI32" s="35">
        <v>1.47E-5</v>
      </c>
      <c r="CJ32">
        <v>174.27699999999999</v>
      </c>
      <c r="CK32">
        <v>152.333</v>
      </c>
      <c r="CL32">
        <v>198.52600000000001</v>
      </c>
      <c r="CM32">
        <v>-102.265</v>
      </c>
      <c r="CN32">
        <v>2.5999999999999999E-2</v>
      </c>
      <c r="CR32">
        <v>29</v>
      </c>
      <c r="CT32" s="35">
        <v>4.9100000000000004E-6</v>
      </c>
      <c r="CU32">
        <v>62.28</v>
      </c>
      <c r="CV32">
        <v>58.133000000000003</v>
      </c>
      <c r="CW32">
        <v>65.311000000000007</v>
      </c>
      <c r="CX32">
        <v>66.801000000000002</v>
      </c>
      <c r="CY32">
        <v>8.0000000000000002E-3</v>
      </c>
      <c r="DB32" s="3">
        <v>29</v>
      </c>
      <c r="DD32" s="35">
        <v>8.6000000000000007E-6</v>
      </c>
      <c r="DE32">
        <v>140.685</v>
      </c>
      <c r="DF32">
        <v>100.917</v>
      </c>
      <c r="DG32">
        <v>185.27799999999999</v>
      </c>
      <c r="DH32">
        <v>139.399</v>
      </c>
      <c r="DI32">
        <v>1.4999999999999999E-2</v>
      </c>
      <c r="DL32" s="29"/>
      <c r="DM32" s="5">
        <v>29</v>
      </c>
      <c r="DO32" s="35">
        <v>1.1399999999999999E-5</v>
      </c>
      <c r="DP32">
        <v>85.350999999999999</v>
      </c>
      <c r="DQ32">
        <v>81.043000000000006</v>
      </c>
      <c r="DR32">
        <v>90.299000000000007</v>
      </c>
      <c r="DS32">
        <v>112.989</v>
      </c>
      <c r="DT32">
        <v>0.02</v>
      </c>
      <c r="DW32" s="3">
        <v>4</v>
      </c>
      <c r="DX32"/>
      <c r="DY32" s="35">
        <v>1.412E-5</v>
      </c>
      <c r="DZ32">
        <v>168.636</v>
      </c>
      <c r="EA32">
        <v>136.102</v>
      </c>
      <c r="EB32">
        <v>229.15</v>
      </c>
      <c r="EC32">
        <v>161.96600000000001</v>
      </c>
      <c r="ED32">
        <v>2.5000000000000001E-2</v>
      </c>
      <c r="EE32"/>
      <c r="EG32" s="3">
        <v>17</v>
      </c>
      <c r="EI32" s="35">
        <v>6.4500000000000001E-6</v>
      </c>
      <c r="EJ32">
        <v>148.714</v>
      </c>
      <c r="EK32">
        <v>121.22199999999999</v>
      </c>
      <c r="EL32">
        <v>189.67699999999999</v>
      </c>
      <c r="EM32">
        <v>-5.7110000000000003</v>
      </c>
      <c r="EN32">
        <v>1.0999999999999999E-2</v>
      </c>
      <c r="EQ32" s="3">
        <v>3</v>
      </c>
      <c r="ES32" s="35">
        <v>5.5300000000000004E-6</v>
      </c>
      <c r="ET32">
        <v>112.94499999999999</v>
      </c>
      <c r="EU32">
        <v>94.983000000000004</v>
      </c>
      <c r="EV32">
        <v>138.333</v>
      </c>
      <c r="EW32">
        <v>113.629</v>
      </c>
      <c r="EX32">
        <v>0.01</v>
      </c>
      <c r="FB32" s="59"/>
      <c r="FL32" s="3">
        <v>29</v>
      </c>
      <c r="FM32"/>
      <c r="FN32" s="35">
        <v>2.6100000000000001E-5</v>
      </c>
      <c r="FO32">
        <v>108.456</v>
      </c>
      <c r="FP32">
        <v>102.336</v>
      </c>
      <c r="FQ32">
        <v>113.062</v>
      </c>
      <c r="FR32">
        <v>95.44</v>
      </c>
      <c r="FS32">
        <v>4.5999999999999999E-2</v>
      </c>
      <c r="FT32" s="5"/>
      <c r="FU32" s="5"/>
      <c r="FW32" s="61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</row>
    <row r="33" spans="1:196" x14ac:dyDescent="0.25">
      <c r="A33" s="30"/>
      <c r="B33">
        <v>30</v>
      </c>
      <c r="D33" s="35">
        <v>7.3669999999999999E-6</v>
      </c>
      <c r="E33">
        <v>119.652</v>
      </c>
      <c r="F33">
        <v>108.455</v>
      </c>
      <c r="G33">
        <v>131.47200000000001</v>
      </c>
      <c r="H33">
        <v>85.03</v>
      </c>
      <c r="I33">
        <v>1.2999999999999999E-2</v>
      </c>
      <c r="L33" s="3">
        <v>30</v>
      </c>
      <c r="N33" s="35">
        <v>5.8300000000000001E-6</v>
      </c>
      <c r="O33">
        <v>168.54300000000001</v>
      </c>
      <c r="P33">
        <v>153.92599999999999</v>
      </c>
      <c r="Q33">
        <v>181.691</v>
      </c>
      <c r="R33">
        <v>132.709</v>
      </c>
      <c r="S33">
        <v>0.01</v>
      </c>
      <c r="V33" s="3">
        <v>25</v>
      </c>
      <c r="W33" t="s">
        <v>87</v>
      </c>
      <c r="X33" s="35">
        <v>2.32E-4</v>
      </c>
      <c r="Y33">
        <v>92.162000000000006</v>
      </c>
      <c r="Z33">
        <v>54.298999999999999</v>
      </c>
      <c r="AA33">
        <v>184.31</v>
      </c>
      <c r="AB33">
        <v>98.677000000000007</v>
      </c>
      <c r="AC33">
        <v>0.41899999999999998</v>
      </c>
      <c r="AJ33">
        <f>AK34-AP32</f>
        <v>51.375</v>
      </c>
      <c r="AK33">
        <f>AN30/(AN25+AN26)</f>
        <v>171.25</v>
      </c>
      <c r="AL33">
        <f>AM34-AO32</f>
        <v>5.5249999999999986</v>
      </c>
      <c r="AM33">
        <f>AN29/(AN25+AN26)</f>
        <v>18.416666666666668</v>
      </c>
      <c r="AN33" t="s">
        <v>9</v>
      </c>
      <c r="AO33">
        <f>AN29/AN28</f>
        <v>15.785714285714285</v>
      </c>
      <c r="AP33">
        <f>AN30/AN28</f>
        <v>146.78571428571431</v>
      </c>
      <c r="AU33">
        <f>AX29/(AX24-AX25)</f>
        <v>27.833333333333336</v>
      </c>
      <c r="AW33">
        <f>AX28/(AX24-AX25)</f>
        <v>27.833333333333336</v>
      </c>
      <c r="AX33" t="s">
        <v>10</v>
      </c>
      <c r="AY33">
        <f>AX28/AX26</f>
        <v>33.4</v>
      </c>
      <c r="AZ33">
        <f>AX29/AX26</f>
        <v>33.4</v>
      </c>
      <c r="BJ33" t="s">
        <v>8</v>
      </c>
      <c r="BL33" s="3">
        <v>7</v>
      </c>
      <c r="BN33" s="35">
        <v>2.1500000000000001E-5</v>
      </c>
      <c r="BO33">
        <v>68.403999999999996</v>
      </c>
      <c r="BP33">
        <v>54.552999999999997</v>
      </c>
      <c r="BQ33">
        <v>76.650999999999996</v>
      </c>
      <c r="BR33">
        <v>-162.35</v>
      </c>
      <c r="BS33">
        <v>3.7999999999999999E-2</v>
      </c>
      <c r="BV33" s="30"/>
      <c r="BW33" s="3">
        <v>30</v>
      </c>
      <c r="BY33" s="35">
        <v>3.0700000000000001E-5</v>
      </c>
      <c r="BZ33">
        <v>80.813000000000002</v>
      </c>
      <c r="CA33">
        <v>78.790000000000006</v>
      </c>
      <c r="CB33">
        <v>82.394999999999996</v>
      </c>
      <c r="CC33">
        <v>-82.405000000000001</v>
      </c>
      <c r="CD33">
        <v>2.1000000000000001E-2</v>
      </c>
      <c r="CG33" s="3">
        <v>30</v>
      </c>
      <c r="CI33" s="35">
        <v>1.29E-5</v>
      </c>
      <c r="CJ33">
        <v>184.434</v>
      </c>
      <c r="CK33">
        <v>172.422</v>
      </c>
      <c r="CL33">
        <v>195.56299999999999</v>
      </c>
      <c r="CM33">
        <v>78.69</v>
      </c>
      <c r="CN33">
        <v>2.3E-2</v>
      </c>
      <c r="CR33">
        <v>30</v>
      </c>
      <c r="CT33" s="35">
        <v>6.7499999999999997E-6</v>
      </c>
      <c r="CU33">
        <v>58.741</v>
      </c>
      <c r="CV33">
        <v>55</v>
      </c>
      <c r="CW33">
        <v>61.926000000000002</v>
      </c>
      <c r="CX33">
        <v>-119.05500000000001</v>
      </c>
      <c r="CY33">
        <v>1.0999999999999999E-2</v>
      </c>
      <c r="DB33" s="3">
        <v>30</v>
      </c>
      <c r="DD33" s="35">
        <v>9.8200000000000008E-6</v>
      </c>
      <c r="DE33">
        <v>97.822000000000003</v>
      </c>
      <c r="DF33">
        <v>85.03</v>
      </c>
      <c r="DG33">
        <v>129.333</v>
      </c>
      <c r="DH33">
        <v>-41.009</v>
      </c>
      <c r="DI33">
        <v>1.7000000000000001E-2</v>
      </c>
      <c r="DL33" s="29"/>
      <c r="DM33" s="5">
        <v>30</v>
      </c>
      <c r="DO33" s="35">
        <v>6.4500000000000001E-6</v>
      </c>
      <c r="DP33">
        <v>84.85</v>
      </c>
      <c r="DQ33">
        <v>81.332999999999998</v>
      </c>
      <c r="DR33">
        <v>88.728999999999999</v>
      </c>
      <c r="DS33">
        <v>-67.165999999999997</v>
      </c>
      <c r="DT33">
        <v>1.0999999999999999E-2</v>
      </c>
      <c r="DW33" s="3">
        <v>5</v>
      </c>
      <c r="DX33"/>
      <c r="DY33" s="35">
        <v>1.2279999999999999E-5</v>
      </c>
      <c r="DZ33">
        <v>153.69300000000001</v>
      </c>
      <c r="EA33">
        <v>133.00800000000001</v>
      </c>
      <c r="EB33">
        <v>190.994</v>
      </c>
      <c r="EC33">
        <v>-22.62</v>
      </c>
      <c r="ED33">
        <v>2.1999999999999999E-2</v>
      </c>
      <c r="EE33"/>
      <c r="EG33" s="3">
        <v>18</v>
      </c>
      <c r="EI33" s="35">
        <v>1.04E-5</v>
      </c>
      <c r="EJ33">
        <v>163.63300000000001</v>
      </c>
      <c r="EK33">
        <v>118.488</v>
      </c>
      <c r="EL33">
        <v>232.69300000000001</v>
      </c>
      <c r="EM33">
        <v>169.38</v>
      </c>
      <c r="EN33">
        <v>1.7999999999999999E-2</v>
      </c>
      <c r="EQ33" s="3">
        <v>4</v>
      </c>
      <c r="ES33" s="35">
        <v>6.4500000000000001E-6</v>
      </c>
      <c r="ET33">
        <v>96.533000000000001</v>
      </c>
      <c r="EU33">
        <v>87.566999999999993</v>
      </c>
      <c r="EV33">
        <v>104.033</v>
      </c>
      <c r="EW33">
        <v>-68.748999999999995</v>
      </c>
      <c r="EX33">
        <v>1.0999999999999999E-2</v>
      </c>
      <c r="FB33" s="59"/>
      <c r="FL33" s="3">
        <v>30</v>
      </c>
      <c r="FM33"/>
      <c r="FN33" s="35">
        <v>1.29E-5</v>
      </c>
      <c r="FO33">
        <v>110.084</v>
      </c>
      <c r="FP33">
        <v>103</v>
      </c>
      <c r="FQ33">
        <v>115.64</v>
      </c>
      <c r="FR33">
        <v>-85.710999999999999</v>
      </c>
      <c r="FS33">
        <v>2.3E-2</v>
      </c>
      <c r="FT33" s="5"/>
      <c r="FU33" s="5"/>
      <c r="FW33" s="61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</row>
    <row r="34" spans="1:196" x14ac:dyDescent="0.25">
      <c r="A34" s="30"/>
      <c r="B34">
        <v>31</v>
      </c>
      <c r="D34" s="35">
        <v>7.9810000000000003E-6</v>
      </c>
      <c r="E34">
        <v>128.274</v>
      </c>
      <c r="F34">
        <v>117.423</v>
      </c>
      <c r="G34">
        <v>139.11099999999999</v>
      </c>
      <c r="H34">
        <v>-97.125</v>
      </c>
      <c r="I34">
        <v>1.4E-2</v>
      </c>
      <c r="L34" s="3">
        <v>31</v>
      </c>
      <c r="N34" s="35">
        <v>6.1399999999999997E-6</v>
      </c>
      <c r="O34">
        <v>169.24199999999999</v>
      </c>
      <c r="P34">
        <v>153.92599999999999</v>
      </c>
      <c r="Q34">
        <v>178.62799999999999</v>
      </c>
      <c r="R34">
        <v>-36.253999999999998</v>
      </c>
      <c r="S34">
        <v>0.01</v>
      </c>
      <c r="AD34" t="s">
        <v>8</v>
      </c>
      <c r="AK34">
        <f>AN30/(AN25-AN26)</f>
        <v>256.875</v>
      </c>
      <c r="AM34">
        <f>AN29/(AN25-AN26)</f>
        <v>27.625</v>
      </c>
      <c r="AN34" t="s">
        <v>10</v>
      </c>
      <c r="AO34">
        <f>AN29/AN27</f>
        <v>36.833333333333336</v>
      </c>
      <c r="AP34">
        <f>AN30/AN27</f>
        <v>342.5</v>
      </c>
      <c r="AQ34" s="3">
        <v>1</v>
      </c>
      <c r="AS34" s="35">
        <v>1.3200000000000001E-5</v>
      </c>
      <c r="AT34">
        <v>181.071</v>
      </c>
      <c r="AU34">
        <v>164.667</v>
      </c>
      <c r="AV34">
        <v>205.02199999999999</v>
      </c>
      <c r="AW34">
        <v>53.673000000000002</v>
      </c>
      <c r="AX34">
        <v>2.3E-2</v>
      </c>
      <c r="BJ34">
        <f>BI31/BI27</f>
        <v>23.137931034482758</v>
      </c>
      <c r="BK34">
        <f>BI32/BI27</f>
        <v>61.551724137931032</v>
      </c>
      <c r="BL34" s="3">
        <v>8</v>
      </c>
      <c r="BN34" s="35">
        <v>1.66E-5</v>
      </c>
      <c r="BO34">
        <v>65.616</v>
      </c>
      <c r="BP34">
        <v>53.411999999999999</v>
      </c>
      <c r="BQ34">
        <v>76.424000000000007</v>
      </c>
      <c r="BR34">
        <v>16.39</v>
      </c>
      <c r="BS34">
        <v>2.9000000000000001E-2</v>
      </c>
      <c r="BV34" s="30"/>
      <c r="BW34" s="3">
        <v>31</v>
      </c>
      <c r="BY34" s="35">
        <v>1.73E-5</v>
      </c>
      <c r="BZ34">
        <v>98.16</v>
      </c>
      <c r="CA34">
        <v>80.926000000000002</v>
      </c>
      <c r="CB34">
        <v>114.333</v>
      </c>
      <c r="CC34">
        <v>97.125</v>
      </c>
      <c r="CD34">
        <v>1.0999999999999999E-2</v>
      </c>
      <c r="CG34" s="3">
        <v>31</v>
      </c>
      <c r="CI34" s="35">
        <v>1.2300000000000001E-5</v>
      </c>
      <c r="CJ34">
        <v>175.12</v>
      </c>
      <c r="CK34">
        <v>152.876</v>
      </c>
      <c r="CL34">
        <v>201.898</v>
      </c>
      <c r="CM34">
        <v>-101.889</v>
      </c>
      <c r="CN34">
        <v>2.1999999999999999E-2</v>
      </c>
      <c r="CR34">
        <v>31</v>
      </c>
      <c r="CT34" s="35">
        <v>6.7499999999999997E-6</v>
      </c>
      <c r="CU34">
        <v>53.503</v>
      </c>
      <c r="CV34">
        <v>48.777999999999999</v>
      </c>
      <c r="CW34">
        <v>57.984000000000002</v>
      </c>
      <c r="CX34">
        <v>60.945</v>
      </c>
      <c r="CY34">
        <v>1.2E-2</v>
      </c>
      <c r="DB34" s="3">
        <v>31</v>
      </c>
      <c r="DD34" s="35">
        <v>7.9799999999999998E-6</v>
      </c>
      <c r="DE34">
        <v>85.164000000000001</v>
      </c>
      <c r="DF34">
        <v>70.317999999999998</v>
      </c>
      <c r="DG34">
        <v>129.333</v>
      </c>
      <c r="DH34">
        <v>138.18</v>
      </c>
      <c r="DI34">
        <v>1.4E-2</v>
      </c>
      <c r="DL34" s="29"/>
      <c r="DM34" s="5">
        <v>31</v>
      </c>
      <c r="DO34" s="35">
        <v>8.6000000000000007E-6</v>
      </c>
      <c r="DP34">
        <v>90.194999999999993</v>
      </c>
      <c r="DQ34">
        <v>83.221999999999994</v>
      </c>
      <c r="DR34">
        <v>95.926000000000002</v>
      </c>
      <c r="DS34">
        <v>111.801</v>
      </c>
      <c r="DT34">
        <v>1.4999999999999999E-2</v>
      </c>
      <c r="DW34" s="3">
        <v>6</v>
      </c>
      <c r="DX34"/>
      <c r="DY34" s="35">
        <v>1.4430000000000001E-5</v>
      </c>
      <c r="DZ34">
        <v>150.321</v>
      </c>
      <c r="EA34">
        <v>121.95</v>
      </c>
      <c r="EB34">
        <v>194.268</v>
      </c>
      <c r="EC34">
        <v>161.17500000000001</v>
      </c>
      <c r="ED34">
        <v>2.5000000000000001E-2</v>
      </c>
      <c r="EE34"/>
      <c r="EG34" s="3">
        <v>19</v>
      </c>
      <c r="EI34" s="35">
        <v>7.9799999999999998E-6</v>
      </c>
      <c r="EJ34">
        <v>169.59399999999999</v>
      </c>
      <c r="EK34">
        <v>122.667</v>
      </c>
      <c r="EL34">
        <v>223.92699999999999</v>
      </c>
      <c r="EM34">
        <v>-14.036</v>
      </c>
      <c r="EN34">
        <v>1.4E-2</v>
      </c>
      <c r="EQ34" s="3">
        <v>5</v>
      </c>
      <c r="ES34" s="35">
        <v>7.6699999999999994E-6</v>
      </c>
      <c r="ET34">
        <v>126.813</v>
      </c>
      <c r="EU34">
        <v>91.783000000000001</v>
      </c>
      <c r="EV34">
        <v>202.715</v>
      </c>
      <c r="EW34">
        <v>114.444</v>
      </c>
      <c r="EX34">
        <v>1.2999999999999999E-2</v>
      </c>
      <c r="FB34" s="59"/>
      <c r="FL34" s="3">
        <v>31</v>
      </c>
      <c r="FM34"/>
      <c r="FN34" s="35">
        <v>1.38E-5</v>
      </c>
      <c r="FO34">
        <v>110.547</v>
      </c>
      <c r="FP34">
        <v>103.39400000000001</v>
      </c>
      <c r="FQ34">
        <v>117.67700000000001</v>
      </c>
      <c r="FR34">
        <v>93.9</v>
      </c>
      <c r="FS34">
        <v>2.4E-2</v>
      </c>
      <c r="FT34" s="5"/>
      <c r="FU34" s="5"/>
      <c r="FW34" s="61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</row>
    <row r="35" spans="1:196" x14ac:dyDescent="0.25">
      <c r="A35" s="30"/>
      <c r="B35">
        <v>32</v>
      </c>
      <c r="D35" s="35">
        <v>7.6739999999999997E-6</v>
      </c>
      <c r="E35">
        <v>134.09800000000001</v>
      </c>
      <c r="F35">
        <v>112.926</v>
      </c>
      <c r="G35">
        <v>150.762</v>
      </c>
      <c r="H35">
        <v>87.614000000000004</v>
      </c>
      <c r="I35">
        <v>1.2999999999999999E-2</v>
      </c>
      <c r="L35" s="3">
        <v>32</v>
      </c>
      <c r="N35" s="35">
        <v>3.9899999999999999E-6</v>
      </c>
      <c r="O35">
        <v>160.512</v>
      </c>
      <c r="P35">
        <v>154.46899999999999</v>
      </c>
      <c r="Q35">
        <v>168.88900000000001</v>
      </c>
      <c r="R35">
        <v>131.63399999999999</v>
      </c>
      <c r="S35">
        <v>7.0000000000000001E-3</v>
      </c>
      <c r="AD35">
        <f>AC32/AC28</f>
        <v>24.647058823529409</v>
      </c>
      <c r="AE35">
        <f>AC33/AC28</f>
        <v>24.647058823529409</v>
      </c>
      <c r="AQ35" s="3">
        <v>2</v>
      </c>
      <c r="AS35" s="35">
        <v>6.7499999999999997E-6</v>
      </c>
      <c r="AT35">
        <v>174.38900000000001</v>
      </c>
      <c r="AU35">
        <v>169.476</v>
      </c>
      <c r="AV35">
        <v>184</v>
      </c>
      <c r="AW35">
        <v>-131.18600000000001</v>
      </c>
      <c r="AX35">
        <v>1.2E-2</v>
      </c>
      <c r="BE35">
        <f>BF36-BK34</f>
        <v>23.448275862068954</v>
      </c>
      <c r="BF35">
        <f>BI32/(BI27+BI28)</f>
        <v>48.243243243243235</v>
      </c>
      <c r="BG35">
        <f>BH36-BJ34</f>
        <v>8.8144499178981945</v>
      </c>
      <c r="BH35">
        <f>BI31/(BI27+BI28)</f>
        <v>18.135135135135133</v>
      </c>
      <c r="BI35" t="s">
        <v>9</v>
      </c>
      <c r="BJ35">
        <f>BI31/BI30</f>
        <v>15.250000000000002</v>
      </c>
      <c r="BK35">
        <f>BI32/BI30</f>
        <v>40.56818181818182</v>
      </c>
      <c r="BL35" s="3">
        <v>9</v>
      </c>
      <c r="BN35" s="35">
        <v>2.0299999999999999E-5</v>
      </c>
      <c r="BO35">
        <v>81.542000000000002</v>
      </c>
      <c r="BP35">
        <v>62.692</v>
      </c>
      <c r="BQ35">
        <v>93.491</v>
      </c>
      <c r="BR35">
        <v>-162.96199999999999</v>
      </c>
      <c r="BS35">
        <v>3.5999999999999997E-2</v>
      </c>
      <c r="BV35" s="30"/>
      <c r="BW35" s="3">
        <v>32</v>
      </c>
      <c r="BY35" s="35">
        <v>1.9199999999999999E-5</v>
      </c>
      <c r="BZ35">
        <v>104.602</v>
      </c>
      <c r="CA35">
        <v>83.278000000000006</v>
      </c>
      <c r="CB35">
        <v>115.18899999999999</v>
      </c>
      <c r="CC35">
        <v>-84.289000000000001</v>
      </c>
      <c r="CD35">
        <v>1.2999999999999999E-2</v>
      </c>
      <c r="CG35" s="3">
        <v>32</v>
      </c>
      <c r="CI35" s="35">
        <v>9.8200000000000008E-6</v>
      </c>
      <c r="CJ35">
        <v>202.57599999999999</v>
      </c>
      <c r="CK35">
        <v>163.06899999999999</v>
      </c>
      <c r="CL35">
        <v>222.93600000000001</v>
      </c>
      <c r="CM35">
        <v>78.69</v>
      </c>
      <c r="CN35">
        <v>1.7000000000000001E-2</v>
      </c>
      <c r="CR35">
        <v>32</v>
      </c>
      <c r="CT35" s="35">
        <v>5.8300000000000001E-6</v>
      </c>
      <c r="CU35">
        <v>55.369</v>
      </c>
      <c r="CV35">
        <v>48.777999999999999</v>
      </c>
      <c r="CW35">
        <v>60.442</v>
      </c>
      <c r="CX35">
        <v>-119.358</v>
      </c>
      <c r="CY35">
        <v>0.01</v>
      </c>
      <c r="DB35" s="3">
        <v>32</v>
      </c>
      <c r="DD35" s="35">
        <v>7.3699999999999997E-6</v>
      </c>
      <c r="DE35">
        <v>82.856999999999999</v>
      </c>
      <c r="DF35">
        <v>55.332999999999998</v>
      </c>
      <c r="DG35">
        <v>102.96599999999999</v>
      </c>
      <c r="DH35">
        <v>-43.264000000000003</v>
      </c>
      <c r="DI35">
        <v>1.2999999999999999E-2</v>
      </c>
      <c r="DL35" s="29"/>
      <c r="DM35" s="5">
        <v>32</v>
      </c>
      <c r="DO35" s="35">
        <v>9.5200000000000003E-6</v>
      </c>
      <c r="DP35">
        <v>94.016999999999996</v>
      </c>
      <c r="DQ35">
        <v>90.090999999999994</v>
      </c>
      <c r="DR35">
        <v>98.814999999999998</v>
      </c>
      <c r="DS35">
        <v>-64.290000000000006</v>
      </c>
      <c r="DT35">
        <v>1.7000000000000001E-2</v>
      </c>
      <c r="DW35" s="3">
        <v>7</v>
      </c>
      <c r="DX35"/>
      <c r="DY35" s="35">
        <v>1.504E-5</v>
      </c>
      <c r="DZ35">
        <v>121.569</v>
      </c>
      <c r="EA35">
        <v>110.486</v>
      </c>
      <c r="EB35">
        <v>135.465</v>
      </c>
      <c r="EC35">
        <v>-19.573</v>
      </c>
      <c r="ED35">
        <v>2.5999999999999999E-2</v>
      </c>
      <c r="EE35"/>
      <c r="EG35" s="3">
        <v>20</v>
      </c>
      <c r="EI35" s="35">
        <v>7.6699999999999994E-6</v>
      </c>
      <c r="EJ35">
        <v>183.89400000000001</v>
      </c>
      <c r="EK35">
        <v>135.38200000000001</v>
      </c>
      <c r="EL35">
        <v>243.917</v>
      </c>
      <c r="EM35">
        <v>170.53800000000001</v>
      </c>
      <c r="EN35">
        <v>1.2999999999999999E-2</v>
      </c>
      <c r="EQ35" s="3">
        <v>6</v>
      </c>
      <c r="ES35" s="35">
        <v>8.8999999999999995E-6</v>
      </c>
      <c r="ET35">
        <v>100.316</v>
      </c>
      <c r="EU35">
        <v>84.313999999999993</v>
      </c>
      <c r="EV35">
        <v>122.167</v>
      </c>
      <c r="EW35">
        <v>-67.067999999999998</v>
      </c>
      <c r="EX35">
        <v>1.4999999999999999E-2</v>
      </c>
      <c r="FB35" s="59"/>
      <c r="FL35" s="3">
        <v>32</v>
      </c>
      <c r="FM35"/>
      <c r="FN35" s="35">
        <v>1.5699999999999999E-5</v>
      </c>
      <c r="FO35">
        <v>110.315</v>
      </c>
      <c r="FP35">
        <v>103</v>
      </c>
      <c r="FQ35">
        <v>118.333</v>
      </c>
      <c r="FR35">
        <v>-85.426000000000002</v>
      </c>
      <c r="FS35">
        <v>2.8000000000000001E-2</v>
      </c>
      <c r="FT35" s="5"/>
      <c r="FU35" s="5"/>
      <c r="FW35" s="61"/>
      <c r="GB35" s="29"/>
      <c r="GC35" s="29"/>
      <c r="GD35" s="29"/>
      <c r="GE35" s="29"/>
      <c r="GF35" s="62"/>
      <c r="GG35" s="29"/>
      <c r="GH35" s="29"/>
      <c r="GI35" s="29"/>
      <c r="GJ35" s="29"/>
      <c r="GK35" s="29"/>
      <c r="GL35" s="29"/>
      <c r="GM35" s="29"/>
      <c r="GN35" s="29"/>
    </row>
    <row r="36" spans="1:196" x14ac:dyDescent="0.25">
      <c r="A36" s="30"/>
      <c r="B36">
        <v>33</v>
      </c>
      <c r="D36" s="35">
        <v>3.6830000000000001E-6</v>
      </c>
      <c r="E36">
        <v>164.751</v>
      </c>
      <c r="F36">
        <v>111.871</v>
      </c>
      <c r="G36">
        <v>233.005</v>
      </c>
      <c r="H36">
        <v>-95.194000000000003</v>
      </c>
      <c r="I36">
        <v>6.0000000000000001E-3</v>
      </c>
      <c r="L36" s="3">
        <v>33</v>
      </c>
      <c r="N36" s="35">
        <v>4.9100000000000004E-6</v>
      </c>
      <c r="O36">
        <v>164.93799999999999</v>
      </c>
      <c r="P36">
        <v>159.309</v>
      </c>
      <c r="Q36">
        <v>172.86199999999999</v>
      </c>
      <c r="R36">
        <v>-47.725999999999999</v>
      </c>
      <c r="S36">
        <v>8.0000000000000002E-3</v>
      </c>
      <c r="Y36">
        <f>Z37-AE35</f>
        <v>7.5837104072398169</v>
      </c>
      <c r="Z36">
        <f>AC33/(AC28+AC29)</f>
        <v>19.952380952380949</v>
      </c>
      <c r="AA36">
        <f>AB37-AD35</f>
        <v>7.5837104072398169</v>
      </c>
      <c r="AB36">
        <f>AC32/(AC28+AC29)</f>
        <v>19.952380952380949</v>
      </c>
      <c r="AC36" t="s">
        <v>9</v>
      </c>
      <c r="AD36">
        <f>AC32/AC31</f>
        <v>16.115384615384617</v>
      </c>
      <c r="AE36">
        <f>AC33/AC31</f>
        <v>16.115384615384617</v>
      </c>
      <c r="AQ36" s="3">
        <v>3</v>
      </c>
      <c r="AS36" s="35">
        <v>6.7499999999999997E-6</v>
      </c>
      <c r="AT36">
        <v>170.922</v>
      </c>
      <c r="AU36">
        <v>164.726</v>
      </c>
      <c r="AV36">
        <v>176.429</v>
      </c>
      <c r="AW36">
        <v>54.781999999999996</v>
      </c>
      <c r="AX36">
        <v>1.2E-2</v>
      </c>
      <c r="BF36">
        <f>BI32/(BI27-BI28)</f>
        <v>84.999999999999986</v>
      </c>
      <c r="BH36">
        <f>BI31/(BI27-BI28)</f>
        <v>31.952380952380953</v>
      </c>
      <c r="BI36" t="s">
        <v>10</v>
      </c>
      <c r="BJ36">
        <f>BI31/BI29</f>
        <v>41.9375</v>
      </c>
      <c r="BK36">
        <f>BI32/BI29</f>
        <v>111.56249999999999</v>
      </c>
      <c r="BL36" s="3">
        <v>10</v>
      </c>
      <c r="BN36" s="35">
        <v>1.4100000000000001E-5</v>
      </c>
      <c r="BO36">
        <v>77.652000000000001</v>
      </c>
      <c r="BP36">
        <v>62.969000000000001</v>
      </c>
      <c r="BQ36">
        <v>89.771000000000001</v>
      </c>
      <c r="BR36">
        <v>16.821000000000002</v>
      </c>
      <c r="BS36">
        <v>2.5000000000000001E-2</v>
      </c>
      <c r="BV36" s="30"/>
      <c r="BW36" s="3">
        <v>33</v>
      </c>
      <c r="BY36" s="35">
        <v>2.69E-5</v>
      </c>
      <c r="BZ36">
        <v>92.228999999999999</v>
      </c>
      <c r="CA36">
        <v>83.278000000000006</v>
      </c>
      <c r="CB36">
        <v>101.556</v>
      </c>
      <c r="CC36">
        <v>99.462000000000003</v>
      </c>
      <c r="CD36">
        <v>1.7999999999999999E-2</v>
      </c>
      <c r="CG36" s="3">
        <v>33</v>
      </c>
      <c r="CI36" s="35">
        <v>1.11E-5</v>
      </c>
      <c r="CJ36">
        <v>208.47200000000001</v>
      </c>
      <c r="CK36">
        <v>189.709</v>
      </c>
      <c r="CL36">
        <v>226.53299999999999</v>
      </c>
      <c r="CM36">
        <v>-101.634</v>
      </c>
      <c r="CN36">
        <v>1.9E-2</v>
      </c>
      <c r="CR36">
        <v>33</v>
      </c>
      <c r="CT36" s="35">
        <v>7.6699999999999994E-6</v>
      </c>
      <c r="CU36">
        <v>57.874000000000002</v>
      </c>
      <c r="CV36">
        <v>51.707999999999998</v>
      </c>
      <c r="CW36">
        <v>65.332999999999998</v>
      </c>
      <c r="CX36">
        <v>60.255000000000003</v>
      </c>
      <c r="CY36">
        <v>1.2999999999999999E-2</v>
      </c>
      <c r="DB36" s="3">
        <v>33</v>
      </c>
      <c r="DD36" s="35">
        <v>8.2900000000000002E-6</v>
      </c>
      <c r="DE36">
        <v>57.646999999999998</v>
      </c>
      <c r="DF36">
        <v>49.332999999999998</v>
      </c>
      <c r="DG36">
        <v>64.423000000000002</v>
      </c>
      <c r="DH36">
        <v>136.548</v>
      </c>
      <c r="DI36">
        <v>1.4999999999999999E-2</v>
      </c>
      <c r="DL36" s="29"/>
      <c r="DM36" s="5">
        <v>33</v>
      </c>
      <c r="DO36" s="35">
        <v>9.5200000000000003E-6</v>
      </c>
      <c r="DP36">
        <v>100.096</v>
      </c>
      <c r="DQ36">
        <v>90.555999999999997</v>
      </c>
      <c r="DR36">
        <v>105.51900000000001</v>
      </c>
      <c r="DS36">
        <v>113.199</v>
      </c>
      <c r="DT36">
        <v>1.7000000000000001E-2</v>
      </c>
      <c r="DW36" s="3">
        <v>8</v>
      </c>
      <c r="DX36"/>
      <c r="DY36" s="35">
        <v>1.013E-5</v>
      </c>
      <c r="DZ36">
        <v>106.524</v>
      </c>
      <c r="EA36">
        <v>98.647000000000006</v>
      </c>
      <c r="EB36">
        <v>113.005</v>
      </c>
      <c r="EC36">
        <v>161.565</v>
      </c>
      <c r="ED36">
        <v>1.7999999999999999E-2</v>
      </c>
      <c r="EE36"/>
      <c r="EG36" s="3">
        <v>21</v>
      </c>
      <c r="EI36" s="35">
        <v>5.5300000000000004E-6</v>
      </c>
      <c r="EJ36">
        <v>187.51</v>
      </c>
      <c r="EK36">
        <v>139.333</v>
      </c>
      <c r="EL36">
        <v>238.78899999999999</v>
      </c>
      <c r="EM36">
        <v>-10.62</v>
      </c>
      <c r="EN36">
        <v>8.9999999999999993E-3</v>
      </c>
      <c r="EQ36" s="3">
        <v>7</v>
      </c>
      <c r="ES36" s="35">
        <v>6.4500000000000001E-6</v>
      </c>
      <c r="ET36">
        <v>100.303</v>
      </c>
      <c r="EU36">
        <v>85.832999999999998</v>
      </c>
      <c r="EV36">
        <v>118.188</v>
      </c>
      <c r="EW36">
        <v>112.834</v>
      </c>
      <c r="EX36">
        <v>1.0999999999999999E-2</v>
      </c>
      <c r="FB36" s="59"/>
      <c r="FL36" s="3">
        <v>33</v>
      </c>
      <c r="FM36"/>
      <c r="FN36" s="35">
        <v>1.0699999999999999E-5</v>
      </c>
      <c r="FO36">
        <v>108.842</v>
      </c>
      <c r="FP36">
        <v>102.27500000000001</v>
      </c>
      <c r="FQ36">
        <v>113.967</v>
      </c>
      <c r="FR36">
        <v>93.366</v>
      </c>
      <c r="FS36">
        <v>1.9E-2</v>
      </c>
      <c r="FT36" s="5"/>
      <c r="FU36" s="5"/>
      <c r="FW36" s="61"/>
      <c r="GB36" s="29"/>
      <c r="GC36" s="29"/>
      <c r="GD36" s="29"/>
      <c r="GE36" s="29"/>
      <c r="GF36" s="62"/>
      <c r="GG36" s="29"/>
      <c r="GH36" s="29"/>
      <c r="GI36" s="29"/>
      <c r="GJ36" s="29"/>
      <c r="GK36" s="29"/>
      <c r="GL36" s="29"/>
      <c r="GM36" s="29"/>
      <c r="GN36" s="29"/>
    </row>
    <row r="37" spans="1:196" x14ac:dyDescent="0.25">
      <c r="A37" s="30"/>
      <c r="B37">
        <v>34</v>
      </c>
      <c r="D37" s="35">
        <v>4.2969999999999997E-6</v>
      </c>
      <c r="E37">
        <v>158.191</v>
      </c>
      <c r="F37">
        <v>114.443</v>
      </c>
      <c r="G37">
        <v>229.75299999999999</v>
      </c>
      <c r="H37">
        <v>85.600999999999999</v>
      </c>
      <c r="I37">
        <v>7.0000000000000001E-3</v>
      </c>
      <c r="L37" s="3">
        <v>34</v>
      </c>
      <c r="N37" s="35">
        <v>6.1399999999999997E-6</v>
      </c>
      <c r="O37">
        <v>152.88800000000001</v>
      </c>
      <c r="P37">
        <v>142.77600000000001</v>
      </c>
      <c r="Q37">
        <v>176.29599999999999</v>
      </c>
      <c r="R37">
        <v>137.12100000000001</v>
      </c>
      <c r="S37">
        <v>0.01</v>
      </c>
      <c r="Z37">
        <f>AC33/(AC28-AC29)</f>
        <v>32.230769230769226</v>
      </c>
      <c r="AB37">
        <f>AC32/(AC28-AC29)</f>
        <v>32.230769230769226</v>
      </c>
      <c r="AC37" t="s">
        <v>10</v>
      </c>
      <c r="AD37">
        <f>AC32/AC30</f>
        <v>34.916666666666664</v>
      </c>
      <c r="AE37">
        <f>AC33/AC30</f>
        <v>34.916666666666664</v>
      </c>
      <c r="AQ37" s="3">
        <v>4</v>
      </c>
      <c r="AS37" s="35">
        <v>1.11E-5</v>
      </c>
      <c r="AT37">
        <v>165.56700000000001</v>
      </c>
      <c r="AU37">
        <v>162.6</v>
      </c>
      <c r="AV37">
        <v>168.58699999999999</v>
      </c>
      <c r="AW37">
        <v>-126.87</v>
      </c>
      <c r="AX37">
        <v>1.9E-2</v>
      </c>
      <c r="BL37" s="3">
        <v>11</v>
      </c>
      <c r="BN37" s="35">
        <v>1.2E-5</v>
      </c>
      <c r="BO37">
        <v>73.331000000000003</v>
      </c>
      <c r="BP37">
        <v>65.302999999999997</v>
      </c>
      <c r="BQ37">
        <v>84.680999999999997</v>
      </c>
      <c r="BR37">
        <v>-163.00899999999999</v>
      </c>
      <c r="BS37">
        <v>2.1000000000000001E-2</v>
      </c>
      <c r="BV37" s="30"/>
      <c r="BW37" s="3">
        <v>34</v>
      </c>
      <c r="BY37" s="35">
        <v>3.65E-5</v>
      </c>
      <c r="BZ37">
        <v>148.744</v>
      </c>
      <c r="CA37">
        <v>101.556</v>
      </c>
      <c r="CB37">
        <v>178.59700000000001</v>
      </c>
      <c r="CC37">
        <v>-83.991</v>
      </c>
      <c r="CD37">
        <v>2.5999999999999999E-2</v>
      </c>
      <c r="CG37" s="3">
        <v>34</v>
      </c>
      <c r="CI37" s="35">
        <v>1.2E-5</v>
      </c>
      <c r="CJ37">
        <v>199.72300000000001</v>
      </c>
      <c r="CK37">
        <v>177.32</v>
      </c>
      <c r="CL37">
        <v>214.86600000000001</v>
      </c>
      <c r="CM37">
        <v>79.287000000000006</v>
      </c>
      <c r="CN37">
        <v>2.1000000000000001E-2</v>
      </c>
      <c r="CR37">
        <v>34</v>
      </c>
      <c r="CT37" s="35">
        <v>1.0699999999999999E-5</v>
      </c>
      <c r="CU37">
        <v>54.273000000000003</v>
      </c>
      <c r="CV37">
        <v>48.954000000000001</v>
      </c>
      <c r="CW37">
        <v>59.566000000000003</v>
      </c>
      <c r="CX37">
        <v>-116.565</v>
      </c>
      <c r="CY37">
        <v>1.9E-2</v>
      </c>
      <c r="DB37" s="3">
        <v>34</v>
      </c>
      <c r="DD37" s="35">
        <v>6.1399999999999997E-6</v>
      </c>
      <c r="DE37">
        <v>50.177999999999997</v>
      </c>
      <c r="DF37">
        <v>46.780999999999999</v>
      </c>
      <c r="DG37">
        <v>56.497999999999998</v>
      </c>
      <c r="DH37">
        <v>-42.878999999999998</v>
      </c>
      <c r="DI37">
        <v>1.0999999999999999E-2</v>
      </c>
      <c r="DL37" s="29"/>
      <c r="DM37" s="5">
        <v>34</v>
      </c>
      <c r="DO37" s="35">
        <v>1.2E-5</v>
      </c>
      <c r="DP37">
        <v>107.059</v>
      </c>
      <c r="DQ37">
        <v>101.813</v>
      </c>
      <c r="DR37">
        <v>112.223</v>
      </c>
      <c r="DS37">
        <v>-66.194000000000003</v>
      </c>
      <c r="DT37">
        <v>2.1000000000000001E-2</v>
      </c>
      <c r="DW37" s="3">
        <v>9</v>
      </c>
      <c r="DX37"/>
      <c r="DY37" s="35">
        <v>8.9020000000000005E-6</v>
      </c>
      <c r="DZ37">
        <v>104.432</v>
      </c>
      <c r="EA37">
        <v>99.798000000000002</v>
      </c>
      <c r="EB37">
        <v>109.315</v>
      </c>
      <c r="EC37">
        <v>-22.931999999999999</v>
      </c>
      <c r="ED37">
        <v>1.6E-2</v>
      </c>
      <c r="EE37"/>
      <c r="EG37" s="3">
        <v>22</v>
      </c>
      <c r="EI37" s="35">
        <v>1.38E-5</v>
      </c>
      <c r="EJ37">
        <v>176.35300000000001</v>
      </c>
      <c r="EK37">
        <v>139.333</v>
      </c>
      <c r="EL37">
        <v>239.44900000000001</v>
      </c>
      <c r="EM37">
        <v>168.44</v>
      </c>
      <c r="EN37">
        <v>2.4E-2</v>
      </c>
      <c r="EQ37" s="3">
        <v>8</v>
      </c>
      <c r="ES37" s="35">
        <v>7.0600000000000002E-6</v>
      </c>
      <c r="ET37">
        <v>104.883</v>
      </c>
      <c r="EU37">
        <v>87.332999999999998</v>
      </c>
      <c r="EV37">
        <v>115.59099999999999</v>
      </c>
      <c r="EW37">
        <v>-68.198999999999998</v>
      </c>
      <c r="EX37">
        <v>1.2E-2</v>
      </c>
      <c r="FB37" s="59"/>
      <c r="FL37" s="3">
        <v>34</v>
      </c>
      <c r="FM37"/>
      <c r="FN37" s="35">
        <v>7.0600000000000002E-6</v>
      </c>
      <c r="FO37">
        <v>102.252</v>
      </c>
      <c r="FP37">
        <v>95.061000000000007</v>
      </c>
      <c r="FQ37">
        <v>108.667</v>
      </c>
      <c r="FR37">
        <v>-84.805999999999997</v>
      </c>
      <c r="FS37">
        <v>1.2E-2</v>
      </c>
      <c r="FT37" s="5"/>
      <c r="FU37" s="5"/>
      <c r="FW37" s="61"/>
      <c r="GB37" s="29"/>
      <c r="GC37" s="29"/>
      <c r="GD37" s="29"/>
      <c r="GE37" s="29"/>
      <c r="GF37" s="62"/>
      <c r="GG37" s="29"/>
      <c r="GH37" s="29"/>
      <c r="GI37" s="29"/>
      <c r="GJ37" s="29"/>
      <c r="GK37" s="29"/>
      <c r="GL37" s="29"/>
      <c r="GM37" s="29"/>
      <c r="GN37" s="29"/>
    </row>
    <row r="38" spans="1:196" x14ac:dyDescent="0.25">
      <c r="A38" s="30"/>
      <c r="B38">
        <v>35</v>
      </c>
      <c r="D38" s="35">
        <v>8.2879999999999993E-6</v>
      </c>
      <c r="E38">
        <v>144.42599999999999</v>
      </c>
      <c r="F38">
        <v>124.068</v>
      </c>
      <c r="G38">
        <v>177.57300000000001</v>
      </c>
      <c r="H38">
        <v>-98.745999999999995</v>
      </c>
      <c r="I38">
        <v>1.4999999999999999E-2</v>
      </c>
      <c r="L38" s="3">
        <v>35</v>
      </c>
      <c r="N38" s="35">
        <v>5.22E-6</v>
      </c>
      <c r="O38">
        <v>150.70699999999999</v>
      </c>
      <c r="P38">
        <v>131.94300000000001</v>
      </c>
      <c r="Q38">
        <v>221.768</v>
      </c>
      <c r="R38">
        <v>-50.194000000000003</v>
      </c>
      <c r="S38">
        <v>8.9999999999999993E-3</v>
      </c>
      <c r="V38" s="3">
        <v>1</v>
      </c>
      <c r="X38" s="35">
        <v>8.2900000000000002E-6</v>
      </c>
      <c r="Y38">
        <v>78.296000000000006</v>
      </c>
      <c r="Z38">
        <v>65.986999999999995</v>
      </c>
      <c r="AA38">
        <v>102.667</v>
      </c>
      <c r="AB38">
        <v>-83.418000000000006</v>
      </c>
      <c r="AC38">
        <v>1.4999999999999999E-2</v>
      </c>
      <c r="AQ38" s="3">
        <v>5</v>
      </c>
      <c r="AS38" s="35">
        <v>7.6699999999999994E-6</v>
      </c>
      <c r="AT38">
        <v>164.22</v>
      </c>
      <c r="AU38">
        <v>160.03800000000001</v>
      </c>
      <c r="AV38">
        <v>169.14599999999999</v>
      </c>
      <c r="AW38">
        <v>51.71</v>
      </c>
      <c r="AX38">
        <v>1.2999999999999999E-2</v>
      </c>
      <c r="BB38" s="5" t="s">
        <v>112</v>
      </c>
      <c r="BL38" s="3">
        <v>12</v>
      </c>
      <c r="BN38" s="35">
        <v>1.8099999999999999E-5</v>
      </c>
      <c r="BO38">
        <v>89.108000000000004</v>
      </c>
      <c r="BP38">
        <v>70.260999999999996</v>
      </c>
      <c r="BQ38">
        <v>104.18</v>
      </c>
      <c r="BR38">
        <v>17.175999999999998</v>
      </c>
      <c r="BS38">
        <v>3.2000000000000001E-2</v>
      </c>
      <c r="BV38" s="30"/>
      <c r="BW38" s="3">
        <v>35</v>
      </c>
      <c r="BY38" s="35">
        <v>3.0700000000000001E-5</v>
      </c>
      <c r="BZ38">
        <v>148.32</v>
      </c>
      <c r="CA38">
        <v>137.11099999999999</v>
      </c>
      <c r="CB38">
        <v>154.59299999999999</v>
      </c>
      <c r="CC38">
        <v>98.13</v>
      </c>
      <c r="CD38">
        <v>2.1000000000000001E-2</v>
      </c>
      <c r="CG38" s="3">
        <v>35</v>
      </c>
      <c r="CI38" s="35">
        <v>1.2300000000000001E-5</v>
      </c>
      <c r="CJ38">
        <v>176.40100000000001</v>
      </c>
      <c r="CK38">
        <v>149.79499999999999</v>
      </c>
      <c r="CL38">
        <v>199.667</v>
      </c>
      <c r="CM38">
        <v>82.694000000000003</v>
      </c>
      <c r="CN38">
        <v>2.1999999999999999E-2</v>
      </c>
      <c r="CR38">
        <v>35</v>
      </c>
      <c r="CT38" s="35">
        <v>6.1399999999999997E-6</v>
      </c>
      <c r="CU38">
        <v>51.837000000000003</v>
      </c>
      <c r="CV38">
        <v>47.951999999999998</v>
      </c>
      <c r="CW38">
        <v>60.264000000000003</v>
      </c>
      <c r="CX38">
        <v>62.103000000000002</v>
      </c>
      <c r="CY38">
        <v>0.01</v>
      </c>
      <c r="DB38" s="3">
        <v>35</v>
      </c>
      <c r="DD38" s="35">
        <v>7.3699999999999997E-6</v>
      </c>
      <c r="DE38">
        <v>54.783000000000001</v>
      </c>
      <c r="DF38">
        <v>46.268999999999998</v>
      </c>
      <c r="DG38">
        <v>68.5</v>
      </c>
      <c r="DH38">
        <v>140.19399999999999</v>
      </c>
      <c r="DI38">
        <v>1.2999999999999999E-2</v>
      </c>
      <c r="DL38" s="29"/>
      <c r="DM38" s="5">
        <v>35</v>
      </c>
      <c r="DO38" s="35">
        <v>1.26E-5</v>
      </c>
      <c r="DP38">
        <v>103.593</v>
      </c>
      <c r="DQ38">
        <v>92.043999999999997</v>
      </c>
      <c r="DR38">
        <v>111.51300000000001</v>
      </c>
      <c r="DS38">
        <v>113.38500000000001</v>
      </c>
      <c r="DT38">
        <v>2.1999999999999999E-2</v>
      </c>
      <c r="DW38" s="3">
        <v>10</v>
      </c>
      <c r="DX38"/>
      <c r="DY38" s="35">
        <v>1.4430000000000001E-5</v>
      </c>
      <c r="DZ38">
        <v>119.035</v>
      </c>
      <c r="EA38">
        <v>101.711</v>
      </c>
      <c r="EB38">
        <v>171.63800000000001</v>
      </c>
      <c r="EC38">
        <v>160.76900000000001</v>
      </c>
      <c r="ED38">
        <v>2.5000000000000001E-2</v>
      </c>
      <c r="EE38"/>
      <c r="EG38" s="3">
        <v>23</v>
      </c>
      <c r="EI38" s="35">
        <v>9.8200000000000008E-6</v>
      </c>
      <c r="EJ38">
        <v>184.37899999999999</v>
      </c>
      <c r="EK38">
        <v>140.44399999999999</v>
      </c>
      <c r="EL38">
        <v>245.71</v>
      </c>
      <c r="EM38">
        <v>-9.4619999999999997</v>
      </c>
      <c r="EN38">
        <v>1.7000000000000001E-2</v>
      </c>
      <c r="EQ38" s="3">
        <v>9</v>
      </c>
      <c r="ES38" s="35">
        <v>8.2900000000000002E-6</v>
      </c>
      <c r="ET38">
        <v>125.45699999999999</v>
      </c>
      <c r="EU38">
        <v>87.332999999999998</v>
      </c>
      <c r="EV38">
        <v>163.779</v>
      </c>
      <c r="EW38">
        <v>112.62</v>
      </c>
      <c r="EX38">
        <v>1.4E-2</v>
      </c>
      <c r="FB38" s="59"/>
      <c r="FL38" s="3">
        <v>35</v>
      </c>
      <c r="FM38" t="s">
        <v>3</v>
      </c>
      <c r="FN38" s="35">
        <v>1.5299999999999999E-5</v>
      </c>
      <c r="FO38">
        <v>117.49</v>
      </c>
      <c r="FP38">
        <v>109.881</v>
      </c>
      <c r="FQ38">
        <v>123.67</v>
      </c>
      <c r="FR38">
        <v>4.4340000000000002</v>
      </c>
      <c r="FS38">
        <v>2.7E-2</v>
      </c>
      <c r="FT38" s="5"/>
      <c r="FU38" s="5"/>
      <c r="FW38" s="61"/>
      <c r="GB38" s="29"/>
      <c r="GC38" s="29"/>
      <c r="GD38" s="29"/>
      <c r="GE38" s="29"/>
      <c r="GF38" s="62"/>
      <c r="GG38" s="29"/>
      <c r="GH38" s="29"/>
      <c r="GI38" s="29"/>
      <c r="GJ38" s="29"/>
      <c r="GK38" s="29"/>
      <c r="GL38" s="29"/>
      <c r="GM38" s="29"/>
      <c r="GN38" s="29"/>
    </row>
    <row r="39" spans="1:196" x14ac:dyDescent="0.25">
      <c r="A39" s="30"/>
      <c r="B39">
        <v>36</v>
      </c>
      <c r="D39" s="35">
        <v>6.7530000000000004E-6</v>
      </c>
      <c r="E39">
        <v>129.39699999999999</v>
      </c>
      <c r="F39">
        <v>107.20699999999999</v>
      </c>
      <c r="G39">
        <v>141.322</v>
      </c>
      <c r="H39">
        <v>87.397000000000006</v>
      </c>
      <c r="I39">
        <v>1.2E-2</v>
      </c>
      <c r="L39" s="3">
        <v>36</v>
      </c>
      <c r="N39" s="35">
        <v>4.3000000000000003E-6</v>
      </c>
      <c r="O39">
        <v>137.68700000000001</v>
      </c>
      <c r="P39">
        <v>133.36699999999999</v>
      </c>
      <c r="Q39">
        <v>144.88800000000001</v>
      </c>
      <c r="R39">
        <v>141.34</v>
      </c>
      <c r="S39">
        <v>7.0000000000000001E-3</v>
      </c>
      <c r="V39" s="3">
        <v>2</v>
      </c>
      <c r="X39" s="35">
        <v>1.04E-5</v>
      </c>
      <c r="Y39">
        <v>108.627</v>
      </c>
      <c r="Z39">
        <v>100.60599999999999</v>
      </c>
      <c r="AA39">
        <v>112.788</v>
      </c>
      <c r="AB39">
        <v>98.616</v>
      </c>
      <c r="AC39">
        <v>1.7999999999999999E-2</v>
      </c>
      <c r="AQ39" s="3">
        <v>6</v>
      </c>
      <c r="AS39" s="35">
        <v>6.7499999999999997E-6</v>
      </c>
      <c r="AT39">
        <v>158.136</v>
      </c>
      <c r="AU39">
        <v>153.726</v>
      </c>
      <c r="AV39">
        <v>162.60300000000001</v>
      </c>
      <c r="AW39">
        <v>-125.218</v>
      </c>
      <c r="AX39">
        <v>1.2E-2</v>
      </c>
      <c r="BB39" s="5">
        <v>1</v>
      </c>
      <c r="BD39" s="35">
        <v>8.1899999999999995E-6</v>
      </c>
      <c r="BE39">
        <v>107.81100000000001</v>
      </c>
      <c r="BF39">
        <v>63.317</v>
      </c>
      <c r="BG39">
        <v>151.78299999999999</v>
      </c>
      <c r="BH39">
        <v>-164.05500000000001</v>
      </c>
      <c r="BI39">
        <v>1.2999999999999999E-2</v>
      </c>
      <c r="BL39" s="3">
        <v>13</v>
      </c>
      <c r="BN39" s="35">
        <v>1.17E-5</v>
      </c>
      <c r="BO39">
        <v>98.977999999999994</v>
      </c>
      <c r="BP39">
        <v>87.272999999999996</v>
      </c>
      <c r="BQ39">
        <v>107.78400000000001</v>
      </c>
      <c r="BR39">
        <v>-162.553</v>
      </c>
      <c r="BS39">
        <v>0.02</v>
      </c>
      <c r="BV39" s="30"/>
      <c r="BW39" s="3">
        <v>36</v>
      </c>
      <c r="BY39" s="35">
        <v>3.26E-5</v>
      </c>
      <c r="BZ39">
        <v>131.10900000000001</v>
      </c>
      <c r="CA39">
        <v>125.25</v>
      </c>
      <c r="CB39">
        <v>137.11099999999999</v>
      </c>
      <c r="CC39">
        <v>-82.875</v>
      </c>
      <c r="CD39">
        <v>2.1999999999999999E-2</v>
      </c>
      <c r="CG39" s="3">
        <v>36</v>
      </c>
      <c r="CI39" s="35">
        <v>1.26E-5</v>
      </c>
      <c r="CJ39">
        <v>197.51599999999999</v>
      </c>
      <c r="CK39">
        <v>171.45</v>
      </c>
      <c r="CL39">
        <v>220.953</v>
      </c>
      <c r="CM39">
        <v>-101.592</v>
      </c>
      <c r="CN39">
        <v>2.1999999999999999E-2</v>
      </c>
      <c r="CR39">
        <v>36</v>
      </c>
      <c r="CT39" s="35">
        <v>6.4500000000000001E-6</v>
      </c>
      <c r="CU39">
        <v>54.587000000000003</v>
      </c>
      <c r="CV39">
        <v>50.222000000000001</v>
      </c>
      <c r="CW39">
        <v>59.667000000000002</v>
      </c>
      <c r="CX39">
        <v>-117.89700000000001</v>
      </c>
      <c r="CY39">
        <v>1.0999999999999999E-2</v>
      </c>
      <c r="DB39" s="3">
        <v>36</v>
      </c>
      <c r="DD39" s="35">
        <v>6.4500000000000001E-6</v>
      </c>
      <c r="DE39">
        <v>64.552000000000007</v>
      </c>
      <c r="DF39">
        <v>58.933</v>
      </c>
      <c r="DG39">
        <v>69.778999999999996</v>
      </c>
      <c r="DH39">
        <v>-40.914000000000001</v>
      </c>
      <c r="DI39">
        <v>1.0999999999999999E-2</v>
      </c>
      <c r="DL39" s="29"/>
      <c r="DM39" s="5">
        <v>36</v>
      </c>
      <c r="DO39" s="35">
        <v>7.6699999999999994E-6</v>
      </c>
      <c r="DP39">
        <v>107.73</v>
      </c>
      <c r="DQ39">
        <v>105.03700000000001</v>
      </c>
      <c r="DR39">
        <v>112.815</v>
      </c>
      <c r="DS39">
        <v>-65.555999999999997</v>
      </c>
      <c r="DT39">
        <v>1.2999999999999999E-2</v>
      </c>
      <c r="DW39" s="3">
        <v>11</v>
      </c>
      <c r="DX39"/>
      <c r="DY39" s="35">
        <v>9.5149999999999995E-6</v>
      </c>
      <c r="DZ39">
        <v>117.809</v>
      </c>
      <c r="EA39">
        <v>109.584</v>
      </c>
      <c r="EB39">
        <v>133.833</v>
      </c>
      <c r="EC39">
        <v>-19.654</v>
      </c>
      <c r="ED39">
        <v>1.7000000000000001E-2</v>
      </c>
      <c r="EE39"/>
      <c r="EG39" s="3">
        <v>24</v>
      </c>
      <c r="EI39" s="35">
        <v>9.2099999999999999E-6</v>
      </c>
      <c r="EJ39">
        <v>170.07400000000001</v>
      </c>
      <c r="EK39">
        <v>119.392</v>
      </c>
      <c r="EL39">
        <v>220.20400000000001</v>
      </c>
      <c r="EM39">
        <v>167.905</v>
      </c>
      <c r="EN39">
        <v>1.6E-2</v>
      </c>
      <c r="EQ39" s="3">
        <v>10</v>
      </c>
      <c r="ES39" s="35">
        <v>6.7499999999999997E-6</v>
      </c>
      <c r="ET39">
        <v>104.35599999999999</v>
      </c>
      <c r="EU39">
        <v>87.923000000000002</v>
      </c>
      <c r="EV39">
        <v>123.75</v>
      </c>
      <c r="EW39">
        <v>-65.772000000000006</v>
      </c>
      <c r="EX39">
        <v>1.2E-2</v>
      </c>
      <c r="FB39" s="59"/>
      <c r="FL39" s="3">
        <v>36</v>
      </c>
      <c r="FM39" t="s">
        <v>7</v>
      </c>
      <c r="FN39" s="35">
        <v>4.4299999999999999E-6</v>
      </c>
      <c r="FO39">
        <v>9.8970000000000002</v>
      </c>
      <c r="FP39">
        <v>10.010999999999999</v>
      </c>
      <c r="FQ39">
        <v>10.228</v>
      </c>
      <c r="FR39">
        <v>91.081000000000003</v>
      </c>
      <c r="FS39">
        <v>8.0000000000000002E-3</v>
      </c>
      <c r="FT39" s="5"/>
      <c r="FU39" s="5"/>
      <c r="FW39" s="61"/>
      <c r="GB39" s="29"/>
      <c r="GC39" s="29"/>
      <c r="GD39" s="29"/>
      <c r="GE39" s="29"/>
      <c r="GF39" s="62"/>
      <c r="GG39" s="29"/>
      <c r="GH39" s="29"/>
      <c r="GI39" s="29"/>
      <c r="GJ39" s="29"/>
      <c r="GK39" s="29"/>
      <c r="GL39" s="29"/>
      <c r="GM39" s="29"/>
      <c r="GN39" s="29"/>
    </row>
    <row r="40" spans="1:196" x14ac:dyDescent="0.25">
      <c r="A40" s="30"/>
      <c r="B40">
        <v>37</v>
      </c>
      <c r="D40" s="35">
        <v>6.4459999999999998E-6</v>
      </c>
      <c r="E40">
        <v>141.00299999999999</v>
      </c>
      <c r="F40">
        <v>119.333</v>
      </c>
      <c r="G40">
        <v>169.94399999999999</v>
      </c>
      <c r="H40">
        <v>-98.531000000000006</v>
      </c>
      <c r="I40">
        <v>1.0999999999999999E-2</v>
      </c>
      <c r="L40" s="3">
        <v>37</v>
      </c>
      <c r="N40" s="35">
        <v>7.6699999999999994E-6</v>
      </c>
      <c r="O40">
        <v>144.96199999999999</v>
      </c>
      <c r="P40">
        <v>135.185</v>
      </c>
      <c r="Q40">
        <v>152.77799999999999</v>
      </c>
      <c r="R40">
        <v>-43.264000000000003</v>
      </c>
      <c r="S40">
        <v>1.2999999999999999E-2</v>
      </c>
      <c r="V40" s="3">
        <v>3</v>
      </c>
      <c r="X40" s="35">
        <v>1.0699999999999999E-5</v>
      </c>
      <c r="Y40">
        <v>125.4</v>
      </c>
      <c r="Z40">
        <v>109.029</v>
      </c>
      <c r="AA40">
        <v>147.09800000000001</v>
      </c>
      <c r="AB40">
        <v>-81.634</v>
      </c>
      <c r="AC40">
        <v>1.9E-2</v>
      </c>
      <c r="AQ40" s="3">
        <v>7</v>
      </c>
      <c r="AS40" s="35">
        <v>1.1399999999999999E-5</v>
      </c>
      <c r="AT40">
        <v>157.77600000000001</v>
      </c>
      <c r="AU40">
        <v>151.88900000000001</v>
      </c>
      <c r="AV40">
        <v>166.77</v>
      </c>
      <c r="AW40">
        <v>54.09</v>
      </c>
      <c r="AX40">
        <v>0.02</v>
      </c>
      <c r="BB40" s="5">
        <v>2</v>
      </c>
      <c r="BD40" s="35">
        <v>5.1200000000000001E-6</v>
      </c>
      <c r="BE40">
        <v>80.847999999999999</v>
      </c>
      <c r="BF40">
        <v>77.879000000000005</v>
      </c>
      <c r="BG40">
        <v>88.444000000000003</v>
      </c>
      <c r="BH40">
        <v>21.038</v>
      </c>
      <c r="BI40">
        <v>8.0000000000000002E-3</v>
      </c>
      <c r="BL40" s="3">
        <v>14</v>
      </c>
      <c r="BN40" s="35">
        <v>1.5E-5</v>
      </c>
      <c r="BO40">
        <v>92.346000000000004</v>
      </c>
      <c r="BP40">
        <v>80.837000000000003</v>
      </c>
      <c r="BQ40">
        <v>103.94799999999999</v>
      </c>
      <c r="BR40">
        <v>18.059999999999999</v>
      </c>
      <c r="BS40">
        <v>2.7E-2</v>
      </c>
      <c r="BV40" s="30"/>
      <c r="BW40" s="3">
        <v>37</v>
      </c>
      <c r="BX40" t="s">
        <v>3</v>
      </c>
      <c r="BY40" s="35">
        <v>2.97E-5</v>
      </c>
      <c r="BZ40">
        <v>168.61199999999999</v>
      </c>
      <c r="CA40">
        <v>148.88399999999999</v>
      </c>
      <c r="CB40">
        <v>187.596</v>
      </c>
      <c r="CC40">
        <v>7.5839999999999996</v>
      </c>
      <c r="CD40">
        <v>0.02</v>
      </c>
      <c r="CG40" s="3">
        <v>37</v>
      </c>
      <c r="CH40" t="s">
        <v>3</v>
      </c>
      <c r="CI40" s="35">
        <v>1.22E-5</v>
      </c>
      <c r="CJ40">
        <v>139.44300000000001</v>
      </c>
      <c r="CK40">
        <v>118.839</v>
      </c>
      <c r="CL40">
        <v>163.81399999999999</v>
      </c>
      <c r="CM40">
        <v>-6.181</v>
      </c>
      <c r="CN40">
        <v>2.1000000000000001E-2</v>
      </c>
      <c r="CR40">
        <v>37</v>
      </c>
      <c r="CT40" s="35">
        <v>7.0600000000000002E-6</v>
      </c>
      <c r="CU40">
        <v>54.363</v>
      </c>
      <c r="CV40">
        <v>49.99</v>
      </c>
      <c r="CW40">
        <v>59.841000000000001</v>
      </c>
      <c r="CX40">
        <v>63.435000000000002</v>
      </c>
      <c r="CY40">
        <v>1.2E-2</v>
      </c>
      <c r="DB40" s="3">
        <v>37</v>
      </c>
      <c r="DD40" s="35">
        <v>7.3699999999999997E-6</v>
      </c>
      <c r="DE40">
        <v>60.878999999999998</v>
      </c>
      <c r="DF40">
        <v>51.637999999999998</v>
      </c>
      <c r="DG40">
        <v>65.850999999999999</v>
      </c>
      <c r="DH40">
        <v>135</v>
      </c>
      <c r="DI40">
        <v>1.2999999999999999E-2</v>
      </c>
      <c r="DL40" s="29"/>
      <c r="DM40" s="5">
        <v>37</v>
      </c>
      <c r="DO40" s="35">
        <v>9.5200000000000003E-6</v>
      </c>
      <c r="DP40">
        <v>110.378</v>
      </c>
      <c r="DQ40">
        <v>107.30800000000001</v>
      </c>
      <c r="DR40">
        <v>113.255</v>
      </c>
      <c r="DS40">
        <v>112.166</v>
      </c>
      <c r="DT40">
        <v>1.6E-2</v>
      </c>
      <c r="DW40" s="3">
        <v>12</v>
      </c>
      <c r="DX40"/>
      <c r="DY40" s="35">
        <v>9.2089999999999994E-6</v>
      </c>
      <c r="DZ40">
        <v>124.566</v>
      </c>
      <c r="EA40">
        <v>115.94</v>
      </c>
      <c r="EB40">
        <v>133.833</v>
      </c>
      <c r="EC40">
        <v>157.06800000000001</v>
      </c>
      <c r="ED40">
        <v>1.6E-2</v>
      </c>
      <c r="EE40"/>
      <c r="EG40" s="3">
        <v>25</v>
      </c>
      <c r="EI40" s="35">
        <v>1.11E-5</v>
      </c>
      <c r="EJ40">
        <v>182.84200000000001</v>
      </c>
      <c r="EK40">
        <v>135.30699999999999</v>
      </c>
      <c r="EL40">
        <v>241.72399999999999</v>
      </c>
      <c r="EM40">
        <v>-10.007999999999999</v>
      </c>
      <c r="EN40">
        <v>1.9E-2</v>
      </c>
      <c r="EQ40" s="3">
        <v>11</v>
      </c>
      <c r="ES40" s="35">
        <v>8.8999999999999995E-6</v>
      </c>
      <c r="ET40">
        <v>118.872</v>
      </c>
      <c r="EU40">
        <v>95.531000000000006</v>
      </c>
      <c r="EV40">
        <v>150.167</v>
      </c>
      <c r="EW40">
        <v>112.932</v>
      </c>
      <c r="EX40">
        <v>1.6E-2</v>
      </c>
      <c r="FB40" s="59"/>
      <c r="FL40" s="3">
        <v>37</v>
      </c>
      <c r="FM40" t="s">
        <v>4</v>
      </c>
      <c r="FN40" s="35">
        <v>7.0600000000000002E-6</v>
      </c>
      <c r="FO40">
        <v>102.252</v>
      </c>
      <c r="FP40">
        <v>95.061000000000007</v>
      </c>
      <c r="FQ40">
        <v>108.667</v>
      </c>
      <c r="FR40">
        <v>-87.614000000000004</v>
      </c>
      <c r="FS40">
        <v>1.2E-2</v>
      </c>
      <c r="FT40" s="5"/>
      <c r="FU40" s="5"/>
      <c r="FW40" s="61"/>
      <c r="GB40" s="29"/>
      <c r="GC40" s="29"/>
      <c r="GD40" s="29"/>
      <c r="GE40" s="29"/>
      <c r="GF40" s="62"/>
      <c r="GG40" s="29"/>
      <c r="GH40" s="29"/>
      <c r="GI40" s="29"/>
      <c r="GJ40" s="29"/>
      <c r="GK40" s="29"/>
      <c r="GL40" s="29"/>
      <c r="GM40" s="29"/>
      <c r="GN40" s="29"/>
    </row>
    <row r="41" spans="1:196" x14ac:dyDescent="0.25">
      <c r="A41" s="30"/>
      <c r="B41">
        <v>38</v>
      </c>
      <c r="D41" s="35">
        <v>7.3669999999999999E-6</v>
      </c>
      <c r="E41">
        <v>165.70400000000001</v>
      </c>
      <c r="F41">
        <v>120.889</v>
      </c>
      <c r="G41">
        <v>209.06700000000001</v>
      </c>
      <c r="H41">
        <v>84.805999999999997</v>
      </c>
      <c r="I41">
        <v>1.2999999999999999E-2</v>
      </c>
      <c r="L41" s="3">
        <v>38</v>
      </c>
      <c r="N41" s="35">
        <v>3.3799999999999998E-6</v>
      </c>
      <c r="O41">
        <v>168.52699999999999</v>
      </c>
      <c r="P41">
        <v>152.22200000000001</v>
      </c>
      <c r="Q41">
        <v>188.667</v>
      </c>
      <c r="R41">
        <v>143.13</v>
      </c>
      <c r="S41">
        <v>6.0000000000000001E-3</v>
      </c>
      <c r="V41" s="3">
        <v>4</v>
      </c>
      <c r="X41" s="35">
        <v>1.04E-5</v>
      </c>
      <c r="Y41">
        <v>129.77500000000001</v>
      </c>
      <c r="Z41">
        <v>114</v>
      </c>
      <c r="AA41">
        <v>147</v>
      </c>
      <c r="AB41">
        <v>98.616</v>
      </c>
      <c r="AC41">
        <v>1.7999999999999999E-2</v>
      </c>
      <c r="AQ41" s="3">
        <v>8</v>
      </c>
      <c r="AS41" s="35">
        <v>6.1399999999999997E-6</v>
      </c>
      <c r="AT41">
        <v>153.583</v>
      </c>
      <c r="AU41">
        <v>151.01400000000001</v>
      </c>
      <c r="AV41">
        <v>157.333</v>
      </c>
      <c r="AW41">
        <v>-128.66</v>
      </c>
      <c r="AX41">
        <v>1.0999999999999999E-2</v>
      </c>
      <c r="BB41" s="5">
        <v>3</v>
      </c>
      <c r="BD41" s="35">
        <v>4.0999999999999997E-6</v>
      </c>
      <c r="BE41">
        <v>103.43600000000001</v>
      </c>
      <c r="BF41">
        <v>80.141000000000005</v>
      </c>
      <c r="BG41">
        <v>138.636</v>
      </c>
      <c r="BH41">
        <v>-164.745</v>
      </c>
      <c r="BI41">
        <v>7.0000000000000001E-3</v>
      </c>
      <c r="BL41" s="3">
        <v>15</v>
      </c>
      <c r="BN41" s="35">
        <v>1.4399999999999999E-5</v>
      </c>
      <c r="BO41">
        <v>93.049000000000007</v>
      </c>
      <c r="BP41">
        <v>86.149000000000001</v>
      </c>
      <c r="BQ41">
        <v>105.372</v>
      </c>
      <c r="BR41">
        <v>-163.54</v>
      </c>
      <c r="BS41">
        <v>2.5000000000000001E-2</v>
      </c>
      <c r="BV41" s="30"/>
      <c r="BW41" s="3">
        <v>38</v>
      </c>
      <c r="BX41" t="s">
        <v>7</v>
      </c>
      <c r="BY41" s="35">
        <v>1.34E-5</v>
      </c>
      <c r="BZ41">
        <v>39.438000000000002</v>
      </c>
      <c r="CA41">
        <v>41.128999999999998</v>
      </c>
      <c r="CB41">
        <v>42.051000000000002</v>
      </c>
      <c r="CC41">
        <v>91.096000000000004</v>
      </c>
      <c r="CD41">
        <v>0.01</v>
      </c>
      <c r="CG41" s="3">
        <v>38</v>
      </c>
      <c r="CH41" t="s">
        <v>7</v>
      </c>
      <c r="CI41" s="35">
        <v>2.5000000000000002E-6</v>
      </c>
      <c r="CJ41">
        <v>31.809000000000001</v>
      </c>
      <c r="CK41">
        <v>31.087</v>
      </c>
      <c r="CL41">
        <v>34.734000000000002</v>
      </c>
      <c r="CM41">
        <v>91.317999999999998</v>
      </c>
      <c r="CN41">
        <v>4.0000000000000001E-3</v>
      </c>
      <c r="CR41">
        <v>38</v>
      </c>
      <c r="CT41" s="35">
        <v>6.1399999999999997E-6</v>
      </c>
      <c r="CU41">
        <v>58.649000000000001</v>
      </c>
      <c r="CV41">
        <v>51.301000000000002</v>
      </c>
      <c r="CW41">
        <v>65.210999999999999</v>
      </c>
      <c r="CX41">
        <v>-117.89700000000001</v>
      </c>
      <c r="CY41">
        <v>1.0999999999999999E-2</v>
      </c>
      <c r="DB41" s="3">
        <v>38</v>
      </c>
      <c r="DC41" t="s">
        <v>3</v>
      </c>
      <c r="DD41" s="35">
        <v>6.7000000000000002E-6</v>
      </c>
      <c r="DE41">
        <v>81.625</v>
      </c>
      <c r="DF41">
        <v>64.268000000000001</v>
      </c>
      <c r="DG41">
        <v>96.762</v>
      </c>
      <c r="DH41">
        <v>50.42</v>
      </c>
      <c r="DI41">
        <v>1.2E-2</v>
      </c>
      <c r="DL41" s="29"/>
      <c r="DM41" s="5">
        <v>38</v>
      </c>
      <c r="DO41" s="35">
        <v>1.29E-5</v>
      </c>
      <c r="DP41">
        <v>111.28400000000001</v>
      </c>
      <c r="DQ41">
        <v>108.71599999999999</v>
      </c>
      <c r="DR41">
        <v>114.578</v>
      </c>
      <c r="DS41">
        <v>-65.897999999999996</v>
      </c>
      <c r="DT41">
        <v>2.3E-2</v>
      </c>
      <c r="DW41" s="3">
        <v>13</v>
      </c>
      <c r="DX41"/>
      <c r="DY41" s="35">
        <v>1.0740000000000001E-5</v>
      </c>
      <c r="DZ41">
        <v>145.68299999999999</v>
      </c>
      <c r="EA41">
        <v>120.078</v>
      </c>
      <c r="EB41">
        <v>168.85300000000001</v>
      </c>
      <c r="EC41">
        <v>-16.858000000000001</v>
      </c>
      <c r="ED41">
        <v>1.9E-2</v>
      </c>
      <c r="EE41"/>
      <c r="EG41" s="3">
        <v>26</v>
      </c>
      <c r="EI41" s="35">
        <v>1.5699999999999999E-5</v>
      </c>
      <c r="EJ41">
        <v>198.66900000000001</v>
      </c>
      <c r="EK41">
        <v>157.21799999999999</v>
      </c>
      <c r="EL41">
        <v>250.68700000000001</v>
      </c>
      <c r="EM41">
        <v>167.59299999999999</v>
      </c>
      <c r="EN41">
        <v>2.8000000000000001E-2</v>
      </c>
      <c r="EQ41" s="3">
        <v>12</v>
      </c>
      <c r="ES41" s="35">
        <v>4.3000000000000003E-6</v>
      </c>
      <c r="ET41">
        <v>100.523</v>
      </c>
      <c r="EU41">
        <v>94.010999999999996</v>
      </c>
      <c r="EV41">
        <v>106.042</v>
      </c>
      <c r="EW41">
        <v>-67.38</v>
      </c>
      <c r="EX41">
        <v>7.0000000000000001E-3</v>
      </c>
      <c r="FB41" s="59"/>
      <c r="FL41" s="3">
        <v>38</v>
      </c>
      <c r="FM41" t="s">
        <v>5</v>
      </c>
      <c r="FN41" s="35">
        <v>2.6100000000000001E-5</v>
      </c>
      <c r="FO41">
        <v>139.059</v>
      </c>
      <c r="FP41">
        <v>130.63</v>
      </c>
      <c r="FQ41">
        <v>148.27099999999999</v>
      </c>
      <c r="FR41">
        <v>95.710999999999999</v>
      </c>
      <c r="FS41">
        <v>4.5999999999999999E-2</v>
      </c>
      <c r="FT41" s="5"/>
      <c r="FU41" s="5"/>
      <c r="FW41" s="61"/>
      <c r="GB41" s="29"/>
      <c r="GC41" s="29"/>
      <c r="GD41" s="29"/>
      <c r="GE41" s="29"/>
      <c r="GF41" s="62"/>
      <c r="GG41" s="29"/>
      <c r="GH41" s="29"/>
      <c r="GI41" s="29"/>
      <c r="GJ41" s="29"/>
      <c r="GK41" s="29"/>
      <c r="GL41" s="29"/>
      <c r="GM41" s="29"/>
      <c r="GN41" s="29"/>
    </row>
    <row r="42" spans="1:196" x14ac:dyDescent="0.25">
      <c r="A42" s="30"/>
      <c r="B42">
        <v>39</v>
      </c>
      <c r="D42" s="35">
        <v>4.6040000000000003E-6</v>
      </c>
      <c r="E42">
        <v>157.751</v>
      </c>
      <c r="F42">
        <v>120.889</v>
      </c>
      <c r="G42">
        <v>199.82</v>
      </c>
      <c r="H42">
        <v>-94.085999999999999</v>
      </c>
      <c r="I42">
        <v>8.0000000000000002E-3</v>
      </c>
      <c r="L42" s="3">
        <v>39</v>
      </c>
      <c r="N42" s="35">
        <v>3.6799999999999999E-6</v>
      </c>
      <c r="O42">
        <v>170.99299999999999</v>
      </c>
      <c r="P42">
        <v>158.452</v>
      </c>
      <c r="Q42">
        <v>194.77799999999999</v>
      </c>
      <c r="R42">
        <v>-30.963999999999999</v>
      </c>
      <c r="S42">
        <v>6.0000000000000001E-3</v>
      </c>
      <c r="V42" s="3">
        <v>5</v>
      </c>
      <c r="X42" s="35">
        <v>1.01E-5</v>
      </c>
      <c r="Y42">
        <v>139.10499999999999</v>
      </c>
      <c r="Z42">
        <v>114</v>
      </c>
      <c r="AA42">
        <v>161.38499999999999</v>
      </c>
      <c r="AB42">
        <v>-81.119</v>
      </c>
      <c r="AC42">
        <v>1.7999999999999999E-2</v>
      </c>
      <c r="AQ42" s="3">
        <v>9</v>
      </c>
      <c r="AR42" t="s">
        <v>3</v>
      </c>
      <c r="AS42" s="35">
        <v>8.7099999999999996E-6</v>
      </c>
      <c r="AT42">
        <v>165.708</v>
      </c>
      <c r="AU42">
        <v>159.767</v>
      </c>
      <c r="AV42">
        <v>173.73599999999999</v>
      </c>
      <c r="AW42">
        <v>-37.21</v>
      </c>
      <c r="AX42">
        <v>1.4999999999999999E-2</v>
      </c>
      <c r="BB42" s="5">
        <v>4</v>
      </c>
      <c r="BD42" s="35">
        <v>5.1200000000000001E-6</v>
      </c>
      <c r="BE42">
        <v>66.578000000000003</v>
      </c>
      <c r="BF42">
        <v>55.054000000000002</v>
      </c>
      <c r="BG42">
        <v>83.111000000000004</v>
      </c>
      <c r="BH42">
        <v>17.103000000000002</v>
      </c>
      <c r="BI42">
        <v>8.0000000000000002E-3</v>
      </c>
      <c r="BL42" s="3">
        <v>16</v>
      </c>
      <c r="BN42" s="35">
        <v>2.6699999999999998E-5</v>
      </c>
      <c r="BO42">
        <v>110.114</v>
      </c>
      <c r="BP42">
        <v>95.123000000000005</v>
      </c>
      <c r="BQ42">
        <v>128.06299999999999</v>
      </c>
      <c r="BR42">
        <v>17.591999999999999</v>
      </c>
      <c r="BS42">
        <v>4.8000000000000001E-2</v>
      </c>
      <c r="BV42" s="30"/>
      <c r="BW42" s="3">
        <v>39</v>
      </c>
      <c r="BX42" t="s">
        <v>4</v>
      </c>
      <c r="BY42" s="35">
        <v>1.5400000000000002E-5</v>
      </c>
      <c r="BZ42">
        <v>80.813000000000002</v>
      </c>
      <c r="CA42">
        <v>78.790000000000006</v>
      </c>
      <c r="CB42">
        <v>82.394999999999996</v>
      </c>
      <c r="CC42">
        <v>-84.805999999999997</v>
      </c>
      <c r="CD42">
        <v>8.9999999999999993E-3</v>
      </c>
      <c r="CG42" s="3">
        <v>39</v>
      </c>
      <c r="CH42" t="s">
        <v>4</v>
      </c>
      <c r="CI42" s="35">
        <v>8.2900000000000002E-6</v>
      </c>
      <c r="CJ42">
        <v>68.722999999999999</v>
      </c>
      <c r="CK42">
        <v>57.686999999999998</v>
      </c>
      <c r="CL42">
        <v>95.296999999999997</v>
      </c>
      <c r="CM42">
        <v>-105.068</v>
      </c>
      <c r="CN42">
        <v>1.4E-2</v>
      </c>
      <c r="CR42">
        <v>39</v>
      </c>
      <c r="CT42" s="35">
        <v>8.6000000000000007E-6</v>
      </c>
      <c r="CU42">
        <v>54.101999999999997</v>
      </c>
      <c r="CV42">
        <v>48.122999999999998</v>
      </c>
      <c r="CW42">
        <v>60.046999999999997</v>
      </c>
      <c r="CX42">
        <v>59.744</v>
      </c>
      <c r="CY42">
        <v>1.4999999999999999E-2</v>
      </c>
      <c r="DB42" s="3">
        <v>39</v>
      </c>
      <c r="DC42" t="s">
        <v>7</v>
      </c>
      <c r="DD42" s="35">
        <v>1.4300000000000001E-6</v>
      </c>
      <c r="DE42">
        <v>37.165999999999997</v>
      </c>
      <c r="DF42">
        <v>23.45</v>
      </c>
      <c r="DG42">
        <v>47.6</v>
      </c>
      <c r="DH42">
        <v>91.611000000000004</v>
      </c>
      <c r="DI42">
        <v>3.0000000000000001E-3</v>
      </c>
      <c r="DL42" s="29"/>
      <c r="DM42" s="5">
        <v>39</v>
      </c>
      <c r="DO42" s="35">
        <v>1.01E-5</v>
      </c>
      <c r="DP42">
        <v>119.248</v>
      </c>
      <c r="DQ42">
        <v>111.111</v>
      </c>
      <c r="DR42">
        <v>122.791</v>
      </c>
      <c r="DS42">
        <v>114.146</v>
      </c>
      <c r="DT42">
        <v>1.7999999999999999E-2</v>
      </c>
      <c r="DW42" s="3">
        <v>14</v>
      </c>
      <c r="DX42" t="s">
        <v>3</v>
      </c>
      <c r="DY42" s="35">
        <v>1.136E-5</v>
      </c>
      <c r="DZ42">
        <v>133.16900000000001</v>
      </c>
      <c r="EA42">
        <v>117.533</v>
      </c>
      <c r="EB42">
        <v>158.43700000000001</v>
      </c>
      <c r="EC42">
        <v>62.920999999999999</v>
      </c>
      <c r="ED42">
        <v>0.02</v>
      </c>
      <c r="EE42"/>
      <c r="EG42" s="3">
        <v>27</v>
      </c>
      <c r="EI42" s="35">
        <v>8.6000000000000007E-6</v>
      </c>
      <c r="EJ42">
        <v>164.655</v>
      </c>
      <c r="EK42">
        <v>123.86</v>
      </c>
      <c r="EL42">
        <v>223.61699999999999</v>
      </c>
      <c r="EM42">
        <v>-10.491</v>
      </c>
      <c r="EN42">
        <v>1.4999999999999999E-2</v>
      </c>
      <c r="EQ42" s="3">
        <v>13</v>
      </c>
      <c r="ES42" s="35">
        <v>6.1399999999999997E-6</v>
      </c>
      <c r="ET42">
        <v>138.38999999999999</v>
      </c>
      <c r="EU42">
        <v>97.370999999999995</v>
      </c>
      <c r="EV42">
        <v>169.89400000000001</v>
      </c>
      <c r="EW42">
        <v>108.435</v>
      </c>
      <c r="EX42">
        <v>1.0999999999999999E-2</v>
      </c>
      <c r="FB42" s="59"/>
      <c r="FL42" s="3">
        <v>35</v>
      </c>
      <c r="FM42" t="s">
        <v>129</v>
      </c>
      <c r="FN42" s="35">
        <v>5.1099999999999995E-4</v>
      </c>
      <c r="FO42">
        <v>117.33199999999999</v>
      </c>
      <c r="FP42">
        <v>95.412000000000006</v>
      </c>
      <c r="FQ42">
        <v>146.642</v>
      </c>
      <c r="FR42">
        <v>-85.62</v>
      </c>
      <c r="FS42">
        <v>0.92100000000000004</v>
      </c>
      <c r="FT42" s="5"/>
      <c r="FU42" s="5"/>
      <c r="FW42" s="61"/>
      <c r="GB42" s="29"/>
      <c r="GC42" s="29"/>
      <c r="GD42" s="29"/>
      <c r="GE42" s="29"/>
      <c r="GF42" s="62"/>
      <c r="GG42" s="29"/>
      <c r="GH42" s="29"/>
      <c r="GI42" s="29"/>
      <c r="GJ42" s="29"/>
      <c r="GK42" s="29"/>
      <c r="GL42" s="29"/>
      <c r="GM42" s="29"/>
      <c r="GN42" s="29"/>
    </row>
    <row r="43" spans="1:196" x14ac:dyDescent="0.25">
      <c r="A43" s="30"/>
      <c r="B43">
        <v>40</v>
      </c>
      <c r="D43" s="35">
        <v>7.6739999999999997E-6</v>
      </c>
      <c r="E43">
        <v>153.90799999999999</v>
      </c>
      <c r="F43">
        <v>126.009</v>
      </c>
      <c r="G43">
        <v>192.25899999999999</v>
      </c>
      <c r="H43">
        <v>85.236000000000004</v>
      </c>
      <c r="I43">
        <v>1.2999999999999999E-2</v>
      </c>
      <c r="L43" s="3">
        <v>40</v>
      </c>
      <c r="N43" s="35">
        <v>5.5300000000000004E-6</v>
      </c>
      <c r="O43">
        <v>183.185</v>
      </c>
      <c r="P43">
        <v>162.48599999999999</v>
      </c>
      <c r="Q43">
        <v>215.96299999999999</v>
      </c>
      <c r="R43">
        <v>135</v>
      </c>
      <c r="S43">
        <v>8.9999999999999993E-3</v>
      </c>
      <c r="V43" s="3">
        <v>6</v>
      </c>
      <c r="X43" s="35">
        <v>9.2099999999999999E-6</v>
      </c>
      <c r="Y43">
        <v>170.893</v>
      </c>
      <c r="Z43">
        <v>156</v>
      </c>
      <c r="AA43">
        <v>182.79300000000001</v>
      </c>
      <c r="AB43">
        <v>99.781999999999996</v>
      </c>
      <c r="AC43">
        <v>1.6E-2</v>
      </c>
      <c r="AQ43" s="3">
        <v>10</v>
      </c>
      <c r="AR43" t="s">
        <v>7</v>
      </c>
      <c r="AS43" s="35">
        <v>2.7199999999999998E-6</v>
      </c>
      <c r="AT43">
        <v>9.32</v>
      </c>
      <c r="AU43">
        <v>6.8259999999999996</v>
      </c>
      <c r="AV43">
        <v>15.026</v>
      </c>
      <c r="AW43">
        <v>97.058999999999997</v>
      </c>
      <c r="AX43">
        <v>5.0000000000000001E-3</v>
      </c>
      <c r="BB43" s="5">
        <v>5</v>
      </c>
      <c r="BD43" s="35">
        <v>5.4600000000000002E-6</v>
      </c>
      <c r="BE43">
        <v>94.501999999999995</v>
      </c>
      <c r="BF43">
        <v>68.221999999999994</v>
      </c>
      <c r="BG43">
        <v>130.667</v>
      </c>
      <c r="BH43">
        <v>-164.05500000000001</v>
      </c>
      <c r="BI43">
        <v>8.9999999999999993E-3</v>
      </c>
      <c r="BL43" s="3">
        <v>17</v>
      </c>
      <c r="BN43" s="35">
        <v>1.84E-5</v>
      </c>
      <c r="BO43">
        <v>97.622</v>
      </c>
      <c r="BP43">
        <v>86.332999999999998</v>
      </c>
      <c r="BQ43">
        <v>115</v>
      </c>
      <c r="BR43">
        <v>-163.393</v>
      </c>
      <c r="BS43">
        <v>3.3000000000000002E-2</v>
      </c>
      <c r="BV43" s="30"/>
      <c r="BW43" s="3">
        <v>40</v>
      </c>
      <c r="BX43" t="s">
        <v>5</v>
      </c>
      <c r="BY43" s="35">
        <v>9.0199999999999997E-5</v>
      </c>
      <c r="BZ43">
        <v>229.238</v>
      </c>
      <c r="CA43">
        <v>225.762</v>
      </c>
      <c r="CB43">
        <v>236.667</v>
      </c>
      <c r="CC43">
        <v>102.529</v>
      </c>
      <c r="CD43">
        <v>6.4000000000000001E-2</v>
      </c>
      <c r="CG43" s="3">
        <v>40</v>
      </c>
      <c r="CH43" t="s">
        <v>5</v>
      </c>
      <c r="CI43" s="35">
        <v>1.84E-5</v>
      </c>
      <c r="CJ43">
        <v>208.47200000000001</v>
      </c>
      <c r="CK43">
        <v>189.709</v>
      </c>
      <c r="CL43">
        <v>226.53299999999999</v>
      </c>
      <c r="CM43">
        <v>82.694000000000003</v>
      </c>
      <c r="CN43">
        <v>3.3000000000000002E-2</v>
      </c>
      <c r="CR43">
        <v>40</v>
      </c>
      <c r="CT43" s="35">
        <v>5.8300000000000001E-6</v>
      </c>
      <c r="CU43">
        <v>54.996000000000002</v>
      </c>
      <c r="CV43">
        <v>51.113999999999997</v>
      </c>
      <c r="CW43">
        <v>59.555999999999997</v>
      </c>
      <c r="CX43">
        <v>-116.565</v>
      </c>
      <c r="CY43">
        <v>0.01</v>
      </c>
      <c r="DB43" s="3">
        <v>40</v>
      </c>
      <c r="DC43" t="s">
        <v>4</v>
      </c>
      <c r="DD43" s="35">
        <v>4.3000000000000003E-6</v>
      </c>
      <c r="DE43">
        <v>40.179000000000002</v>
      </c>
      <c r="DF43">
        <v>32.332999999999998</v>
      </c>
      <c r="DG43">
        <v>44.058</v>
      </c>
      <c r="DH43">
        <v>-47.725999999999999</v>
      </c>
      <c r="DI43">
        <v>7.0000000000000001E-3</v>
      </c>
      <c r="DL43" s="29"/>
      <c r="DM43" s="5">
        <v>40</v>
      </c>
      <c r="DO43" s="35">
        <v>8.6000000000000007E-6</v>
      </c>
      <c r="DP43">
        <v>115.524</v>
      </c>
      <c r="DQ43">
        <v>111.453</v>
      </c>
      <c r="DR43">
        <v>119.527</v>
      </c>
      <c r="DS43">
        <v>-68.962000000000003</v>
      </c>
      <c r="DT43">
        <v>1.4999999999999999E-2</v>
      </c>
      <c r="DW43" s="3">
        <v>15</v>
      </c>
      <c r="DX43" t="s">
        <v>7</v>
      </c>
      <c r="DY43" s="35">
        <v>2.3740000000000001E-6</v>
      </c>
      <c r="DZ43">
        <v>19.481999999999999</v>
      </c>
      <c r="EA43">
        <v>12.702999999999999</v>
      </c>
      <c r="EB43">
        <v>35.619</v>
      </c>
      <c r="EC43">
        <v>93.852999999999994</v>
      </c>
      <c r="ED43">
        <v>4.0000000000000001E-3</v>
      </c>
      <c r="EE43"/>
      <c r="EG43" s="3">
        <v>28</v>
      </c>
      <c r="EI43" s="35">
        <v>9.2099999999999999E-6</v>
      </c>
      <c r="EJ43">
        <v>144.28299999999999</v>
      </c>
      <c r="EK43">
        <v>114.759</v>
      </c>
      <c r="EL43">
        <v>178.19499999999999</v>
      </c>
      <c r="EM43">
        <v>171.87</v>
      </c>
      <c r="EN43">
        <v>1.6E-2</v>
      </c>
      <c r="EQ43" s="3">
        <v>14</v>
      </c>
      <c r="ES43" s="35">
        <v>6.4500000000000001E-6</v>
      </c>
      <c r="ET43">
        <v>135.09100000000001</v>
      </c>
      <c r="EU43">
        <v>116.5</v>
      </c>
      <c r="EV43">
        <v>174.43799999999999</v>
      </c>
      <c r="EW43">
        <v>-66.037999999999997</v>
      </c>
      <c r="EX43">
        <v>1.0999999999999999E-2</v>
      </c>
      <c r="FB43" s="59"/>
      <c r="FL43" s="3"/>
      <c r="FM43" t="s">
        <v>147</v>
      </c>
      <c r="FN43"/>
      <c r="FO43"/>
      <c r="FP43"/>
      <c r="FQ43"/>
      <c r="FR43"/>
      <c r="FS43">
        <v>5.2650000000000006</v>
      </c>
      <c r="FT43" s="5"/>
      <c r="FU43" s="5"/>
      <c r="FW43" s="61"/>
      <c r="GB43" s="29"/>
      <c r="GC43" s="29"/>
      <c r="GD43" s="29"/>
      <c r="GE43" s="29"/>
      <c r="GF43" s="62"/>
      <c r="GG43" s="29"/>
      <c r="GH43" s="29"/>
      <c r="GI43" s="29"/>
      <c r="GJ43" s="29"/>
      <c r="GK43" s="29"/>
      <c r="GL43" s="29"/>
      <c r="GM43" s="29"/>
      <c r="GN43" s="29"/>
    </row>
    <row r="44" spans="1:196" x14ac:dyDescent="0.25">
      <c r="A44" s="30"/>
      <c r="B44">
        <v>41</v>
      </c>
      <c r="D44" s="35">
        <v>1.013E-5</v>
      </c>
      <c r="E44">
        <v>169.67</v>
      </c>
      <c r="F44">
        <v>111.358</v>
      </c>
      <c r="G44">
        <v>224.42099999999999</v>
      </c>
      <c r="H44">
        <v>-95.355999999999995</v>
      </c>
      <c r="I44">
        <v>1.7000000000000001E-2</v>
      </c>
      <c r="L44" s="3">
        <v>41</v>
      </c>
      <c r="N44" s="35">
        <v>7.6699999999999994E-6</v>
      </c>
      <c r="O44">
        <v>163.49</v>
      </c>
      <c r="P44">
        <v>136.88900000000001</v>
      </c>
      <c r="Q44">
        <v>230.13</v>
      </c>
      <c r="R44">
        <v>-43.264000000000003</v>
      </c>
      <c r="S44">
        <v>1.2999999999999999E-2</v>
      </c>
      <c r="V44" s="3">
        <v>7</v>
      </c>
      <c r="X44" s="35">
        <v>8.6000000000000007E-6</v>
      </c>
      <c r="Y44">
        <v>198.23</v>
      </c>
      <c r="Z44">
        <v>179</v>
      </c>
      <c r="AA44">
        <v>206.53100000000001</v>
      </c>
      <c r="AB44">
        <v>-79.509</v>
      </c>
      <c r="AC44">
        <v>1.4999999999999999E-2</v>
      </c>
      <c r="AQ44" s="3">
        <v>11</v>
      </c>
      <c r="AR44" t="s">
        <v>4</v>
      </c>
      <c r="AS44" s="35">
        <v>6.1399999999999997E-6</v>
      </c>
      <c r="AT44">
        <v>153.583</v>
      </c>
      <c r="AU44">
        <v>151.01400000000001</v>
      </c>
      <c r="AV44">
        <v>157.333</v>
      </c>
      <c r="AW44">
        <v>-131.18600000000001</v>
      </c>
      <c r="AX44">
        <v>1.0999999999999999E-2</v>
      </c>
      <c r="BB44" s="5">
        <v>6</v>
      </c>
      <c r="BD44" s="35">
        <v>5.4600000000000002E-6</v>
      </c>
      <c r="BE44">
        <v>72.712000000000003</v>
      </c>
      <c r="BF44">
        <v>59</v>
      </c>
      <c r="BG44">
        <v>89.378</v>
      </c>
      <c r="BH44">
        <v>18.434999999999999</v>
      </c>
      <c r="BI44">
        <v>8.9999999999999993E-3</v>
      </c>
      <c r="BL44" s="3">
        <v>18</v>
      </c>
      <c r="BN44" s="35">
        <v>2.3E-5</v>
      </c>
      <c r="BO44">
        <v>102.206</v>
      </c>
      <c r="BP44">
        <v>82.188999999999993</v>
      </c>
      <c r="BQ44">
        <v>121.539</v>
      </c>
      <c r="BR44">
        <v>16.477</v>
      </c>
      <c r="BS44">
        <v>4.1000000000000002E-2</v>
      </c>
      <c r="BV44" s="30"/>
      <c r="BW44" s="3">
        <v>37</v>
      </c>
      <c r="BY44" s="35">
        <v>1E-3</v>
      </c>
      <c r="BZ44">
        <v>172.30699999999999</v>
      </c>
      <c r="CA44">
        <v>79.022999999999996</v>
      </c>
      <c r="CB44">
        <v>236.24299999999999</v>
      </c>
      <c r="CC44">
        <v>-82.369</v>
      </c>
      <c r="CD44">
        <v>0.72</v>
      </c>
      <c r="CG44" s="3">
        <v>37</v>
      </c>
      <c r="CI44" s="35">
        <v>4.2499999999999998E-4</v>
      </c>
      <c r="CJ44">
        <v>139.95099999999999</v>
      </c>
      <c r="CK44">
        <v>58.901000000000003</v>
      </c>
      <c r="CL44">
        <v>230.17</v>
      </c>
      <c r="CM44">
        <v>-101.294</v>
      </c>
      <c r="CN44">
        <v>0.76700000000000002</v>
      </c>
      <c r="CR44">
        <v>41</v>
      </c>
      <c r="CT44" s="35">
        <v>5.5300000000000004E-6</v>
      </c>
      <c r="CU44">
        <v>57.811</v>
      </c>
      <c r="CV44">
        <v>56.084000000000003</v>
      </c>
      <c r="CW44">
        <v>60.444000000000003</v>
      </c>
      <c r="CX44">
        <v>63.435000000000002</v>
      </c>
      <c r="CY44">
        <v>0.01</v>
      </c>
      <c r="DB44" s="3">
        <v>41</v>
      </c>
      <c r="DC44" t="s">
        <v>5</v>
      </c>
      <c r="DD44" s="35">
        <v>1.01E-5</v>
      </c>
      <c r="DE44">
        <v>205.28</v>
      </c>
      <c r="DF44">
        <v>127.5</v>
      </c>
      <c r="DG44">
        <v>253.053</v>
      </c>
      <c r="DH44">
        <v>141.34</v>
      </c>
      <c r="DI44">
        <v>1.7999999999999999E-2</v>
      </c>
      <c r="DL44" s="29"/>
      <c r="DM44" s="5">
        <v>41</v>
      </c>
      <c r="DO44" s="35">
        <v>1.04E-5</v>
      </c>
      <c r="DP44">
        <v>115.53</v>
      </c>
      <c r="DQ44">
        <v>108.86799999999999</v>
      </c>
      <c r="DR44">
        <v>119.828</v>
      </c>
      <c r="DS44">
        <v>115.017</v>
      </c>
      <c r="DT44">
        <v>1.7999999999999999E-2</v>
      </c>
      <c r="DW44" s="3">
        <v>16</v>
      </c>
      <c r="DX44" t="s">
        <v>4</v>
      </c>
      <c r="DY44" s="35">
        <v>8.5949999999999999E-6</v>
      </c>
      <c r="DZ44">
        <v>104.432</v>
      </c>
      <c r="EA44">
        <v>98.647000000000006</v>
      </c>
      <c r="EB44">
        <v>109.315</v>
      </c>
      <c r="EC44">
        <v>-22.931999999999999</v>
      </c>
      <c r="ED44">
        <v>1.4999999999999999E-2</v>
      </c>
      <c r="EE44"/>
      <c r="EG44" s="3">
        <v>29</v>
      </c>
      <c r="EI44" s="35">
        <v>9.2099999999999999E-6</v>
      </c>
      <c r="EJ44">
        <v>125.605</v>
      </c>
      <c r="EK44">
        <v>118.718</v>
      </c>
      <c r="EL44">
        <v>137.92599999999999</v>
      </c>
      <c r="EM44">
        <v>-12.095000000000001</v>
      </c>
      <c r="EN44">
        <v>1.6E-2</v>
      </c>
      <c r="EQ44" s="3">
        <v>15</v>
      </c>
      <c r="ES44" s="35">
        <v>9.2099999999999999E-6</v>
      </c>
      <c r="ET44">
        <v>117.259</v>
      </c>
      <c r="EU44">
        <v>104.747</v>
      </c>
      <c r="EV44">
        <v>134.738</v>
      </c>
      <c r="EW44">
        <v>112.166</v>
      </c>
      <c r="EX44">
        <v>1.6E-2</v>
      </c>
      <c r="FB44" s="59"/>
      <c r="FL44" s="3"/>
      <c r="FM44"/>
      <c r="FN44"/>
      <c r="FO44"/>
      <c r="FP44"/>
      <c r="FQ44"/>
      <c r="FR44"/>
      <c r="FS44"/>
      <c r="FT44" s="5" t="s">
        <v>8</v>
      </c>
      <c r="FU44" s="5"/>
      <c r="FW44" s="61"/>
      <c r="GB44" s="29"/>
      <c r="GC44" s="29"/>
      <c r="GD44" s="29"/>
      <c r="GE44" s="29"/>
      <c r="GF44" s="62"/>
      <c r="GG44" s="29"/>
      <c r="GH44" s="29"/>
      <c r="GI44" s="29"/>
      <c r="GJ44" s="29"/>
      <c r="GK44" s="29"/>
      <c r="GL44" s="29"/>
      <c r="GM44" s="29"/>
      <c r="GN44" s="29"/>
    </row>
    <row r="45" spans="1:196" x14ac:dyDescent="0.25">
      <c r="A45" s="30"/>
      <c r="B45">
        <v>42</v>
      </c>
      <c r="D45" s="35">
        <v>7.0600000000000002E-6</v>
      </c>
      <c r="E45">
        <v>166.51900000000001</v>
      </c>
      <c r="F45">
        <v>133.333</v>
      </c>
      <c r="G45">
        <v>210.75800000000001</v>
      </c>
      <c r="H45">
        <v>84.805999999999997</v>
      </c>
      <c r="I45">
        <v>1.2E-2</v>
      </c>
      <c r="L45" s="3">
        <v>42</v>
      </c>
      <c r="N45" s="35">
        <v>5.5300000000000004E-6</v>
      </c>
      <c r="O45">
        <v>165.32300000000001</v>
      </c>
      <c r="P45">
        <v>142.702</v>
      </c>
      <c r="Q45">
        <v>195</v>
      </c>
      <c r="R45">
        <v>135</v>
      </c>
      <c r="S45">
        <v>8.9999999999999993E-3</v>
      </c>
      <c r="V45" s="3">
        <v>8</v>
      </c>
      <c r="X45" s="35">
        <v>7.6699999999999994E-6</v>
      </c>
      <c r="Y45">
        <v>203.84399999999999</v>
      </c>
      <c r="Z45">
        <v>193.667</v>
      </c>
      <c r="AA45">
        <v>220.333</v>
      </c>
      <c r="AB45">
        <v>99.462000000000003</v>
      </c>
      <c r="AC45">
        <v>1.2999999999999999E-2</v>
      </c>
      <c r="AQ45" s="3">
        <v>12</v>
      </c>
      <c r="AR45" t="s">
        <v>5</v>
      </c>
      <c r="AS45" s="35">
        <v>1.3200000000000001E-5</v>
      </c>
      <c r="AT45">
        <v>181.071</v>
      </c>
      <c r="AU45">
        <v>169.476</v>
      </c>
      <c r="AV45">
        <v>205.02199999999999</v>
      </c>
      <c r="AW45">
        <v>54.781999999999996</v>
      </c>
      <c r="AX45">
        <v>2.3E-2</v>
      </c>
      <c r="BB45" s="5">
        <v>7</v>
      </c>
      <c r="BD45" s="35">
        <v>7.8499999999999994E-6</v>
      </c>
      <c r="BE45">
        <v>52.338000000000001</v>
      </c>
      <c r="BF45">
        <v>45.331000000000003</v>
      </c>
      <c r="BG45">
        <v>61.207000000000001</v>
      </c>
      <c r="BH45">
        <v>-164.05500000000001</v>
      </c>
      <c r="BI45">
        <v>1.2999999999999999E-2</v>
      </c>
      <c r="BL45" s="3">
        <v>19</v>
      </c>
      <c r="BN45" s="35">
        <v>2.4600000000000002E-5</v>
      </c>
      <c r="BO45">
        <v>119.65900000000001</v>
      </c>
      <c r="BP45">
        <v>100.831</v>
      </c>
      <c r="BQ45">
        <v>134.55199999999999</v>
      </c>
      <c r="BR45">
        <v>-162.255</v>
      </c>
      <c r="BS45">
        <v>4.3999999999999997E-2</v>
      </c>
      <c r="BV45" s="30"/>
      <c r="CD45">
        <v>6.415</v>
      </c>
      <c r="CN45">
        <v>4.625</v>
      </c>
      <c r="CR45">
        <v>42</v>
      </c>
      <c r="CT45" s="35">
        <v>5.22E-6</v>
      </c>
      <c r="CU45">
        <v>63.012999999999998</v>
      </c>
      <c r="CV45">
        <v>59.454000000000001</v>
      </c>
      <c r="CW45">
        <v>67.453000000000003</v>
      </c>
      <c r="CX45">
        <v>-119.745</v>
      </c>
      <c r="CY45">
        <v>8.9999999999999993E-3</v>
      </c>
      <c r="DB45" s="3">
        <v>38</v>
      </c>
      <c r="DC45" t="s">
        <v>129</v>
      </c>
      <c r="DD45" s="35">
        <v>2.3800000000000001E-4</v>
      </c>
      <c r="DE45">
        <v>83.162000000000006</v>
      </c>
      <c r="DF45">
        <v>32.414999999999999</v>
      </c>
      <c r="DG45">
        <v>252.72499999999999</v>
      </c>
      <c r="DH45">
        <v>138.095</v>
      </c>
      <c r="DI45">
        <v>0.42799999999999999</v>
      </c>
      <c r="DL45" s="29"/>
      <c r="DM45" s="5">
        <v>42</v>
      </c>
      <c r="DO45" s="35">
        <v>1.01E-5</v>
      </c>
      <c r="DP45">
        <v>108.255</v>
      </c>
      <c r="DQ45">
        <v>99.828999999999994</v>
      </c>
      <c r="DR45">
        <v>115.167</v>
      </c>
      <c r="DS45">
        <v>-68.198999999999998</v>
      </c>
      <c r="DT45">
        <v>1.7999999999999999E-2</v>
      </c>
      <c r="DW45" s="3">
        <v>17</v>
      </c>
      <c r="DX45" t="s">
        <v>5</v>
      </c>
      <c r="DY45" s="35">
        <v>1.504E-5</v>
      </c>
      <c r="DZ45">
        <v>168.636</v>
      </c>
      <c r="EA45">
        <v>136.102</v>
      </c>
      <c r="EB45">
        <v>229.15</v>
      </c>
      <c r="EC45">
        <v>161.96600000000001</v>
      </c>
      <c r="ED45">
        <v>2.5999999999999999E-2</v>
      </c>
      <c r="EE45"/>
      <c r="EG45" s="3">
        <v>30</v>
      </c>
      <c r="EI45" s="35">
        <v>6.4500000000000001E-6</v>
      </c>
      <c r="EJ45">
        <v>113.63800000000001</v>
      </c>
      <c r="EK45">
        <v>106.667</v>
      </c>
      <c r="EL45">
        <v>133.88900000000001</v>
      </c>
      <c r="EM45">
        <v>168.69</v>
      </c>
      <c r="EN45">
        <v>1.0999999999999999E-2</v>
      </c>
      <c r="EQ45" s="3">
        <v>16</v>
      </c>
      <c r="ES45" s="35">
        <v>4.6E-6</v>
      </c>
      <c r="ET45">
        <v>115.81699999999999</v>
      </c>
      <c r="EU45">
        <v>106.917</v>
      </c>
      <c r="EV45">
        <v>123.874</v>
      </c>
      <c r="EW45">
        <v>-68.962000000000003</v>
      </c>
      <c r="EX45">
        <v>8.0000000000000002E-3</v>
      </c>
      <c r="FB45" s="59"/>
      <c r="FL45" s="3"/>
      <c r="FM45"/>
      <c r="FN45"/>
      <c r="FO45"/>
      <c r="FP45"/>
      <c r="FQ45"/>
      <c r="FR45"/>
      <c r="FS45"/>
      <c r="FT45">
        <f>FS42/FS38</f>
        <v>34.111111111111114</v>
      </c>
      <c r="FU45">
        <f>FS43/FS38</f>
        <v>195.00000000000003</v>
      </c>
      <c r="FW45" s="61"/>
      <c r="GB45" s="29"/>
      <c r="GC45" s="29"/>
      <c r="GD45" s="29"/>
      <c r="GE45" s="29"/>
      <c r="GF45" s="62"/>
      <c r="GG45" s="29"/>
      <c r="GH45" s="29"/>
      <c r="GI45" s="29"/>
      <c r="GJ45" s="29"/>
      <c r="GK45" s="29"/>
      <c r="GL45" s="29"/>
      <c r="GM45" s="29"/>
      <c r="GN45" s="29"/>
    </row>
    <row r="46" spans="1:196" x14ac:dyDescent="0.25">
      <c r="A46" s="30"/>
      <c r="B46">
        <v>43</v>
      </c>
      <c r="D46" s="35">
        <v>7.6739999999999997E-6</v>
      </c>
      <c r="E46">
        <v>142.96100000000001</v>
      </c>
      <c r="F46">
        <v>120.667</v>
      </c>
      <c r="G46">
        <v>181.667</v>
      </c>
      <c r="H46">
        <v>-94.763999999999996</v>
      </c>
      <c r="I46">
        <v>1.2999999999999999E-2</v>
      </c>
      <c r="L46" s="3">
        <v>43</v>
      </c>
      <c r="N46" s="35">
        <v>7.9799999999999998E-6</v>
      </c>
      <c r="O46">
        <v>171.245</v>
      </c>
      <c r="P46">
        <v>160.72200000000001</v>
      </c>
      <c r="Q46">
        <v>181.07400000000001</v>
      </c>
      <c r="R46">
        <v>-45</v>
      </c>
      <c r="S46">
        <v>1.4E-2</v>
      </c>
      <c r="V46" s="3">
        <v>9</v>
      </c>
      <c r="X46" s="35">
        <v>9.8200000000000008E-6</v>
      </c>
      <c r="Y46">
        <v>203.833</v>
      </c>
      <c r="Z46">
        <v>188.215</v>
      </c>
      <c r="AA46">
        <v>225.57</v>
      </c>
      <c r="AB46">
        <v>-80.837999999999994</v>
      </c>
      <c r="AC46">
        <v>1.7000000000000001E-2</v>
      </c>
      <c r="AQ46" s="3">
        <v>9</v>
      </c>
      <c r="AS46" s="35">
        <v>6.8100000000000002E-5</v>
      </c>
      <c r="AT46">
        <v>166.41800000000001</v>
      </c>
      <c r="AU46">
        <v>150.77799999999999</v>
      </c>
      <c r="AV46">
        <v>203.71600000000001</v>
      </c>
      <c r="AW46">
        <v>-126.714</v>
      </c>
      <c r="AX46">
        <v>0.122</v>
      </c>
      <c r="BB46" s="5">
        <v>8</v>
      </c>
      <c r="BD46" s="35">
        <v>7.5100000000000001E-6</v>
      </c>
      <c r="BE46">
        <v>61.473999999999997</v>
      </c>
      <c r="BF46">
        <v>53.667000000000002</v>
      </c>
      <c r="BG46">
        <v>74.221999999999994</v>
      </c>
      <c r="BH46">
        <v>18.434999999999999</v>
      </c>
      <c r="BI46">
        <v>1.2999999999999999E-2</v>
      </c>
      <c r="BL46" s="3">
        <v>20</v>
      </c>
      <c r="BN46" s="35">
        <v>1.5E-5</v>
      </c>
      <c r="BO46">
        <v>115.498</v>
      </c>
      <c r="BP46">
        <v>104.935</v>
      </c>
      <c r="BQ46">
        <v>129.76</v>
      </c>
      <c r="BR46">
        <v>18.059999999999999</v>
      </c>
      <c r="BS46">
        <v>2.7E-2</v>
      </c>
      <c r="BV46" s="30"/>
      <c r="CE46" t="s">
        <v>8</v>
      </c>
      <c r="CO46" t="s">
        <v>8</v>
      </c>
      <c r="CR46">
        <v>43</v>
      </c>
      <c r="CT46" s="35">
        <v>9.2099999999999999E-6</v>
      </c>
      <c r="CU46">
        <v>57.533999999999999</v>
      </c>
      <c r="CV46">
        <v>53.218000000000004</v>
      </c>
      <c r="CW46">
        <v>66.296000000000006</v>
      </c>
      <c r="CX46">
        <v>61.698999999999998</v>
      </c>
      <c r="CY46">
        <v>1.6E-2</v>
      </c>
      <c r="DC46" t="s">
        <v>135</v>
      </c>
      <c r="DI46">
        <v>12.864999999999998</v>
      </c>
      <c r="DL46" s="29"/>
      <c r="DM46" s="5">
        <v>43</v>
      </c>
      <c r="DO46" s="35">
        <v>8.8999999999999995E-6</v>
      </c>
      <c r="DP46">
        <v>101.85599999999999</v>
      </c>
      <c r="DQ46">
        <v>94.39</v>
      </c>
      <c r="DR46">
        <v>107.843</v>
      </c>
      <c r="DS46">
        <v>112.932</v>
      </c>
      <c r="DT46">
        <v>1.6E-2</v>
      </c>
      <c r="DW46" s="3">
        <v>14</v>
      </c>
      <c r="DX46" t="s">
        <v>146</v>
      </c>
      <c r="DY46" s="35">
        <v>1.437E-4</v>
      </c>
      <c r="DZ46">
        <v>133.68299999999999</v>
      </c>
      <c r="EA46">
        <v>97.93</v>
      </c>
      <c r="EB46">
        <v>211.023</v>
      </c>
      <c r="EC46">
        <v>-19.91</v>
      </c>
      <c r="ED46">
        <v>0.25900000000000001</v>
      </c>
      <c r="EE46"/>
      <c r="EG46" s="3">
        <v>31</v>
      </c>
      <c r="EI46" s="35">
        <v>9.8200000000000008E-6</v>
      </c>
      <c r="EJ46">
        <v>120.94499999999999</v>
      </c>
      <c r="EK46">
        <v>108.252</v>
      </c>
      <c r="EL46">
        <v>172.86799999999999</v>
      </c>
      <c r="EM46">
        <v>-10.954000000000001</v>
      </c>
      <c r="EN46">
        <v>1.7000000000000001E-2</v>
      </c>
      <c r="EQ46" s="3">
        <v>17</v>
      </c>
      <c r="ES46" s="35">
        <v>7.6699999999999994E-6</v>
      </c>
      <c r="ET46">
        <v>103.905</v>
      </c>
      <c r="EU46">
        <v>91.322999999999993</v>
      </c>
      <c r="EV46">
        <v>117.083</v>
      </c>
      <c r="EW46">
        <v>111.371</v>
      </c>
      <c r="EX46">
        <v>1.2999999999999999E-2</v>
      </c>
      <c r="FB46" s="59"/>
      <c r="FL46" s="3"/>
      <c r="FM46"/>
      <c r="FN46"/>
      <c r="FO46">
        <f>FP47-FU45</f>
        <v>82.105263157894768</v>
      </c>
      <c r="FP46">
        <f>FS43/(FS38+FS39)</f>
        <v>150.42857142857142</v>
      </c>
      <c r="FQ46">
        <f>FR47-FT45</f>
        <v>14.362573099415208</v>
      </c>
      <c r="FR46">
        <f>FS42/(FS38+FS39)</f>
        <v>26.314285714285713</v>
      </c>
      <c r="FS46" t="s">
        <v>9</v>
      </c>
      <c r="FT46">
        <f>FS42/FS41</f>
        <v>20.021739130434785</v>
      </c>
      <c r="FU46">
        <f>FS43/FS41</f>
        <v>114.45652173913045</v>
      </c>
      <c r="FW46" s="61"/>
      <c r="GB46" s="29"/>
      <c r="GC46" s="29"/>
      <c r="GD46" s="29"/>
      <c r="GE46" s="29"/>
      <c r="GF46" s="62"/>
      <c r="GG46" s="29"/>
      <c r="GH46" s="29"/>
      <c r="GI46" s="29"/>
      <c r="GJ46" s="29"/>
      <c r="GK46" s="29"/>
      <c r="GL46" s="29"/>
      <c r="GM46" s="29"/>
      <c r="GN46" s="29"/>
    </row>
    <row r="47" spans="1:196" x14ac:dyDescent="0.25">
      <c r="A47" s="30"/>
      <c r="B47">
        <v>44</v>
      </c>
      <c r="D47" s="35">
        <v>7.0600000000000002E-6</v>
      </c>
      <c r="E47">
        <v>150.09700000000001</v>
      </c>
      <c r="F47">
        <v>124.727</v>
      </c>
      <c r="G47">
        <v>190.51499999999999</v>
      </c>
      <c r="H47">
        <v>87.397000000000006</v>
      </c>
      <c r="I47">
        <v>1.2E-2</v>
      </c>
      <c r="L47" s="3">
        <v>44</v>
      </c>
      <c r="N47" s="35">
        <v>5.5300000000000004E-6</v>
      </c>
      <c r="O47">
        <v>155.19800000000001</v>
      </c>
      <c r="P47">
        <v>144.804</v>
      </c>
      <c r="Q47">
        <v>181.07400000000001</v>
      </c>
      <c r="R47">
        <v>139.76400000000001</v>
      </c>
      <c r="S47">
        <v>8.9999999999999993E-3</v>
      </c>
      <c r="V47" s="3">
        <v>10</v>
      </c>
      <c r="W47" t="s">
        <v>3</v>
      </c>
      <c r="X47" s="35">
        <v>9.4800000000000007E-6</v>
      </c>
      <c r="Y47">
        <v>150.88900000000001</v>
      </c>
      <c r="Z47">
        <v>135.61199999999999</v>
      </c>
      <c r="AA47">
        <v>167.352</v>
      </c>
      <c r="AB47">
        <v>-1.1160000000000001</v>
      </c>
      <c r="AC47">
        <v>1.7000000000000001E-2</v>
      </c>
      <c r="AQ47" s="3">
        <v>9</v>
      </c>
      <c r="AS47" s="35">
        <v>6.8100000000000002E-5</v>
      </c>
      <c r="AT47">
        <v>166.41800000000001</v>
      </c>
      <c r="AU47">
        <v>150.77799999999999</v>
      </c>
      <c r="AV47">
        <v>203.71600000000001</v>
      </c>
      <c r="AW47">
        <v>-126.714</v>
      </c>
      <c r="AX47">
        <v>0.122</v>
      </c>
      <c r="BB47" s="5">
        <v>9</v>
      </c>
      <c r="BD47" s="35">
        <v>5.1200000000000001E-6</v>
      </c>
      <c r="BE47">
        <v>85.902000000000001</v>
      </c>
      <c r="BF47">
        <v>70.296000000000006</v>
      </c>
      <c r="BG47">
        <v>104.633</v>
      </c>
      <c r="BH47">
        <v>-167.005</v>
      </c>
      <c r="BI47">
        <v>8.0000000000000002E-3</v>
      </c>
      <c r="BL47" s="3">
        <v>21</v>
      </c>
      <c r="BN47" s="35">
        <v>3.4400000000000003E-5</v>
      </c>
      <c r="BO47">
        <v>129.56100000000001</v>
      </c>
      <c r="BP47">
        <v>108.334</v>
      </c>
      <c r="BQ47">
        <v>144.155</v>
      </c>
      <c r="BR47">
        <v>-163.202</v>
      </c>
      <c r="BS47">
        <v>6.0999999999999999E-2</v>
      </c>
      <c r="BV47" s="30"/>
      <c r="CE47">
        <f>CD44/CD40</f>
        <v>36</v>
      </c>
      <c r="CF47">
        <f>CD45/CD40</f>
        <v>320.75</v>
      </c>
      <c r="CO47">
        <f>CN44/CN40</f>
        <v>36.523809523809526</v>
      </c>
      <c r="CP47">
        <f>CN45/CN40</f>
        <v>220.23809523809521</v>
      </c>
      <c r="CR47">
        <v>44</v>
      </c>
      <c r="CT47" s="35">
        <v>8.6000000000000007E-6</v>
      </c>
      <c r="CU47">
        <v>53.030999999999999</v>
      </c>
      <c r="CV47">
        <v>48.991</v>
      </c>
      <c r="CW47">
        <v>59.777999999999999</v>
      </c>
      <c r="CX47">
        <v>-119.476</v>
      </c>
      <c r="CY47">
        <v>1.4999999999999999E-2</v>
      </c>
      <c r="DJ47" t="s">
        <v>8</v>
      </c>
      <c r="DL47" s="29"/>
      <c r="DM47" s="5">
        <v>44</v>
      </c>
      <c r="DO47" s="35">
        <v>7.3699999999999997E-6</v>
      </c>
      <c r="DP47">
        <v>102.05800000000001</v>
      </c>
      <c r="DQ47">
        <v>97.48</v>
      </c>
      <c r="DR47">
        <v>106.52</v>
      </c>
      <c r="DS47">
        <v>-61.189</v>
      </c>
      <c r="DT47">
        <v>1.2999999999999999E-2</v>
      </c>
      <c r="DW47" s="3">
        <v>14</v>
      </c>
      <c r="DX47" t="s">
        <v>146</v>
      </c>
      <c r="DY47" s="35">
        <v>1.437E-4</v>
      </c>
      <c r="DZ47">
        <v>133.68299999999999</v>
      </c>
      <c r="EA47">
        <v>97.93</v>
      </c>
      <c r="EB47">
        <v>211.023</v>
      </c>
      <c r="EC47">
        <v>-19.91</v>
      </c>
      <c r="ED47">
        <v>0.25900000000000001</v>
      </c>
      <c r="EE47"/>
      <c r="EG47" s="3">
        <v>32</v>
      </c>
      <c r="EI47" s="35">
        <v>7.0600000000000002E-6</v>
      </c>
      <c r="EJ47">
        <v>163.28700000000001</v>
      </c>
      <c r="EK47">
        <v>126</v>
      </c>
      <c r="EL47">
        <v>236.96700000000001</v>
      </c>
      <c r="EM47">
        <v>171.87</v>
      </c>
      <c r="EN47">
        <v>1.2E-2</v>
      </c>
      <c r="EQ47" s="3">
        <v>18</v>
      </c>
      <c r="ES47" s="35">
        <v>9.2099999999999999E-6</v>
      </c>
      <c r="ET47">
        <v>118.60299999999999</v>
      </c>
      <c r="EU47">
        <v>98.417000000000002</v>
      </c>
      <c r="EV47">
        <v>163.25200000000001</v>
      </c>
      <c r="EW47">
        <v>-67.067999999999998</v>
      </c>
      <c r="EX47">
        <v>1.6E-2</v>
      </c>
      <c r="FB47" s="59"/>
      <c r="FL47" s="3"/>
      <c r="FM47"/>
      <c r="FN47"/>
      <c r="FO47"/>
      <c r="FP47">
        <f>FS43/(FS38-FS39)</f>
        <v>277.1052631578948</v>
      </c>
      <c r="FQ47"/>
      <c r="FR47">
        <f>FS42/(FS38-FS39)</f>
        <v>48.473684210526322</v>
      </c>
      <c r="FS47" t="s">
        <v>10</v>
      </c>
      <c r="FT47">
        <f>FS42/FS40</f>
        <v>76.75</v>
      </c>
      <c r="FU47">
        <f>FS43/FS40</f>
        <v>438.75000000000006</v>
      </c>
      <c r="FW47" s="61"/>
      <c r="GB47" s="29"/>
      <c r="GC47" s="29"/>
      <c r="GD47" s="29"/>
      <c r="GE47" s="29"/>
      <c r="GF47" s="62"/>
      <c r="GG47" s="29"/>
      <c r="GH47" s="29"/>
      <c r="GI47" s="29"/>
      <c r="GJ47" s="29"/>
      <c r="GK47" s="29"/>
      <c r="GL47" s="29"/>
      <c r="GM47" s="29"/>
      <c r="GN47" s="29"/>
    </row>
    <row r="48" spans="1:196" x14ac:dyDescent="0.25">
      <c r="A48" s="30"/>
      <c r="B48">
        <v>45</v>
      </c>
      <c r="D48" s="35">
        <v>7.3669999999999999E-6</v>
      </c>
      <c r="E48">
        <v>154.25700000000001</v>
      </c>
      <c r="F48">
        <v>125.667</v>
      </c>
      <c r="G48">
        <v>231.24100000000001</v>
      </c>
      <c r="H48">
        <v>-97.765000000000001</v>
      </c>
      <c r="I48">
        <v>1.2999999999999999E-2</v>
      </c>
      <c r="L48" s="3">
        <v>45</v>
      </c>
      <c r="N48" s="35">
        <v>5.5300000000000004E-6</v>
      </c>
      <c r="O48">
        <v>156.809</v>
      </c>
      <c r="P48">
        <v>139.88900000000001</v>
      </c>
      <c r="Q48">
        <v>168.22200000000001</v>
      </c>
      <c r="R48">
        <v>-49.764000000000003</v>
      </c>
      <c r="S48">
        <v>0.01</v>
      </c>
      <c r="V48" s="3">
        <v>11</v>
      </c>
      <c r="W48" t="s">
        <v>7</v>
      </c>
      <c r="X48" s="35">
        <v>1.0899999999999999E-6</v>
      </c>
      <c r="Y48">
        <v>45.468000000000004</v>
      </c>
      <c r="Z48">
        <v>44.93</v>
      </c>
      <c r="AA48">
        <v>44.709000000000003</v>
      </c>
      <c r="AB48">
        <v>95.096999999999994</v>
      </c>
      <c r="AC48">
        <v>2E-3</v>
      </c>
      <c r="AY48" t="s">
        <v>8</v>
      </c>
      <c r="BB48" s="5">
        <v>10</v>
      </c>
      <c r="BD48" s="35">
        <v>5.1200000000000001E-6</v>
      </c>
      <c r="BE48">
        <v>75.965999999999994</v>
      </c>
      <c r="BF48">
        <v>69.709999999999994</v>
      </c>
      <c r="BG48">
        <v>89.828000000000003</v>
      </c>
      <c r="BH48">
        <v>21.038</v>
      </c>
      <c r="BI48">
        <v>8.0000000000000002E-3</v>
      </c>
      <c r="BL48" s="3">
        <v>22</v>
      </c>
      <c r="BN48" s="35">
        <v>1.63E-5</v>
      </c>
      <c r="BO48">
        <v>120.533</v>
      </c>
      <c r="BP48">
        <v>108.223</v>
      </c>
      <c r="BQ48">
        <v>133.27799999999999</v>
      </c>
      <c r="BR48">
        <v>17.745000000000001</v>
      </c>
      <c r="BS48">
        <v>2.9000000000000001E-2</v>
      </c>
      <c r="BV48" s="30"/>
      <c r="BZ48">
        <f>CA49-CF47</f>
        <v>320.75</v>
      </c>
      <c r="CA48">
        <f>CD45/(CD40+CD41)</f>
        <v>213.83333333333334</v>
      </c>
      <c r="CB48">
        <f>CC49-CE47</f>
        <v>36</v>
      </c>
      <c r="CC48">
        <f>CD44/(CD40+CD41)</f>
        <v>24</v>
      </c>
      <c r="CD48" t="s">
        <v>9</v>
      </c>
      <c r="CE48">
        <f>CD44/CD43</f>
        <v>11.25</v>
      </c>
      <c r="CF48">
        <f>CD45/CD43</f>
        <v>100.234375</v>
      </c>
      <c r="CJ48">
        <f>CK49-CP47</f>
        <v>51.820728291316556</v>
      </c>
      <c r="CK48">
        <f>CN45/(CN40+CN41)</f>
        <v>185</v>
      </c>
      <c r="CL48">
        <f>CM49-CO47</f>
        <v>8.5938375350140035</v>
      </c>
      <c r="CM48">
        <f>CN44/(CN40+CN41)</f>
        <v>30.68</v>
      </c>
      <c r="CN48" t="s">
        <v>9</v>
      </c>
      <c r="CO48">
        <f>CN44/CN43</f>
        <v>23.242424242424242</v>
      </c>
      <c r="CP48">
        <f>CN45/CN43</f>
        <v>140.15151515151516</v>
      </c>
      <c r="CR48">
        <v>45</v>
      </c>
      <c r="CT48" s="35">
        <v>1.01E-5</v>
      </c>
      <c r="CU48">
        <v>51.593000000000004</v>
      </c>
      <c r="CV48">
        <v>41.405999999999999</v>
      </c>
      <c r="CW48">
        <v>62.649000000000001</v>
      </c>
      <c r="CX48">
        <v>64.230999999999995</v>
      </c>
      <c r="CY48">
        <v>1.7999999999999999E-2</v>
      </c>
      <c r="DJ48">
        <f>DI45/DI41</f>
        <v>35.666666666666664</v>
      </c>
      <c r="DK48">
        <f>DI46/DI41</f>
        <v>1072.0833333333333</v>
      </c>
      <c r="DL48" s="29"/>
      <c r="DM48" s="5">
        <v>45</v>
      </c>
      <c r="DO48" s="35">
        <v>1.38E-5</v>
      </c>
      <c r="DP48">
        <v>108.223</v>
      </c>
      <c r="DQ48">
        <v>102.687</v>
      </c>
      <c r="DR48">
        <v>114.97</v>
      </c>
      <c r="DS48">
        <v>111.318</v>
      </c>
      <c r="DT48">
        <v>2.5000000000000001E-2</v>
      </c>
      <c r="DX48"/>
      <c r="DY48"/>
      <c r="DZ48"/>
      <c r="EA48"/>
      <c r="EB48"/>
      <c r="EC48"/>
      <c r="ED48"/>
      <c r="EE48" t="s">
        <v>8</v>
      </c>
      <c r="EG48" s="3">
        <v>33</v>
      </c>
      <c r="EI48" s="35">
        <v>7.9799999999999998E-6</v>
      </c>
      <c r="EJ48">
        <v>121.24</v>
      </c>
      <c r="EK48">
        <v>104.553</v>
      </c>
      <c r="EL48">
        <v>155.65799999999999</v>
      </c>
      <c r="EM48">
        <v>-11.768000000000001</v>
      </c>
      <c r="EN48">
        <v>1.4E-2</v>
      </c>
      <c r="EQ48" s="3">
        <v>19</v>
      </c>
      <c r="ES48" s="35">
        <v>7.0600000000000002E-6</v>
      </c>
      <c r="ET48">
        <v>129.208</v>
      </c>
      <c r="EU48">
        <v>119.98399999999999</v>
      </c>
      <c r="EV48">
        <v>144.24</v>
      </c>
      <c r="EW48">
        <v>110.854</v>
      </c>
      <c r="EX48">
        <v>1.2E-2</v>
      </c>
      <c r="FB48" s="59"/>
      <c r="FL48" s="60"/>
      <c r="FW48" s="61"/>
      <c r="GB48" s="29"/>
      <c r="GC48" s="29"/>
      <c r="GD48" s="29"/>
      <c r="GE48" s="29"/>
      <c r="GF48" s="62"/>
      <c r="GG48" s="29"/>
      <c r="GH48" s="29"/>
      <c r="GI48" s="29"/>
      <c r="GJ48" s="29"/>
      <c r="GK48" s="29"/>
      <c r="GL48" s="29"/>
      <c r="GM48" s="29"/>
      <c r="GN48" s="29"/>
    </row>
    <row r="49" spans="1:196" x14ac:dyDescent="0.25">
      <c r="A49" s="30"/>
      <c r="B49">
        <v>46</v>
      </c>
      <c r="D49" s="35">
        <v>1.044E-5</v>
      </c>
      <c r="E49">
        <v>141.53800000000001</v>
      </c>
      <c r="F49">
        <v>125.661</v>
      </c>
      <c r="G49">
        <v>161.62299999999999</v>
      </c>
      <c r="H49">
        <v>86.634</v>
      </c>
      <c r="I49">
        <v>1.9E-2</v>
      </c>
      <c r="L49" s="3">
        <v>46</v>
      </c>
      <c r="N49" s="35">
        <v>8.6000000000000007E-6</v>
      </c>
      <c r="O49">
        <v>156.02199999999999</v>
      </c>
      <c r="P49">
        <v>139.88900000000001</v>
      </c>
      <c r="Q49">
        <v>170.03700000000001</v>
      </c>
      <c r="R49">
        <v>138.01300000000001</v>
      </c>
      <c r="S49">
        <v>1.4999999999999999E-2</v>
      </c>
      <c r="V49" s="3">
        <v>12</v>
      </c>
      <c r="W49" t="s">
        <v>4</v>
      </c>
      <c r="X49" s="35">
        <v>7.6699999999999994E-6</v>
      </c>
      <c r="Y49">
        <v>78.296000000000006</v>
      </c>
      <c r="Z49">
        <v>65.986999999999995</v>
      </c>
      <c r="AA49">
        <v>102.667</v>
      </c>
      <c r="AB49">
        <v>-83.418000000000006</v>
      </c>
      <c r="AC49">
        <v>1.2999999999999999E-2</v>
      </c>
      <c r="AY49">
        <f>AX46/AX42</f>
        <v>8.1333333333333329</v>
      </c>
      <c r="AZ49">
        <f>AX47/AX42</f>
        <v>8.1333333333333329</v>
      </c>
      <c r="BB49" s="5">
        <v>11</v>
      </c>
      <c r="BD49" s="35">
        <v>4.4399999999999998E-6</v>
      </c>
      <c r="BE49">
        <v>75.364999999999995</v>
      </c>
      <c r="BF49">
        <v>68.388999999999996</v>
      </c>
      <c r="BG49">
        <v>87.111000000000004</v>
      </c>
      <c r="BH49">
        <v>-165.964</v>
      </c>
      <c r="BI49">
        <v>7.0000000000000001E-3</v>
      </c>
      <c r="BL49" s="3">
        <v>23</v>
      </c>
      <c r="BN49" s="35">
        <v>2.9499999999999999E-5</v>
      </c>
      <c r="BO49">
        <v>130.71799999999999</v>
      </c>
      <c r="BP49">
        <v>110.25</v>
      </c>
      <c r="BQ49">
        <v>145.75800000000001</v>
      </c>
      <c r="BR49">
        <v>-162.89699999999999</v>
      </c>
      <c r="BS49">
        <v>5.2999999999999999E-2</v>
      </c>
      <c r="BV49" s="30"/>
      <c r="CA49">
        <f>CD45/(CD40-CD41)</f>
        <v>641.5</v>
      </c>
      <c r="CC49">
        <f>CD44/(CD40-CD41)</f>
        <v>72</v>
      </c>
      <c r="CD49" t="s">
        <v>10</v>
      </c>
      <c r="CE49">
        <f>CD44/CD42</f>
        <v>80</v>
      </c>
      <c r="CF49">
        <f>CD45/CD42</f>
        <v>712.77777777777783</v>
      </c>
      <c r="CK49">
        <f>CN45/(CN40-CN41)</f>
        <v>272.05882352941177</v>
      </c>
      <c r="CM49">
        <f>CN44/(CN40-CN41)</f>
        <v>45.117647058823529</v>
      </c>
      <c r="CN49" t="s">
        <v>10</v>
      </c>
      <c r="CO49">
        <f>CN44/CN42</f>
        <v>54.785714285714285</v>
      </c>
      <c r="CP49">
        <f>CN45/CN42</f>
        <v>330.35714285714283</v>
      </c>
      <c r="CR49">
        <v>46</v>
      </c>
      <c r="CT49" s="35">
        <v>7.3699999999999997E-6</v>
      </c>
      <c r="CU49">
        <v>54.027999999999999</v>
      </c>
      <c r="CV49">
        <v>49.073999999999998</v>
      </c>
      <c r="CW49">
        <v>59.969000000000001</v>
      </c>
      <c r="CX49">
        <v>-122.276</v>
      </c>
      <c r="CY49">
        <v>1.2999999999999999E-2</v>
      </c>
      <c r="DE49">
        <f>DF50-DK48</f>
        <v>357.36111111111086</v>
      </c>
      <c r="DF49">
        <f>DI46/(DI41+DI42)</f>
        <v>857.66666666666663</v>
      </c>
      <c r="DG49">
        <f>DH50-DJ48</f>
        <v>11.888888888888886</v>
      </c>
      <c r="DH49">
        <f>DI45/(DI41+DI42)</f>
        <v>28.533333333333335</v>
      </c>
      <c r="DI49" t="s">
        <v>9</v>
      </c>
      <c r="DJ49">
        <f>DI45/DI44</f>
        <v>23.777777777777779</v>
      </c>
      <c r="DK49">
        <f>DI46/DI44</f>
        <v>714.72222222222217</v>
      </c>
      <c r="DL49" s="29"/>
      <c r="DM49" s="5">
        <v>46</v>
      </c>
      <c r="DN49" t="s">
        <v>3</v>
      </c>
      <c r="DO49" s="35">
        <v>9.8900000000000002E-6</v>
      </c>
      <c r="DP49">
        <v>89.769000000000005</v>
      </c>
      <c r="DQ49">
        <v>83.622</v>
      </c>
      <c r="DR49">
        <v>95.661000000000001</v>
      </c>
      <c r="DS49">
        <v>25.524999999999999</v>
      </c>
      <c r="DT49">
        <v>1.7000000000000001E-2</v>
      </c>
      <c r="DX49"/>
      <c r="DY49"/>
      <c r="DZ49"/>
      <c r="EA49"/>
      <c r="EB49"/>
      <c r="EC49"/>
      <c r="ED49"/>
      <c r="EE49">
        <f>ED46/ED42</f>
        <v>12.95</v>
      </c>
      <c r="EF49">
        <f>ED47/ED42</f>
        <v>12.95</v>
      </c>
      <c r="EG49" s="3">
        <v>34</v>
      </c>
      <c r="EI49" s="35">
        <v>9.8200000000000008E-6</v>
      </c>
      <c r="EJ49">
        <v>106.95</v>
      </c>
      <c r="EK49">
        <v>99.667000000000002</v>
      </c>
      <c r="EL49">
        <v>114.279</v>
      </c>
      <c r="EM49">
        <v>169.04599999999999</v>
      </c>
      <c r="EN49">
        <v>1.7000000000000001E-2</v>
      </c>
      <c r="EQ49" s="3">
        <v>20</v>
      </c>
      <c r="ER49" t="s">
        <v>3</v>
      </c>
      <c r="ES49" s="35">
        <v>7.2699999999999999E-6</v>
      </c>
      <c r="ET49">
        <v>117.547</v>
      </c>
      <c r="EU49">
        <v>97.543999999999997</v>
      </c>
      <c r="EV49">
        <v>143.73099999999999</v>
      </c>
      <c r="EW49">
        <v>27.085000000000001</v>
      </c>
      <c r="EX49">
        <v>1.2999999999999999E-2</v>
      </c>
      <c r="FB49" s="59"/>
      <c r="FL49" s="36" t="s">
        <v>185</v>
      </c>
      <c r="FW49" s="61"/>
      <c r="GB49" s="29"/>
      <c r="GC49" s="29"/>
      <c r="GD49" s="29"/>
      <c r="GE49" s="29"/>
      <c r="GF49" s="62"/>
      <c r="GG49" s="29"/>
      <c r="GH49" s="29"/>
      <c r="GI49" s="29"/>
      <c r="GJ49" s="29"/>
      <c r="GK49" s="29"/>
      <c r="GL49" s="29"/>
      <c r="GM49" s="29"/>
      <c r="GN49" s="29"/>
    </row>
    <row r="50" spans="1:196" x14ac:dyDescent="0.25">
      <c r="A50" s="30"/>
      <c r="B50">
        <v>47</v>
      </c>
      <c r="D50" s="35">
        <v>8.5949999999999999E-6</v>
      </c>
      <c r="E50">
        <v>158.85499999999999</v>
      </c>
      <c r="F50">
        <v>127.059</v>
      </c>
      <c r="G50">
        <v>207.04499999999999</v>
      </c>
      <c r="H50">
        <v>-98.745999999999995</v>
      </c>
      <c r="I50">
        <v>1.4999999999999999E-2</v>
      </c>
      <c r="L50" s="3">
        <v>47</v>
      </c>
      <c r="N50" s="35">
        <v>1.29E-5</v>
      </c>
      <c r="O50">
        <v>158.691</v>
      </c>
      <c r="P50">
        <v>139.21700000000001</v>
      </c>
      <c r="Q50">
        <v>171.45</v>
      </c>
      <c r="R50">
        <v>-42.088999999999999</v>
      </c>
      <c r="S50">
        <v>2.3E-2</v>
      </c>
      <c r="V50" s="3">
        <v>13</v>
      </c>
      <c r="W50" t="s">
        <v>5</v>
      </c>
      <c r="X50" s="35">
        <v>1.0699999999999999E-5</v>
      </c>
      <c r="Y50">
        <v>203.84399999999999</v>
      </c>
      <c r="Z50">
        <v>193.667</v>
      </c>
      <c r="AA50">
        <v>225.57</v>
      </c>
      <c r="AB50">
        <v>99.781999999999996</v>
      </c>
      <c r="AC50">
        <v>1.9E-2</v>
      </c>
      <c r="AT50">
        <f>AU51-AZ49</f>
        <v>4.0666666666666682</v>
      </c>
      <c r="AU50">
        <f>AX47/(AX42+AX43)</f>
        <v>6.1</v>
      </c>
      <c r="AV50">
        <f>AW51-AY49</f>
        <v>4.0666666666666682</v>
      </c>
      <c r="AW50">
        <f>AX46/(AX42+AX43)</f>
        <v>6.1</v>
      </c>
      <c r="AX50" t="s">
        <v>9</v>
      </c>
      <c r="AY50">
        <f>AX46/AX45</f>
        <v>5.3043478260869561</v>
      </c>
      <c r="AZ50">
        <f>AX47/AX45</f>
        <v>5.3043478260869561</v>
      </c>
      <c r="BB50" s="5">
        <v>12</v>
      </c>
      <c r="BD50" s="35">
        <v>5.4600000000000002E-6</v>
      </c>
      <c r="BE50">
        <v>72.203000000000003</v>
      </c>
      <c r="BF50">
        <v>59.308999999999997</v>
      </c>
      <c r="BG50">
        <v>86.641999999999996</v>
      </c>
      <c r="BH50">
        <v>18.434999999999999</v>
      </c>
      <c r="BI50">
        <v>8.9999999999999993E-3</v>
      </c>
      <c r="BL50" s="3">
        <v>24</v>
      </c>
      <c r="BM50" t="s">
        <v>3</v>
      </c>
      <c r="BN50" s="35">
        <v>1.9300000000000002E-5</v>
      </c>
      <c r="BO50">
        <v>84.944999999999993</v>
      </c>
      <c r="BP50">
        <v>71.896000000000001</v>
      </c>
      <c r="BQ50">
        <v>97.938999999999993</v>
      </c>
      <c r="BR50">
        <v>-68.864000000000004</v>
      </c>
      <c r="BS50">
        <v>3.4000000000000002E-2</v>
      </c>
      <c r="BV50" s="30"/>
      <c r="BW50" s="3">
        <v>1</v>
      </c>
      <c r="BY50" s="35">
        <v>3.4499999999999998E-5</v>
      </c>
      <c r="BZ50">
        <v>195.154</v>
      </c>
      <c r="CA50">
        <v>166.76499999999999</v>
      </c>
      <c r="CB50">
        <v>229.77099999999999</v>
      </c>
      <c r="CC50">
        <v>100.008</v>
      </c>
      <c r="CD50">
        <v>2.4E-2</v>
      </c>
      <c r="CG50" s="33"/>
      <c r="CH50" s="30"/>
      <c r="CI50" s="34"/>
      <c r="CJ50" s="30"/>
      <c r="CK50" s="30"/>
      <c r="CL50" s="30"/>
      <c r="CM50" s="30"/>
      <c r="CN50" s="30"/>
      <c r="CO50" s="30"/>
      <c r="CP50" s="30"/>
      <c r="CQ50" s="30"/>
      <c r="CR50">
        <v>47</v>
      </c>
      <c r="CT50" s="35">
        <v>5.8300000000000001E-6</v>
      </c>
      <c r="CU50">
        <v>59.978999999999999</v>
      </c>
      <c r="CV50">
        <v>49.073999999999998</v>
      </c>
      <c r="CW50">
        <v>65.873999999999995</v>
      </c>
      <c r="CX50">
        <v>60.642000000000003</v>
      </c>
      <c r="CY50">
        <v>0.01</v>
      </c>
      <c r="DF50">
        <f>DI46/(DI41-DI42)</f>
        <v>1429.4444444444441</v>
      </c>
      <c r="DH50">
        <f>DI45/(DI41-DI42)</f>
        <v>47.55555555555555</v>
      </c>
      <c r="DI50" t="s">
        <v>10</v>
      </c>
      <c r="DJ50">
        <f>DI45/DI43</f>
        <v>61.142857142857139</v>
      </c>
      <c r="DK50">
        <f>DI46/DI43</f>
        <v>1837.8571428571427</v>
      </c>
      <c r="DL50" s="29"/>
      <c r="DM50" s="5">
        <v>47</v>
      </c>
      <c r="DN50" t="s">
        <v>7</v>
      </c>
      <c r="DO50" s="35">
        <v>2.1600000000000001E-6</v>
      </c>
      <c r="DP50">
        <v>13.840999999999999</v>
      </c>
      <c r="DQ50">
        <v>14.225</v>
      </c>
      <c r="DR50">
        <v>13.284000000000001</v>
      </c>
      <c r="DS50">
        <v>90.798000000000002</v>
      </c>
      <c r="DT50">
        <v>4.0000000000000001E-3</v>
      </c>
      <c r="DX50"/>
      <c r="DY50"/>
      <c r="DZ50">
        <f>EA51-EF49</f>
        <v>3.2375000000000007</v>
      </c>
      <c r="EA50">
        <f>ED47/(ED42+ED43)</f>
        <v>10.791666666666666</v>
      </c>
      <c r="EB50">
        <f>EC51-EE49</f>
        <v>3.2375000000000007</v>
      </c>
      <c r="EC50">
        <f>ED46/(ED42+ED43)</f>
        <v>10.791666666666666</v>
      </c>
      <c r="ED50" t="s">
        <v>9</v>
      </c>
      <c r="EE50">
        <f>ED46/ED45</f>
        <v>9.9615384615384617</v>
      </c>
      <c r="EF50">
        <f>ED47/ED45</f>
        <v>9.9615384615384617</v>
      </c>
      <c r="EG50" s="3">
        <v>35</v>
      </c>
      <c r="EI50" s="35">
        <v>1.04E-5</v>
      </c>
      <c r="EJ50">
        <v>116.19499999999999</v>
      </c>
      <c r="EK50">
        <v>99.667000000000002</v>
      </c>
      <c r="EL50">
        <v>154.39099999999999</v>
      </c>
      <c r="EM50">
        <v>-10.62</v>
      </c>
      <c r="EN50">
        <v>1.7999999999999999E-2</v>
      </c>
      <c r="EQ50" s="3">
        <v>21</v>
      </c>
      <c r="ER50" t="s">
        <v>7</v>
      </c>
      <c r="ES50" s="35">
        <v>1.5400000000000001E-6</v>
      </c>
      <c r="ET50">
        <v>15.833</v>
      </c>
      <c r="EU50">
        <v>12.189</v>
      </c>
      <c r="EV50">
        <v>29.326000000000001</v>
      </c>
      <c r="EW50">
        <v>92.043000000000006</v>
      </c>
      <c r="EX50">
        <v>3.0000000000000001E-3</v>
      </c>
      <c r="FB50" s="59"/>
      <c r="FL50" s="3" t="s">
        <v>12</v>
      </c>
      <c r="FM50" t="s">
        <v>1</v>
      </c>
      <c r="FN50" t="s">
        <v>2</v>
      </c>
      <c r="FO50" t="s">
        <v>3</v>
      </c>
      <c r="FP50" t="s">
        <v>4</v>
      </c>
      <c r="FQ50" t="s">
        <v>5</v>
      </c>
      <c r="FR50" t="s">
        <v>6</v>
      </c>
      <c r="FS50" t="s">
        <v>13</v>
      </c>
      <c r="FT50"/>
      <c r="FU50"/>
      <c r="FW50" s="61"/>
      <c r="GB50" s="29"/>
      <c r="GC50" s="29"/>
      <c r="GD50" s="29"/>
      <c r="GE50" s="29"/>
      <c r="GF50" s="62"/>
      <c r="GG50" s="29"/>
      <c r="GH50" s="29"/>
      <c r="GI50" s="29"/>
      <c r="GJ50" s="29"/>
      <c r="GK50" s="29"/>
      <c r="GL50" s="29"/>
      <c r="GM50" s="29"/>
      <c r="GN50" s="29"/>
    </row>
    <row r="51" spans="1:196" x14ac:dyDescent="0.25">
      <c r="A51" s="30"/>
      <c r="B51">
        <v>48</v>
      </c>
      <c r="D51" s="35">
        <v>9.5149999999999995E-6</v>
      </c>
      <c r="E51">
        <v>154.63399999999999</v>
      </c>
      <c r="F51">
        <v>131.01599999999999</v>
      </c>
      <c r="G51">
        <v>183.44399999999999</v>
      </c>
      <c r="H51">
        <v>84.289000000000001</v>
      </c>
      <c r="I51">
        <v>1.6E-2</v>
      </c>
      <c r="L51" s="3">
        <v>48</v>
      </c>
      <c r="N51" s="35">
        <v>5.22E-6</v>
      </c>
      <c r="O51">
        <v>138.77000000000001</v>
      </c>
      <c r="P51">
        <v>124.208</v>
      </c>
      <c r="Q51">
        <v>146.22200000000001</v>
      </c>
      <c r="R51">
        <v>137.726</v>
      </c>
      <c r="S51">
        <v>8.9999999999999993E-3</v>
      </c>
      <c r="V51" s="3">
        <v>10</v>
      </c>
      <c r="W51" t="s">
        <v>88</v>
      </c>
      <c r="X51" s="35">
        <v>8.3800000000000004E-5</v>
      </c>
      <c r="Y51">
        <v>149.501</v>
      </c>
      <c r="Z51">
        <v>66</v>
      </c>
      <c r="AA51">
        <v>223.958</v>
      </c>
      <c r="AB51">
        <v>-80.918000000000006</v>
      </c>
      <c r="AC51">
        <v>0.151</v>
      </c>
      <c r="AU51">
        <f>AX47/(AX42-AX43)</f>
        <v>12.200000000000001</v>
      </c>
      <c r="AW51">
        <f>AX46/(AX42-AX43)</f>
        <v>12.200000000000001</v>
      </c>
      <c r="AX51" t="s">
        <v>10</v>
      </c>
      <c r="AY51">
        <f>AX46/AX44</f>
        <v>11.090909090909092</v>
      </c>
      <c r="AZ51">
        <f>AX47/AX44</f>
        <v>11.090909090909092</v>
      </c>
      <c r="BB51" s="5">
        <v>13</v>
      </c>
      <c r="BD51" s="35">
        <v>3.76E-6</v>
      </c>
      <c r="BE51">
        <v>71.257000000000005</v>
      </c>
      <c r="BF51">
        <v>63.932000000000002</v>
      </c>
      <c r="BG51">
        <v>81.888999999999996</v>
      </c>
      <c r="BH51">
        <v>-167.471</v>
      </c>
      <c r="BI51">
        <v>6.0000000000000001E-3</v>
      </c>
      <c r="BL51" s="3">
        <v>25</v>
      </c>
      <c r="BM51" t="s">
        <v>7</v>
      </c>
      <c r="BN51" s="35">
        <v>6.5200000000000003E-6</v>
      </c>
      <c r="BO51">
        <v>28.962</v>
      </c>
      <c r="BP51">
        <v>26.204000000000001</v>
      </c>
      <c r="BQ51">
        <v>30.79</v>
      </c>
      <c r="BR51">
        <v>92.03</v>
      </c>
      <c r="BS51">
        <v>1.2E-2</v>
      </c>
      <c r="BV51" s="30"/>
      <c r="BW51" s="3">
        <v>1</v>
      </c>
      <c r="BY51" s="35">
        <v>2.4899999999999999E-5</v>
      </c>
      <c r="BZ51">
        <v>116.556</v>
      </c>
      <c r="CA51">
        <v>112.22199999999999</v>
      </c>
      <c r="CB51">
        <v>121.667</v>
      </c>
      <c r="CC51">
        <v>99.462000000000003</v>
      </c>
      <c r="CD51">
        <v>1.7000000000000001E-2</v>
      </c>
      <c r="CG51" s="36" t="s">
        <v>125</v>
      </c>
      <c r="CH51" s="30"/>
      <c r="CI51" s="34"/>
      <c r="CJ51" s="30"/>
      <c r="CK51" s="30"/>
      <c r="CL51" s="30"/>
      <c r="CM51" s="30"/>
      <c r="CN51" s="30"/>
      <c r="CO51" s="30"/>
      <c r="CP51" s="30"/>
      <c r="CQ51" s="30"/>
      <c r="CR51">
        <v>48</v>
      </c>
      <c r="CT51" s="35">
        <v>9.2099999999999999E-6</v>
      </c>
      <c r="CU51">
        <v>59.094000000000001</v>
      </c>
      <c r="CV51">
        <v>50.712000000000003</v>
      </c>
      <c r="CW51">
        <v>68.840999999999994</v>
      </c>
      <c r="CX51">
        <v>-116.565</v>
      </c>
      <c r="CY51">
        <v>1.6E-2</v>
      </c>
      <c r="DB51" s="33"/>
      <c r="DC51" s="30"/>
      <c r="DD51" s="34"/>
      <c r="DE51" s="30"/>
      <c r="DF51" s="30"/>
      <c r="DG51" s="30"/>
      <c r="DH51" s="30"/>
      <c r="DI51" s="30"/>
      <c r="DJ51" s="30"/>
      <c r="DK51" s="30"/>
      <c r="DL51" s="29"/>
      <c r="DM51" s="5">
        <v>48</v>
      </c>
      <c r="DN51" t="s">
        <v>4</v>
      </c>
      <c r="DO51" s="35">
        <v>5.22E-6</v>
      </c>
      <c r="DP51">
        <v>63.881999999999998</v>
      </c>
      <c r="DQ51">
        <v>58.149000000000001</v>
      </c>
      <c r="DR51">
        <v>69.91</v>
      </c>
      <c r="DS51">
        <v>-68.962000000000003</v>
      </c>
      <c r="DT51">
        <v>8.9999999999999993E-3</v>
      </c>
      <c r="DX51"/>
      <c r="DY51"/>
      <c r="DZ51"/>
      <c r="EA51">
        <f>ED47/(ED42-ED43)</f>
        <v>16.1875</v>
      </c>
      <c r="EB51"/>
      <c r="EC51">
        <f>ED46/(ED42-ED43)</f>
        <v>16.1875</v>
      </c>
      <c r="ED51" t="s">
        <v>10</v>
      </c>
      <c r="EE51">
        <f>ED46/ED44</f>
        <v>17.266666666666669</v>
      </c>
      <c r="EF51">
        <f>ED47/ED44</f>
        <v>17.266666666666669</v>
      </c>
      <c r="EG51" s="3">
        <v>36</v>
      </c>
      <c r="EI51" s="35">
        <v>1.11E-5</v>
      </c>
      <c r="EJ51">
        <v>128.50800000000001</v>
      </c>
      <c r="EK51">
        <v>112.444</v>
      </c>
      <c r="EL51">
        <v>156.91499999999999</v>
      </c>
      <c r="EM51">
        <v>168.69</v>
      </c>
      <c r="EN51">
        <v>0.02</v>
      </c>
      <c r="EQ51" s="3">
        <v>22</v>
      </c>
      <c r="ER51" t="s">
        <v>4</v>
      </c>
      <c r="ES51" s="35">
        <v>4.3000000000000003E-6</v>
      </c>
      <c r="ET51">
        <v>96.533000000000001</v>
      </c>
      <c r="EU51">
        <v>84.313999999999993</v>
      </c>
      <c r="EV51">
        <v>104.033</v>
      </c>
      <c r="EW51">
        <v>-68.962000000000003</v>
      </c>
      <c r="EX51">
        <v>7.0000000000000001E-3</v>
      </c>
      <c r="FB51" s="59"/>
      <c r="FL51" s="3">
        <v>1</v>
      </c>
      <c r="FM51"/>
      <c r="FN51" s="35">
        <v>8.8999999999999995E-6</v>
      </c>
      <c r="FO51">
        <v>101.673</v>
      </c>
      <c r="FP51">
        <v>92.224999999999994</v>
      </c>
      <c r="FQ51">
        <v>111.629</v>
      </c>
      <c r="FR51">
        <v>135</v>
      </c>
      <c r="FS51">
        <v>1.4999999999999999E-2</v>
      </c>
      <c r="FT51"/>
      <c r="FU51"/>
      <c r="FW51" s="61"/>
      <c r="GB51" s="29"/>
      <c r="GC51" s="29"/>
      <c r="GD51" s="29"/>
      <c r="GE51" s="29"/>
      <c r="GF51" s="62"/>
      <c r="GG51" s="29"/>
      <c r="GH51" s="29"/>
      <c r="GI51" s="29"/>
      <c r="GJ51" s="29"/>
      <c r="GK51" s="29"/>
      <c r="GL51" s="29"/>
      <c r="GM51" s="29"/>
      <c r="GN51" s="29"/>
    </row>
    <row r="52" spans="1:196" x14ac:dyDescent="0.25">
      <c r="A52" s="30"/>
      <c r="B52">
        <v>49</v>
      </c>
      <c r="D52" s="35">
        <v>6.4459999999999998E-6</v>
      </c>
      <c r="E52">
        <v>157.005</v>
      </c>
      <c r="F52">
        <v>132</v>
      </c>
      <c r="G52">
        <v>194.46700000000001</v>
      </c>
      <c r="H52">
        <v>-92.861999999999995</v>
      </c>
      <c r="I52">
        <v>1.0999999999999999E-2</v>
      </c>
      <c r="L52" s="3">
        <v>49</v>
      </c>
      <c r="N52" s="35">
        <v>1.0699999999999999E-5</v>
      </c>
      <c r="O52">
        <v>155.62100000000001</v>
      </c>
      <c r="P52">
        <v>135</v>
      </c>
      <c r="Q52">
        <v>174.04900000000001</v>
      </c>
      <c r="R52">
        <v>-46.168999999999997</v>
      </c>
      <c r="S52">
        <v>1.9E-2</v>
      </c>
      <c r="V52" s="3">
        <v>10</v>
      </c>
      <c r="W52" t="s">
        <v>88</v>
      </c>
      <c r="X52" s="35">
        <v>8.3800000000000004E-5</v>
      </c>
      <c r="Y52">
        <v>149.501</v>
      </c>
      <c r="Z52">
        <v>66</v>
      </c>
      <c r="AA52">
        <v>223.958</v>
      </c>
      <c r="AB52">
        <v>-80.918000000000006</v>
      </c>
      <c r="AC52">
        <v>0.151</v>
      </c>
      <c r="BB52" s="5">
        <v>14</v>
      </c>
      <c r="BD52" s="35">
        <v>4.0999999999999997E-6</v>
      </c>
      <c r="BE52">
        <v>74.893000000000001</v>
      </c>
      <c r="BF52">
        <v>67.778000000000006</v>
      </c>
      <c r="BG52">
        <v>80.394000000000005</v>
      </c>
      <c r="BH52">
        <v>19.983000000000001</v>
      </c>
      <c r="BI52">
        <v>7.0000000000000001E-3</v>
      </c>
      <c r="BL52" s="3">
        <v>26</v>
      </c>
      <c r="BM52" t="s">
        <v>4</v>
      </c>
      <c r="BN52" s="35">
        <v>1.1399999999999999E-5</v>
      </c>
      <c r="BO52">
        <v>35.661999999999999</v>
      </c>
      <c r="BP52">
        <v>28.315000000000001</v>
      </c>
      <c r="BQ52">
        <v>43.280999999999999</v>
      </c>
      <c r="BR52">
        <v>-163.54</v>
      </c>
      <c r="BS52">
        <v>0.02</v>
      </c>
      <c r="BV52" s="30"/>
      <c r="BW52" s="3">
        <v>2</v>
      </c>
      <c r="BY52" s="35">
        <v>2.69E-5</v>
      </c>
      <c r="BZ52">
        <v>133.63999999999999</v>
      </c>
      <c r="CA52">
        <v>121.667</v>
      </c>
      <c r="CB52">
        <v>144.333</v>
      </c>
      <c r="CC52">
        <v>-81.254000000000005</v>
      </c>
      <c r="CD52">
        <v>1.7999999999999999E-2</v>
      </c>
      <c r="CG52" s="3" t="s">
        <v>12</v>
      </c>
      <c r="CH52" t="s">
        <v>1</v>
      </c>
      <c r="CI52" t="s">
        <v>2</v>
      </c>
      <c r="CJ52" t="s">
        <v>3</v>
      </c>
      <c r="CK52" t="s">
        <v>4</v>
      </c>
      <c r="CL52" t="s">
        <v>5</v>
      </c>
      <c r="CM52" t="s">
        <v>6</v>
      </c>
      <c r="CN52" t="s">
        <v>13</v>
      </c>
      <c r="CR52">
        <v>49</v>
      </c>
      <c r="CT52" s="35">
        <v>6.7499999999999997E-6</v>
      </c>
      <c r="CU52">
        <v>59.875999999999998</v>
      </c>
      <c r="CV52">
        <v>56.082000000000001</v>
      </c>
      <c r="CW52">
        <v>65.332999999999998</v>
      </c>
      <c r="CX52">
        <v>64.653999999999996</v>
      </c>
      <c r="CY52">
        <v>1.2E-2</v>
      </c>
      <c r="DB52" s="36" t="s">
        <v>136</v>
      </c>
      <c r="DC52" s="30"/>
      <c r="DD52" s="34"/>
      <c r="DE52" s="30"/>
      <c r="DF52" s="30"/>
      <c r="DG52" s="30"/>
      <c r="DH52" s="30"/>
      <c r="DI52" s="30"/>
      <c r="DJ52" s="30"/>
      <c r="DK52" s="30"/>
      <c r="DL52" s="29"/>
      <c r="DM52" s="5">
        <v>49</v>
      </c>
      <c r="DN52" t="s">
        <v>5</v>
      </c>
      <c r="DO52" s="35">
        <v>1.5699999999999999E-5</v>
      </c>
      <c r="DP52">
        <v>119.248</v>
      </c>
      <c r="DQ52">
        <v>111.453</v>
      </c>
      <c r="DR52">
        <v>122.791</v>
      </c>
      <c r="DS52">
        <v>116.565</v>
      </c>
      <c r="DT52">
        <v>2.8000000000000001E-2</v>
      </c>
      <c r="DX52"/>
      <c r="DY52"/>
      <c r="DZ52"/>
      <c r="EA52"/>
      <c r="EB52"/>
      <c r="EC52"/>
      <c r="ED52"/>
      <c r="EE52"/>
      <c r="EG52" s="3">
        <v>37</v>
      </c>
      <c r="EI52" s="35">
        <v>9.8200000000000008E-6</v>
      </c>
      <c r="EJ52">
        <v>117.977</v>
      </c>
      <c r="EK52">
        <v>106.065</v>
      </c>
      <c r="EL52">
        <v>130.398</v>
      </c>
      <c r="EM52">
        <v>-11.31</v>
      </c>
      <c r="EN52">
        <v>1.7000000000000001E-2</v>
      </c>
      <c r="EQ52" s="3">
        <v>23</v>
      </c>
      <c r="ER52" t="s">
        <v>5</v>
      </c>
      <c r="ES52" s="35">
        <v>9.5200000000000003E-6</v>
      </c>
      <c r="ET52">
        <v>156.38</v>
      </c>
      <c r="EU52">
        <v>126.782</v>
      </c>
      <c r="EV52">
        <v>202.715</v>
      </c>
      <c r="EW52">
        <v>114.444</v>
      </c>
      <c r="EX52">
        <v>1.7000000000000001E-2</v>
      </c>
      <c r="FB52" s="59"/>
      <c r="FL52" s="3">
        <v>2</v>
      </c>
      <c r="FM52"/>
      <c r="FN52" s="35">
        <v>8.2900000000000002E-6</v>
      </c>
      <c r="FO52">
        <v>93.798000000000002</v>
      </c>
      <c r="FP52">
        <v>89.775999999999996</v>
      </c>
      <c r="FQ52">
        <v>98.68</v>
      </c>
      <c r="FR52">
        <v>-38.659999999999997</v>
      </c>
      <c r="FS52">
        <v>1.4E-2</v>
      </c>
      <c r="FT52"/>
      <c r="FU52"/>
      <c r="FW52" s="61"/>
      <c r="GB52" s="29"/>
      <c r="GC52" s="29"/>
      <c r="GD52" s="29"/>
      <c r="GE52" s="29"/>
      <c r="GF52" s="62"/>
      <c r="GG52" s="29"/>
      <c r="GH52" s="29"/>
      <c r="GI52" s="29"/>
      <c r="GJ52" s="29"/>
      <c r="GK52" s="29"/>
      <c r="GL52" s="29"/>
      <c r="GM52" s="29"/>
      <c r="GN52" s="29"/>
    </row>
    <row r="53" spans="1:196" x14ac:dyDescent="0.25">
      <c r="A53" s="30"/>
      <c r="B53">
        <v>50</v>
      </c>
      <c r="D53" s="35">
        <v>6.7530000000000004E-6</v>
      </c>
      <c r="E53">
        <v>141.43299999999999</v>
      </c>
      <c r="F53">
        <v>136.17599999999999</v>
      </c>
      <c r="G53">
        <v>150.37</v>
      </c>
      <c r="H53">
        <v>84.289000000000001</v>
      </c>
      <c r="I53">
        <v>1.2E-2</v>
      </c>
      <c r="L53" s="3">
        <v>50</v>
      </c>
      <c r="N53" s="35">
        <v>4.9100000000000004E-6</v>
      </c>
      <c r="O53">
        <v>159.82</v>
      </c>
      <c r="P53">
        <v>147.88900000000001</v>
      </c>
      <c r="Q53">
        <v>176.30199999999999</v>
      </c>
      <c r="R53">
        <v>140.71100000000001</v>
      </c>
      <c r="S53">
        <v>8.0000000000000002E-3</v>
      </c>
      <c r="AD53" t="s">
        <v>8</v>
      </c>
      <c r="AR53" t="s">
        <v>3</v>
      </c>
      <c r="AX53">
        <v>1.6E-2</v>
      </c>
      <c r="BB53" s="5">
        <v>15</v>
      </c>
      <c r="BD53" s="35">
        <v>4.0999999999999997E-6</v>
      </c>
      <c r="BE53">
        <v>71.503</v>
      </c>
      <c r="BF53">
        <v>66.852000000000004</v>
      </c>
      <c r="BG53">
        <v>75.228999999999999</v>
      </c>
      <c r="BH53">
        <v>-164.745</v>
      </c>
      <c r="BI53">
        <v>7.0000000000000001E-3</v>
      </c>
      <c r="BL53" s="3">
        <v>27</v>
      </c>
      <c r="BM53" t="s">
        <v>5</v>
      </c>
      <c r="BN53" s="35">
        <v>3.4400000000000003E-5</v>
      </c>
      <c r="BO53">
        <v>130.71799999999999</v>
      </c>
      <c r="BP53">
        <v>110.25</v>
      </c>
      <c r="BQ53">
        <v>145.75800000000001</v>
      </c>
      <c r="BR53">
        <v>18.059999999999999</v>
      </c>
      <c r="BS53">
        <v>6.0999999999999999E-2</v>
      </c>
      <c r="BV53" s="30"/>
      <c r="BW53" s="3">
        <v>3</v>
      </c>
      <c r="BY53" s="35">
        <v>3.0700000000000001E-5</v>
      </c>
      <c r="BZ53">
        <v>158.011</v>
      </c>
      <c r="CA53">
        <v>144.333</v>
      </c>
      <c r="CB53">
        <v>168.584</v>
      </c>
      <c r="CC53">
        <v>97.594999999999999</v>
      </c>
      <c r="CD53">
        <v>0.02</v>
      </c>
      <c r="CG53" s="3">
        <v>1</v>
      </c>
      <c r="CI53" s="35">
        <v>1.4399999999999999E-5</v>
      </c>
      <c r="CJ53">
        <v>112.697</v>
      </c>
      <c r="CK53">
        <v>105.41</v>
      </c>
      <c r="CL53">
        <v>117.776</v>
      </c>
      <c r="CM53">
        <v>126.119</v>
      </c>
      <c r="CN53">
        <v>2.5000000000000001E-2</v>
      </c>
      <c r="CR53">
        <v>50</v>
      </c>
      <c r="CT53" s="35">
        <v>7.6699999999999994E-6</v>
      </c>
      <c r="CU53">
        <v>65.596000000000004</v>
      </c>
      <c r="CV53">
        <v>59.856000000000002</v>
      </c>
      <c r="CW53">
        <v>72.391000000000005</v>
      </c>
      <c r="CX53">
        <v>-118.61</v>
      </c>
      <c r="CY53">
        <v>1.2999999999999999E-2</v>
      </c>
      <c r="DB53" s="3" t="s">
        <v>12</v>
      </c>
      <c r="DC53" t="s">
        <v>1</v>
      </c>
      <c r="DD53" t="s">
        <v>2</v>
      </c>
      <c r="DE53" t="s">
        <v>3</v>
      </c>
      <c r="DF53" t="s">
        <v>4</v>
      </c>
      <c r="DG53" t="s">
        <v>5</v>
      </c>
      <c r="DH53" t="s">
        <v>6</v>
      </c>
      <c r="DI53" t="s">
        <v>13</v>
      </c>
      <c r="DL53" s="29"/>
      <c r="DM53" s="5">
        <v>46</v>
      </c>
      <c r="DN53" t="s">
        <v>129</v>
      </c>
      <c r="DO53" s="35">
        <v>4.3199999999999998E-4</v>
      </c>
      <c r="DP53">
        <v>89.453000000000003</v>
      </c>
      <c r="DQ53">
        <v>58.36</v>
      </c>
      <c r="DR53">
        <v>123</v>
      </c>
      <c r="DS53">
        <v>113.46599999999999</v>
      </c>
      <c r="DT53">
        <v>0.77900000000000003</v>
      </c>
      <c r="DX53" t="s">
        <v>3</v>
      </c>
      <c r="DY53"/>
      <c r="DZ53"/>
      <c r="EA53"/>
      <c r="EB53"/>
      <c r="EC53"/>
      <c r="ED53">
        <f>(ED42+ED19)/2</f>
        <v>1.95E-2</v>
      </c>
      <c r="EE53"/>
      <c r="EG53" s="3">
        <v>38</v>
      </c>
      <c r="EH53" t="s">
        <v>3</v>
      </c>
      <c r="EI53" s="35">
        <v>9.9399999999999997E-6</v>
      </c>
      <c r="EJ53">
        <v>139.166</v>
      </c>
      <c r="EK53">
        <v>111.093</v>
      </c>
      <c r="EL53">
        <v>178.07499999999999</v>
      </c>
      <c r="EM53">
        <v>76.677000000000007</v>
      </c>
      <c r="EN53">
        <v>1.7000000000000001E-2</v>
      </c>
      <c r="EQ53" s="3">
        <v>20</v>
      </c>
      <c r="ER53" t="s">
        <v>146</v>
      </c>
      <c r="ES53" s="35">
        <v>1.3300000000000001E-4</v>
      </c>
      <c r="ET53">
        <v>119.128</v>
      </c>
      <c r="EU53">
        <v>84.415999999999997</v>
      </c>
      <c r="EV53">
        <v>210.92099999999999</v>
      </c>
      <c r="EW53">
        <v>112.518</v>
      </c>
      <c r="EX53">
        <v>0.23899999999999999</v>
      </c>
      <c r="FB53" s="59"/>
      <c r="FL53" s="3">
        <v>3</v>
      </c>
      <c r="FM53"/>
      <c r="FN53" s="35">
        <v>1.38E-5</v>
      </c>
      <c r="FO53">
        <v>90.518000000000001</v>
      </c>
      <c r="FP53">
        <v>83.965999999999994</v>
      </c>
      <c r="FQ53">
        <v>95.221999999999994</v>
      </c>
      <c r="FR53">
        <v>136.84800000000001</v>
      </c>
      <c r="FS53">
        <v>2.4E-2</v>
      </c>
      <c r="FT53"/>
      <c r="FU53"/>
      <c r="FW53" s="61"/>
      <c r="GB53" s="29"/>
      <c r="GC53" s="29"/>
      <c r="GD53" s="29"/>
      <c r="GE53" s="29"/>
      <c r="GF53" s="62"/>
      <c r="GG53" s="29"/>
      <c r="GH53" s="29"/>
      <c r="GI53" s="29"/>
      <c r="GJ53" s="29"/>
      <c r="GK53" s="29"/>
      <c r="GL53" s="29"/>
      <c r="GM53" s="29"/>
      <c r="GN53" s="29"/>
    </row>
    <row r="54" spans="1:196" x14ac:dyDescent="0.25">
      <c r="A54" s="30"/>
      <c r="B54">
        <v>51</v>
      </c>
      <c r="D54" s="35">
        <v>8.5949999999999999E-6</v>
      </c>
      <c r="E54">
        <v>154.411</v>
      </c>
      <c r="F54">
        <v>127.283</v>
      </c>
      <c r="G54">
        <v>188.095</v>
      </c>
      <c r="H54">
        <v>-94.236000000000004</v>
      </c>
      <c r="I54">
        <v>1.4999999999999999E-2</v>
      </c>
      <c r="L54" s="3">
        <v>51</v>
      </c>
      <c r="N54" s="35">
        <v>7.0600000000000002E-6</v>
      </c>
      <c r="O54">
        <v>167.01</v>
      </c>
      <c r="P54">
        <v>154.69399999999999</v>
      </c>
      <c r="Q54">
        <v>194.11099999999999</v>
      </c>
      <c r="R54">
        <v>-45</v>
      </c>
      <c r="S54">
        <v>1.2E-2</v>
      </c>
      <c r="AD54">
        <f>AC51/AC47</f>
        <v>8.8823529411764692</v>
      </c>
      <c r="AE54">
        <f>AC52/AC47</f>
        <v>8.8823529411764692</v>
      </c>
      <c r="AR54" t="s">
        <v>7</v>
      </c>
      <c r="AX54">
        <v>5.0000000000000001E-3</v>
      </c>
      <c r="BB54" s="5">
        <v>16</v>
      </c>
      <c r="BD54" s="35">
        <v>5.1200000000000001E-6</v>
      </c>
      <c r="BE54">
        <v>66.066999999999993</v>
      </c>
      <c r="BF54">
        <v>58.406999999999996</v>
      </c>
      <c r="BG54">
        <v>72.073999999999998</v>
      </c>
      <c r="BH54">
        <v>17.103000000000002</v>
      </c>
      <c r="BI54">
        <v>8.0000000000000002E-3</v>
      </c>
      <c r="BL54" s="3">
        <v>24</v>
      </c>
      <c r="BN54" s="35">
        <v>4.3899999999999999E-4</v>
      </c>
      <c r="BO54">
        <v>88.817999999999998</v>
      </c>
      <c r="BP54">
        <v>28.059000000000001</v>
      </c>
      <c r="BQ54">
        <v>145.714</v>
      </c>
      <c r="BR54">
        <v>-162.809</v>
      </c>
      <c r="BS54">
        <v>0.79100000000000004</v>
      </c>
      <c r="BV54" s="30"/>
      <c r="BW54" s="3">
        <v>4</v>
      </c>
      <c r="BY54" s="35">
        <v>4.0299999999999997E-5</v>
      </c>
      <c r="BZ54">
        <v>216.65799999999999</v>
      </c>
      <c r="CA54">
        <v>152.97200000000001</v>
      </c>
      <c r="CB54">
        <v>235.768</v>
      </c>
      <c r="CC54">
        <v>-81.027000000000001</v>
      </c>
      <c r="CD54">
        <v>2.7E-2</v>
      </c>
      <c r="CG54" s="3">
        <v>2</v>
      </c>
      <c r="CI54" s="35">
        <v>1.01E-5</v>
      </c>
      <c r="CJ54">
        <v>119.61499999999999</v>
      </c>
      <c r="CK54">
        <v>110.22199999999999</v>
      </c>
      <c r="CL54">
        <v>128.10400000000001</v>
      </c>
      <c r="CM54">
        <v>-52.765000000000001</v>
      </c>
      <c r="CN54">
        <v>1.7999999999999999E-2</v>
      </c>
      <c r="CR54">
        <v>51</v>
      </c>
      <c r="CT54" s="35">
        <v>1.04E-5</v>
      </c>
      <c r="CU54">
        <v>71.674999999999997</v>
      </c>
      <c r="CV54">
        <v>63.460999999999999</v>
      </c>
      <c r="CW54">
        <v>81.393000000000001</v>
      </c>
      <c r="CX54">
        <v>61.820999999999998</v>
      </c>
      <c r="CY54">
        <v>1.7999999999999999E-2</v>
      </c>
      <c r="DB54" s="3">
        <v>1</v>
      </c>
      <c r="DD54" s="35">
        <v>7.3699999999999997E-6</v>
      </c>
      <c r="DE54">
        <v>110.34099999999999</v>
      </c>
      <c r="DF54">
        <v>75.099000000000004</v>
      </c>
      <c r="DG54">
        <v>131.80600000000001</v>
      </c>
      <c r="DH54">
        <v>116.565</v>
      </c>
      <c r="DI54">
        <v>1.2999999999999999E-2</v>
      </c>
      <c r="DL54" s="29"/>
      <c r="DN54" t="s">
        <v>135</v>
      </c>
      <c r="DT54">
        <v>4.5650000000000004</v>
      </c>
      <c r="DX54" t="s">
        <v>7</v>
      </c>
      <c r="DY54"/>
      <c r="DZ54"/>
      <c r="EA54"/>
      <c r="EB54"/>
      <c r="EC54"/>
      <c r="ED54">
        <f>(ED43+ED20)/2</f>
        <v>5.0000000000000001E-3</v>
      </c>
      <c r="EE54"/>
      <c r="EG54" s="3">
        <v>39</v>
      </c>
      <c r="EH54" t="s">
        <v>7</v>
      </c>
      <c r="EI54" s="35">
        <v>2.6400000000000001E-6</v>
      </c>
      <c r="EJ54">
        <v>32.103000000000002</v>
      </c>
      <c r="EK54">
        <v>20.523</v>
      </c>
      <c r="EL54">
        <v>51.357999999999997</v>
      </c>
      <c r="EM54">
        <v>91.004999999999995</v>
      </c>
      <c r="EN54">
        <v>5.0000000000000001E-3</v>
      </c>
      <c r="ER54" t="s">
        <v>147</v>
      </c>
      <c r="EX54">
        <v>6.9750000000000005</v>
      </c>
      <c r="FB54" s="59"/>
      <c r="FL54" s="3">
        <v>4</v>
      </c>
      <c r="FM54"/>
      <c r="FN54" s="35">
        <v>1.11E-5</v>
      </c>
      <c r="FO54">
        <v>96.313000000000002</v>
      </c>
      <c r="FP54">
        <v>92.549000000000007</v>
      </c>
      <c r="FQ54">
        <v>100.652</v>
      </c>
      <c r="FR54">
        <v>-39.173999999999999</v>
      </c>
      <c r="FS54">
        <v>1.9E-2</v>
      </c>
      <c r="FT54"/>
      <c r="FU54"/>
      <c r="FW54" s="61"/>
      <c r="GB54" s="29"/>
      <c r="GC54" s="29"/>
      <c r="GD54" s="29"/>
      <c r="GE54" s="29"/>
      <c r="GF54" s="62"/>
      <c r="GG54" s="29"/>
      <c r="GH54" s="29"/>
      <c r="GI54" s="29"/>
      <c r="GJ54" s="29"/>
      <c r="GK54" s="29"/>
      <c r="GL54" s="29"/>
      <c r="GM54" s="29"/>
      <c r="GN54" s="29"/>
    </row>
    <row r="55" spans="1:196" x14ac:dyDescent="0.25">
      <c r="A55" s="30"/>
      <c r="B55">
        <v>52</v>
      </c>
      <c r="D55" s="35">
        <v>9.8220000000000002E-6</v>
      </c>
      <c r="E55">
        <v>166.24799999999999</v>
      </c>
      <c r="F55">
        <v>136.667</v>
      </c>
      <c r="G55">
        <v>202.56399999999999</v>
      </c>
      <c r="H55">
        <v>84.471999999999994</v>
      </c>
      <c r="I55">
        <v>1.7000000000000001E-2</v>
      </c>
      <c r="L55" s="3">
        <v>52</v>
      </c>
      <c r="N55" s="35">
        <v>5.8300000000000001E-6</v>
      </c>
      <c r="O55">
        <v>143.369</v>
      </c>
      <c r="P55">
        <v>118.925</v>
      </c>
      <c r="Q55">
        <v>199.75899999999999</v>
      </c>
      <c r="R55">
        <v>141.84299999999999</v>
      </c>
      <c r="S55">
        <v>0.01</v>
      </c>
      <c r="Y55">
        <f>Z56-AE54</f>
        <v>1.1843137254901972</v>
      </c>
      <c r="Z55">
        <f>AC52/(AC47+AC48)</f>
        <v>7.9473684210526301</v>
      </c>
      <c r="AA55">
        <f>AB56-AD54</f>
        <v>1.1843137254901972</v>
      </c>
      <c r="AB55">
        <f>AC51/(AC47+AC48)</f>
        <v>7.9473684210526301</v>
      </c>
      <c r="AC55" t="s">
        <v>9</v>
      </c>
      <c r="AD55">
        <f>AC51/AC50</f>
        <v>7.9473684210526319</v>
      </c>
      <c r="AE55">
        <f>AC52/AC50</f>
        <v>7.9473684210526319</v>
      </c>
      <c r="AR55" t="s">
        <v>4</v>
      </c>
      <c r="AX55">
        <v>1.0500000000000001E-2</v>
      </c>
      <c r="BB55" s="5">
        <v>17</v>
      </c>
      <c r="BD55" s="35">
        <v>7.8499999999999994E-6</v>
      </c>
      <c r="BE55">
        <v>85.918999999999997</v>
      </c>
      <c r="BF55">
        <v>58.406999999999996</v>
      </c>
      <c r="BG55">
        <v>122.77800000000001</v>
      </c>
      <c r="BH55">
        <v>-166.608</v>
      </c>
      <c r="BI55">
        <v>1.2999999999999999E-2</v>
      </c>
      <c r="BS55">
        <v>7.7650000000000006</v>
      </c>
      <c r="BV55" s="30"/>
      <c r="BW55" s="3">
        <v>5</v>
      </c>
      <c r="BY55" s="35">
        <v>3.26E-5</v>
      </c>
      <c r="BZ55">
        <v>169.28</v>
      </c>
      <c r="CA55">
        <v>138.69200000000001</v>
      </c>
      <c r="CB55">
        <v>216.36500000000001</v>
      </c>
      <c r="CC55">
        <v>97.125</v>
      </c>
      <c r="CD55">
        <v>2.1999999999999999E-2</v>
      </c>
      <c r="CG55" s="3">
        <v>3</v>
      </c>
      <c r="CI55" s="35">
        <v>1.5E-5</v>
      </c>
      <c r="CJ55">
        <v>117.788</v>
      </c>
      <c r="CK55">
        <v>111.667</v>
      </c>
      <c r="CL55">
        <v>126.667</v>
      </c>
      <c r="CM55">
        <v>129.036</v>
      </c>
      <c r="CN55">
        <v>2.5999999999999999E-2</v>
      </c>
      <c r="CR55">
        <v>52</v>
      </c>
      <c r="CT55" s="35">
        <v>7.6699999999999994E-6</v>
      </c>
      <c r="CU55">
        <v>80.488</v>
      </c>
      <c r="CV55">
        <v>70.667000000000002</v>
      </c>
      <c r="CW55">
        <v>88.406999999999996</v>
      </c>
      <c r="CX55">
        <v>-118.61</v>
      </c>
      <c r="CY55">
        <v>1.4E-2</v>
      </c>
      <c r="DB55" s="3">
        <v>2</v>
      </c>
      <c r="DD55" s="35">
        <v>5.8300000000000001E-6</v>
      </c>
      <c r="DE55">
        <v>117.23399999999999</v>
      </c>
      <c r="DF55">
        <v>76.091999999999999</v>
      </c>
      <c r="DG55">
        <v>181.876</v>
      </c>
      <c r="DH55">
        <v>-57.994999999999997</v>
      </c>
      <c r="DI55">
        <v>0.01</v>
      </c>
      <c r="DL55" s="29"/>
      <c r="DU55" t="s">
        <v>8</v>
      </c>
      <c r="DX55" t="s">
        <v>4</v>
      </c>
      <c r="DY55"/>
      <c r="DZ55"/>
      <c r="EA55"/>
      <c r="EB55"/>
      <c r="EC55"/>
      <c r="ED55">
        <f>(ED44+ED21)/2</f>
        <v>1.0999999999999999E-2</v>
      </c>
      <c r="EE55"/>
      <c r="EG55" s="3">
        <v>40</v>
      </c>
      <c r="EH55" t="s">
        <v>4</v>
      </c>
      <c r="EI55" s="35">
        <v>5.5300000000000004E-6</v>
      </c>
      <c r="EJ55">
        <v>76.278999999999996</v>
      </c>
      <c r="EK55">
        <v>65.951999999999998</v>
      </c>
      <c r="EL55">
        <v>83.24</v>
      </c>
      <c r="EM55">
        <v>-14.036</v>
      </c>
      <c r="EN55">
        <v>8.9999999999999993E-3</v>
      </c>
      <c r="EY55" t="s">
        <v>8</v>
      </c>
      <c r="FB55" s="59"/>
      <c r="FL55" s="3">
        <v>5</v>
      </c>
      <c r="FM55"/>
      <c r="FN55" s="35">
        <v>1.11E-5</v>
      </c>
      <c r="FO55">
        <v>101.46899999999999</v>
      </c>
      <c r="FP55">
        <v>95.221999999999994</v>
      </c>
      <c r="FQ55">
        <v>106.759</v>
      </c>
      <c r="FR55">
        <v>137.291</v>
      </c>
      <c r="FS55">
        <v>1.9E-2</v>
      </c>
      <c r="FT55"/>
      <c r="FU55"/>
      <c r="FW55" s="61"/>
      <c r="GB55" s="29"/>
      <c r="GC55" s="29"/>
      <c r="GD55" s="29"/>
      <c r="GE55" s="29"/>
      <c r="GF55" s="62"/>
      <c r="GG55" s="29"/>
      <c r="GH55" s="29"/>
      <c r="GI55" s="29"/>
      <c r="GJ55" s="29"/>
      <c r="GK55" s="29"/>
      <c r="GL55" s="29"/>
      <c r="GM55" s="29"/>
      <c r="GN55" s="29"/>
    </row>
    <row r="56" spans="1:196" x14ac:dyDescent="0.25">
      <c r="A56" s="30"/>
      <c r="B56">
        <v>53</v>
      </c>
      <c r="D56" s="35">
        <v>1.1049999999999999E-5</v>
      </c>
      <c r="E56">
        <v>160.03200000000001</v>
      </c>
      <c r="F56">
        <v>123.98099999999999</v>
      </c>
      <c r="G56">
        <v>203.99100000000001</v>
      </c>
      <c r="H56">
        <v>-94.899000000000001</v>
      </c>
      <c r="I56">
        <v>1.9E-2</v>
      </c>
      <c r="L56" s="3">
        <v>53</v>
      </c>
      <c r="N56" s="35">
        <v>5.22E-6</v>
      </c>
      <c r="O56">
        <v>126.64700000000001</v>
      </c>
      <c r="P56">
        <v>119.733</v>
      </c>
      <c r="Q56">
        <v>154.22200000000001</v>
      </c>
      <c r="R56">
        <v>-42.51</v>
      </c>
      <c r="S56">
        <v>8.9999999999999993E-3</v>
      </c>
      <c r="Z56">
        <f>AC52/(AC47-AC48)</f>
        <v>10.066666666666666</v>
      </c>
      <c r="AB56">
        <f>AC51/(AC47-AC48)</f>
        <v>10.066666666666666</v>
      </c>
      <c r="AC56" t="s">
        <v>10</v>
      </c>
      <c r="AD56">
        <f>AC51/AC49</f>
        <v>11.615384615384615</v>
      </c>
      <c r="AE56">
        <f>AC52/AC49</f>
        <v>11.615384615384615</v>
      </c>
      <c r="AR56" t="s">
        <v>5</v>
      </c>
      <c r="AX56">
        <v>2.4500000000000001E-2</v>
      </c>
      <c r="BB56" s="5">
        <v>18</v>
      </c>
      <c r="BD56" s="35">
        <v>5.1200000000000001E-6</v>
      </c>
      <c r="BE56">
        <v>139.352</v>
      </c>
      <c r="BF56">
        <v>105.68300000000001</v>
      </c>
      <c r="BG56">
        <v>183.21700000000001</v>
      </c>
      <c r="BH56">
        <v>21.038</v>
      </c>
      <c r="BI56">
        <v>8.0000000000000002E-3</v>
      </c>
      <c r="BT56" t="s">
        <v>8</v>
      </c>
      <c r="BV56" s="30"/>
      <c r="BW56" s="3">
        <v>6</v>
      </c>
      <c r="BY56" s="35">
        <v>2.8799999999999999E-5</v>
      </c>
      <c r="BZ56">
        <v>157.26499999999999</v>
      </c>
      <c r="CA56">
        <v>142.44399999999999</v>
      </c>
      <c r="CB56">
        <v>183.61500000000001</v>
      </c>
      <c r="CC56">
        <v>-85.914000000000001</v>
      </c>
      <c r="CD56">
        <v>1.9E-2</v>
      </c>
      <c r="CG56" s="3">
        <v>4</v>
      </c>
      <c r="CI56" s="35">
        <v>9.8200000000000008E-6</v>
      </c>
      <c r="CJ56">
        <v>114.179</v>
      </c>
      <c r="CK56">
        <v>109.989</v>
      </c>
      <c r="CL56">
        <v>117.904</v>
      </c>
      <c r="CM56">
        <v>-54.246000000000002</v>
      </c>
      <c r="CN56">
        <v>1.7000000000000001E-2</v>
      </c>
      <c r="CR56">
        <v>53</v>
      </c>
      <c r="CT56" s="35">
        <v>1.11E-5</v>
      </c>
      <c r="CU56">
        <v>89.978999999999999</v>
      </c>
      <c r="CV56">
        <v>82.510999999999996</v>
      </c>
      <c r="CW56">
        <v>98.882999999999996</v>
      </c>
      <c r="CX56">
        <v>60.460999999999999</v>
      </c>
      <c r="CY56">
        <v>1.9E-2</v>
      </c>
      <c r="DB56" s="3">
        <v>3</v>
      </c>
      <c r="DD56" s="35">
        <v>9.2099999999999999E-6</v>
      </c>
      <c r="DE56">
        <v>74.703999999999994</v>
      </c>
      <c r="DF56">
        <v>38.585999999999999</v>
      </c>
      <c r="DG56">
        <v>143.166</v>
      </c>
      <c r="DH56">
        <v>117.474</v>
      </c>
      <c r="DI56">
        <v>1.6E-2</v>
      </c>
      <c r="DL56" s="29"/>
      <c r="DU56">
        <f>DT53/DT49</f>
        <v>45.823529411764703</v>
      </c>
      <c r="DV56">
        <f>DT54/DT49</f>
        <v>268.52941176470591</v>
      </c>
      <c r="DX56" t="s">
        <v>5</v>
      </c>
      <c r="DY56"/>
      <c r="DZ56"/>
      <c r="EA56"/>
      <c r="EB56"/>
      <c r="EC56"/>
      <c r="ED56">
        <f>(ED45+ED22)/2</f>
        <v>2.8499999999999998E-2</v>
      </c>
      <c r="EE56"/>
      <c r="EG56" s="3">
        <v>41</v>
      </c>
      <c r="EH56" t="s">
        <v>5</v>
      </c>
      <c r="EI56" s="35">
        <v>1.8099999999999999E-5</v>
      </c>
      <c r="EJ56">
        <v>198.66900000000001</v>
      </c>
      <c r="EK56">
        <v>157.21799999999999</v>
      </c>
      <c r="EL56">
        <v>250.68700000000001</v>
      </c>
      <c r="EM56">
        <v>171.87</v>
      </c>
      <c r="EN56">
        <v>3.2000000000000001E-2</v>
      </c>
      <c r="EY56">
        <f>EX53/EX49</f>
        <v>18.384615384615383</v>
      </c>
      <c r="EZ56">
        <f>EX54/EX49</f>
        <v>536.53846153846166</v>
      </c>
      <c r="FB56" s="59"/>
      <c r="FL56" s="3">
        <v>6</v>
      </c>
      <c r="FM56"/>
      <c r="FN56" s="35">
        <v>1.47E-5</v>
      </c>
      <c r="FO56">
        <v>101.46599999999999</v>
      </c>
      <c r="FP56">
        <v>89.341999999999999</v>
      </c>
      <c r="FQ56">
        <v>109.559</v>
      </c>
      <c r="FR56">
        <v>-39.805999999999997</v>
      </c>
      <c r="FS56">
        <v>2.5999999999999999E-2</v>
      </c>
      <c r="FT56"/>
      <c r="FU56"/>
      <c r="FW56" s="61"/>
      <c r="GB56" s="29"/>
      <c r="GC56" s="29"/>
      <c r="GD56" s="29"/>
      <c r="GE56" s="29"/>
      <c r="GF56" s="62"/>
      <c r="GG56" s="29"/>
      <c r="GH56" s="29"/>
      <c r="GI56" s="29"/>
      <c r="GJ56" s="29"/>
      <c r="GK56" s="29"/>
      <c r="GL56" s="29"/>
      <c r="GM56" s="29"/>
      <c r="GN56" s="29"/>
    </row>
    <row r="57" spans="1:196" x14ac:dyDescent="0.25">
      <c r="A57" s="30"/>
      <c r="B57">
        <v>54</v>
      </c>
      <c r="D57" s="35">
        <v>4.6040000000000003E-6</v>
      </c>
      <c r="E57">
        <v>170.01</v>
      </c>
      <c r="F57">
        <v>126.72499999999999</v>
      </c>
      <c r="G57">
        <v>226.84100000000001</v>
      </c>
      <c r="H57">
        <v>81.87</v>
      </c>
      <c r="I57">
        <v>8.0000000000000002E-3</v>
      </c>
      <c r="L57" s="3">
        <v>54</v>
      </c>
      <c r="N57" s="35">
        <v>7.3699999999999997E-6</v>
      </c>
      <c r="O57">
        <v>149.12799999999999</v>
      </c>
      <c r="P57">
        <v>126.188</v>
      </c>
      <c r="Q57">
        <v>183.10900000000001</v>
      </c>
      <c r="R57">
        <v>133.26400000000001</v>
      </c>
      <c r="S57">
        <v>1.2999999999999999E-2</v>
      </c>
      <c r="AX57">
        <v>0.45600000000000002</v>
      </c>
      <c r="BB57" s="5">
        <v>19</v>
      </c>
      <c r="BD57" s="35">
        <v>6.1500000000000004E-6</v>
      </c>
      <c r="BE57">
        <v>78.474000000000004</v>
      </c>
      <c r="BF57">
        <v>53.744999999999997</v>
      </c>
      <c r="BG57">
        <v>114.111</v>
      </c>
      <c r="BH57">
        <v>-166.75899999999999</v>
      </c>
      <c r="BI57">
        <v>0.01</v>
      </c>
      <c r="BT57">
        <f>BS54/BS50</f>
        <v>23.264705882352942</v>
      </c>
      <c r="BU57">
        <f>BS55/BS50</f>
        <v>228.38235294117646</v>
      </c>
      <c r="BV57" s="30"/>
      <c r="BW57" s="3">
        <v>7</v>
      </c>
      <c r="BY57" s="35">
        <v>3.0700000000000001E-5</v>
      </c>
      <c r="BZ57">
        <v>147.464</v>
      </c>
      <c r="CA57">
        <v>138.43700000000001</v>
      </c>
      <c r="CB57">
        <v>162.667</v>
      </c>
      <c r="CC57">
        <v>97.594999999999999</v>
      </c>
      <c r="CD57">
        <v>2.1000000000000001E-2</v>
      </c>
      <c r="CG57" s="3">
        <v>5</v>
      </c>
      <c r="CI57" s="35">
        <v>8.6000000000000007E-6</v>
      </c>
      <c r="CJ57">
        <v>113.455</v>
      </c>
      <c r="CK57">
        <v>107.667</v>
      </c>
      <c r="CL57">
        <v>117.864</v>
      </c>
      <c r="CM57">
        <v>124.28700000000001</v>
      </c>
      <c r="CN57">
        <v>1.4999999999999999E-2</v>
      </c>
      <c r="CR57">
        <v>54</v>
      </c>
      <c r="CS57" t="s">
        <v>3</v>
      </c>
      <c r="CT57" s="35">
        <v>7.7500000000000003E-6</v>
      </c>
      <c r="CU57">
        <v>55.286000000000001</v>
      </c>
      <c r="CV57">
        <v>48.781999999999996</v>
      </c>
      <c r="CW57">
        <v>61.993000000000002</v>
      </c>
      <c r="CX57">
        <v>-26.417000000000002</v>
      </c>
      <c r="CY57">
        <v>1.2999999999999999E-2</v>
      </c>
      <c r="DB57" s="3">
        <v>4</v>
      </c>
      <c r="DD57" s="35">
        <v>7.3699999999999997E-6</v>
      </c>
      <c r="DE57">
        <v>91.177999999999997</v>
      </c>
      <c r="DF57">
        <v>35.813000000000002</v>
      </c>
      <c r="DG57">
        <v>165.41300000000001</v>
      </c>
      <c r="DH57">
        <v>-61.189</v>
      </c>
      <c r="DI57">
        <v>1.2999999999999999E-2</v>
      </c>
      <c r="DL57" s="29"/>
      <c r="DP57">
        <f>DQ58-DV56</f>
        <v>82.62443438914022</v>
      </c>
      <c r="DQ57">
        <f>DT54/(DT49+DT50)</f>
        <v>217.38095238095238</v>
      </c>
      <c r="DR57">
        <f>DS58-DU56</f>
        <v>14.099547511312217</v>
      </c>
      <c r="DS57">
        <f>DT53/(DT49+DT50)</f>
        <v>37.095238095238095</v>
      </c>
      <c r="DT57" t="s">
        <v>9</v>
      </c>
      <c r="DU57">
        <f>DT53/DT52</f>
        <v>27.821428571428573</v>
      </c>
      <c r="DV57">
        <f>DT54/DT52</f>
        <v>163.03571428571431</v>
      </c>
      <c r="DX57"/>
      <c r="DY57"/>
      <c r="DZ57"/>
      <c r="EA57"/>
      <c r="EB57"/>
      <c r="EC57"/>
      <c r="ED57">
        <f>ED47+ED24</f>
        <v>0.54099999999999993</v>
      </c>
      <c r="EE57"/>
      <c r="EG57" s="3">
        <v>38</v>
      </c>
      <c r="EH57" t="s">
        <v>146</v>
      </c>
      <c r="EI57" s="35">
        <v>3.5599999999999998E-4</v>
      </c>
      <c r="EJ57">
        <v>140.35499999999999</v>
      </c>
      <c r="EK57">
        <v>65.783000000000001</v>
      </c>
      <c r="EL57">
        <v>251.86699999999999</v>
      </c>
      <c r="EM57">
        <v>-10.893000000000001</v>
      </c>
      <c r="EN57">
        <v>0.64200000000000002</v>
      </c>
      <c r="ET57">
        <f>EU58-EZ56</f>
        <v>160.96153846153845</v>
      </c>
      <c r="EU57">
        <f>EX54/(EX49+EX50)</f>
        <v>435.9375</v>
      </c>
      <c r="EV57">
        <f>EW58-EY56</f>
        <v>5.5153846153846189</v>
      </c>
      <c r="EW57">
        <f>EX53/(EX49+EX50)</f>
        <v>14.937499999999998</v>
      </c>
      <c r="EX57" t="s">
        <v>9</v>
      </c>
      <c r="EY57">
        <f>EX53/EX52</f>
        <v>14.058823529411763</v>
      </c>
      <c r="EZ57">
        <f>EX54/EX52</f>
        <v>410.29411764705884</v>
      </c>
      <c r="FB57" s="59"/>
      <c r="FL57" s="3">
        <v>7</v>
      </c>
      <c r="FM57"/>
      <c r="FN57" s="35">
        <v>7.6699999999999994E-6</v>
      </c>
      <c r="FO57">
        <v>95.784000000000006</v>
      </c>
      <c r="FP57">
        <v>91.84</v>
      </c>
      <c r="FQ57">
        <v>100.611</v>
      </c>
      <c r="FR57">
        <v>138.36600000000001</v>
      </c>
      <c r="FS57">
        <v>1.2999999999999999E-2</v>
      </c>
      <c r="FT57"/>
      <c r="FU57"/>
      <c r="FW57" s="61"/>
      <c r="GB57" s="29"/>
      <c r="GC57" s="29"/>
      <c r="GD57" s="29"/>
      <c r="GE57" s="29"/>
      <c r="GF57" s="62"/>
      <c r="GG57" s="29"/>
      <c r="GH57" s="29"/>
      <c r="GI57" s="29"/>
      <c r="GJ57" s="29"/>
      <c r="GK57" s="29"/>
      <c r="GL57" s="29"/>
      <c r="GM57" s="29"/>
      <c r="GN57" s="29"/>
    </row>
    <row r="58" spans="1:196" x14ac:dyDescent="0.25">
      <c r="A58" s="30"/>
      <c r="B58">
        <v>55</v>
      </c>
      <c r="D58" s="35">
        <v>1.0740000000000001E-5</v>
      </c>
      <c r="E58">
        <v>163.501</v>
      </c>
      <c r="F58">
        <v>135.845</v>
      </c>
      <c r="G58">
        <v>224.654</v>
      </c>
      <c r="H58">
        <v>-93.366</v>
      </c>
      <c r="I58">
        <v>1.9E-2</v>
      </c>
      <c r="L58" s="3">
        <v>55</v>
      </c>
      <c r="N58" s="35">
        <v>5.5300000000000004E-6</v>
      </c>
      <c r="O58">
        <v>138.749</v>
      </c>
      <c r="P58">
        <v>116.444</v>
      </c>
      <c r="Q58">
        <v>165.62100000000001</v>
      </c>
      <c r="R58">
        <v>-40.235999999999997</v>
      </c>
      <c r="S58">
        <v>0.01</v>
      </c>
      <c r="W58" t="s">
        <v>3</v>
      </c>
      <c r="AC58">
        <v>1.7000000000000001E-2</v>
      </c>
      <c r="AR58" t="s">
        <v>57</v>
      </c>
      <c r="AX58">
        <v>6.13</v>
      </c>
      <c r="BB58" s="5">
        <v>20</v>
      </c>
      <c r="BD58" s="35">
        <v>8.8799999999999997E-6</v>
      </c>
      <c r="BE58">
        <v>42.323999999999998</v>
      </c>
      <c r="BF58">
        <v>31.649000000000001</v>
      </c>
      <c r="BG58">
        <v>54.429000000000002</v>
      </c>
      <c r="BH58">
        <v>16.928000000000001</v>
      </c>
      <c r="BI58">
        <v>1.4E-2</v>
      </c>
      <c r="BO58">
        <f>BP59-BU57</f>
        <v>124.57219251336898</v>
      </c>
      <c r="BP58">
        <f>BS55/(BS50+BS51)</f>
        <v>168.80434782608697</v>
      </c>
      <c r="BQ58">
        <f>BR59-BT57</f>
        <v>12.689839572192511</v>
      </c>
      <c r="BR58">
        <f>BS54/(BS50+BS51)</f>
        <v>17.195652173913043</v>
      </c>
      <c r="BS58" t="s">
        <v>9</v>
      </c>
      <c r="BT58">
        <f>BS54/BS53</f>
        <v>12.967213114754099</v>
      </c>
      <c r="BU58">
        <f>BS55/BS53</f>
        <v>127.29508196721312</v>
      </c>
      <c r="BV58" s="30"/>
      <c r="BW58" s="3">
        <v>8</v>
      </c>
      <c r="BY58" s="35">
        <v>3.65E-5</v>
      </c>
      <c r="BZ58">
        <v>164.01</v>
      </c>
      <c r="CA58">
        <v>156.72800000000001</v>
      </c>
      <c r="CB58">
        <v>169.333</v>
      </c>
      <c r="CC58">
        <v>-79.992000000000004</v>
      </c>
      <c r="CD58">
        <v>2.5000000000000001E-2</v>
      </c>
      <c r="CG58" s="3">
        <v>6</v>
      </c>
      <c r="CI58" s="35">
        <v>1.2E-5</v>
      </c>
      <c r="CJ58">
        <v>109.081</v>
      </c>
      <c r="CK58">
        <v>104.754</v>
      </c>
      <c r="CL58">
        <v>115.669</v>
      </c>
      <c r="CM58">
        <v>-51.34</v>
      </c>
      <c r="CN58">
        <v>2.1000000000000001E-2</v>
      </c>
      <c r="CR58">
        <v>55</v>
      </c>
      <c r="CS58" t="s">
        <v>7</v>
      </c>
      <c r="CT58" s="35">
        <v>1.8500000000000001E-6</v>
      </c>
      <c r="CU58">
        <v>11.505000000000001</v>
      </c>
      <c r="CV58">
        <v>11.243</v>
      </c>
      <c r="CW58">
        <v>12.483000000000001</v>
      </c>
      <c r="CX58">
        <v>91.174000000000007</v>
      </c>
      <c r="CY58">
        <v>3.0000000000000001E-3</v>
      </c>
      <c r="DB58" s="3">
        <v>5</v>
      </c>
      <c r="DD58" s="35">
        <v>8.6000000000000007E-6</v>
      </c>
      <c r="DE58">
        <v>137.995</v>
      </c>
      <c r="DF58">
        <v>59.036999999999999</v>
      </c>
      <c r="DG58">
        <v>217.41399999999999</v>
      </c>
      <c r="DH58">
        <v>115.64100000000001</v>
      </c>
      <c r="DI58">
        <v>1.4999999999999999E-2</v>
      </c>
      <c r="DL58" s="29"/>
      <c r="DQ58">
        <f>DT54/(DT49-DT50)</f>
        <v>351.15384615384613</v>
      </c>
      <c r="DS58">
        <f>DT53/(DT49-DT50)</f>
        <v>59.92307692307692</v>
      </c>
      <c r="DT58" t="s">
        <v>10</v>
      </c>
      <c r="DU58">
        <f>DT53/DT51</f>
        <v>86.555555555555571</v>
      </c>
      <c r="DV58">
        <f>DT54/DT51</f>
        <v>507.22222222222229</v>
      </c>
      <c r="DX58" t="s">
        <v>147</v>
      </c>
      <c r="DY58"/>
      <c r="DZ58"/>
      <c r="EA58"/>
      <c r="EB58"/>
      <c r="EC58"/>
      <c r="ED58">
        <v>5.0250000000000004</v>
      </c>
      <c r="EE58"/>
      <c r="EH58" t="s">
        <v>147</v>
      </c>
      <c r="EN58">
        <v>9.4749999999999996</v>
      </c>
      <c r="EU58">
        <f>EX54/(EX49-EX50)</f>
        <v>697.50000000000011</v>
      </c>
      <c r="EW58">
        <f>EX53/(EX49-EX50)</f>
        <v>23.900000000000002</v>
      </c>
      <c r="EX58" t="s">
        <v>10</v>
      </c>
      <c r="EY58">
        <f>EX53/EX51</f>
        <v>34.142857142857139</v>
      </c>
      <c r="EZ58">
        <f>EX54/EX51</f>
        <v>996.42857142857144</v>
      </c>
      <c r="FB58" s="59"/>
      <c r="FL58" s="3">
        <v>8</v>
      </c>
      <c r="FM58"/>
      <c r="FN58" s="35">
        <v>9.8200000000000008E-6</v>
      </c>
      <c r="FO58">
        <v>92.885000000000005</v>
      </c>
      <c r="FP58">
        <v>90.036000000000001</v>
      </c>
      <c r="FQ58">
        <v>96.447999999999993</v>
      </c>
      <c r="FR58">
        <v>-41.009</v>
      </c>
      <c r="FS58">
        <v>1.7000000000000001E-2</v>
      </c>
      <c r="FT58"/>
      <c r="FU58"/>
      <c r="FW58" s="61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</row>
    <row r="59" spans="1:196" x14ac:dyDescent="0.25">
      <c r="A59" s="30"/>
      <c r="B59">
        <v>56</v>
      </c>
      <c r="D59" s="35">
        <v>8.2879999999999993E-6</v>
      </c>
      <c r="E59">
        <v>153.37899999999999</v>
      </c>
      <c r="F59">
        <v>138.31200000000001</v>
      </c>
      <c r="G59">
        <v>166.73</v>
      </c>
      <c r="H59">
        <v>80.91</v>
      </c>
      <c r="I59">
        <v>1.4E-2</v>
      </c>
      <c r="L59" s="3">
        <v>56</v>
      </c>
      <c r="M59" t="s">
        <v>3</v>
      </c>
      <c r="N59" s="35">
        <v>6.63E-6</v>
      </c>
      <c r="O59">
        <v>159.846</v>
      </c>
      <c r="P59">
        <v>142.149</v>
      </c>
      <c r="Q59">
        <v>183.39099999999999</v>
      </c>
      <c r="R59">
        <v>48.558999999999997</v>
      </c>
      <c r="S59">
        <v>1.0999999999999999E-2</v>
      </c>
      <c r="W59" t="s">
        <v>7</v>
      </c>
      <c r="AC59">
        <v>3.0000000000000001E-3</v>
      </c>
      <c r="AY59" t="s">
        <v>8</v>
      </c>
      <c r="BB59" s="5">
        <v>21</v>
      </c>
      <c r="BD59" s="35">
        <v>5.1200000000000001E-6</v>
      </c>
      <c r="BE59">
        <v>34.537999999999997</v>
      </c>
      <c r="BF59">
        <v>33.075000000000003</v>
      </c>
      <c r="BG59">
        <v>38.084000000000003</v>
      </c>
      <c r="BH59">
        <v>-164.05500000000001</v>
      </c>
      <c r="BI59">
        <v>8.0000000000000002E-3</v>
      </c>
      <c r="BP59">
        <f>BS55/(BS50-BS51)</f>
        <v>352.95454545454544</v>
      </c>
      <c r="BR59">
        <f>BS54/(BS50-BS51)</f>
        <v>35.954545454545453</v>
      </c>
      <c r="BS59" t="s">
        <v>10</v>
      </c>
      <c r="BT59">
        <f>BS54/BS52</f>
        <v>39.550000000000004</v>
      </c>
      <c r="BU59">
        <f>BS55/BS52</f>
        <v>388.25</v>
      </c>
      <c r="BV59" s="30"/>
      <c r="BW59" s="3">
        <v>9</v>
      </c>
      <c r="BY59" s="35">
        <v>2.8799999999999999E-5</v>
      </c>
      <c r="BZ59">
        <v>165.30199999999999</v>
      </c>
      <c r="CA59">
        <v>155.45400000000001</v>
      </c>
      <c r="CB59">
        <v>171.21700000000001</v>
      </c>
      <c r="CC59">
        <v>93.813999999999993</v>
      </c>
      <c r="CD59">
        <v>0.02</v>
      </c>
      <c r="CG59" s="3">
        <v>7</v>
      </c>
      <c r="CI59" s="35">
        <v>9.5200000000000003E-6</v>
      </c>
      <c r="CJ59">
        <v>109.462</v>
      </c>
      <c r="CK59">
        <v>106.111</v>
      </c>
      <c r="CL59">
        <v>113.667</v>
      </c>
      <c r="CM59">
        <v>124.21599999999999</v>
      </c>
      <c r="CN59">
        <v>1.7000000000000001E-2</v>
      </c>
      <c r="CR59">
        <v>56</v>
      </c>
      <c r="CS59" t="s">
        <v>4</v>
      </c>
      <c r="CT59" s="35">
        <v>4.6E-6</v>
      </c>
      <c r="CU59">
        <v>24.690999999999999</v>
      </c>
      <c r="CV59">
        <v>19.800999999999998</v>
      </c>
      <c r="CW59">
        <v>28.292999999999999</v>
      </c>
      <c r="CX59">
        <v>-122.276</v>
      </c>
      <c r="CY59">
        <v>8.0000000000000002E-3</v>
      </c>
      <c r="DB59" s="3">
        <v>6</v>
      </c>
      <c r="DD59" s="35">
        <v>1.2300000000000001E-5</v>
      </c>
      <c r="DE59">
        <v>109.45399999999999</v>
      </c>
      <c r="DF59">
        <v>43.341000000000001</v>
      </c>
      <c r="DG59">
        <v>184.32</v>
      </c>
      <c r="DH59">
        <v>-60.067999999999998</v>
      </c>
      <c r="DI59">
        <v>2.1000000000000001E-2</v>
      </c>
      <c r="DL59" s="29"/>
      <c r="DM59" s="29"/>
      <c r="DN59" s="30"/>
      <c r="DO59" s="34"/>
      <c r="DP59" s="30"/>
      <c r="DQ59" s="30"/>
      <c r="DR59" s="30"/>
      <c r="DS59" s="30"/>
      <c r="DT59" s="30"/>
      <c r="DU59" s="30"/>
      <c r="DV59" s="30"/>
      <c r="DX59"/>
      <c r="DY59"/>
      <c r="DZ59"/>
      <c r="EA59"/>
      <c r="EB59"/>
      <c r="EC59"/>
      <c r="ED59"/>
      <c r="EE59" t="s">
        <v>8</v>
      </c>
      <c r="EO59" t="s">
        <v>8</v>
      </c>
      <c r="FB59" s="59"/>
      <c r="FL59" s="3">
        <v>9</v>
      </c>
      <c r="FM59"/>
      <c r="FN59" s="35">
        <v>1.01E-5</v>
      </c>
      <c r="FO59">
        <v>98.465999999999994</v>
      </c>
      <c r="FP59">
        <v>88.361000000000004</v>
      </c>
      <c r="FQ59">
        <v>107.407</v>
      </c>
      <c r="FR59">
        <v>137.49</v>
      </c>
      <c r="FS59">
        <v>1.7999999999999999E-2</v>
      </c>
      <c r="FT59"/>
      <c r="FU59"/>
      <c r="FW59" s="61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</row>
    <row r="60" spans="1:196" x14ac:dyDescent="0.25">
      <c r="A60" s="30"/>
      <c r="B60">
        <v>57</v>
      </c>
      <c r="D60" s="35">
        <v>7.3669999999999999E-6</v>
      </c>
      <c r="E60">
        <v>155.66399999999999</v>
      </c>
      <c r="F60">
        <v>117.754</v>
      </c>
      <c r="G60">
        <v>199.59100000000001</v>
      </c>
      <c r="H60">
        <v>-94.97</v>
      </c>
      <c r="I60">
        <v>1.2999999999999999E-2</v>
      </c>
      <c r="L60" s="3">
        <v>57</v>
      </c>
      <c r="M60" t="s">
        <v>7</v>
      </c>
      <c r="N60" s="35">
        <v>2.2199999999999999E-6</v>
      </c>
      <c r="O60">
        <v>19.614999999999998</v>
      </c>
      <c r="P60">
        <v>19.59</v>
      </c>
      <c r="Q60">
        <v>25.440999999999999</v>
      </c>
      <c r="R60">
        <v>91.137</v>
      </c>
      <c r="S60">
        <v>4.0000000000000001E-3</v>
      </c>
      <c r="W60" t="s">
        <v>4</v>
      </c>
      <c r="AC60">
        <v>1.2500000000000001E-2</v>
      </c>
      <c r="AY60">
        <f>AX57/AX53</f>
        <v>28.5</v>
      </c>
      <c r="AZ60">
        <f>AX58/AX53</f>
        <v>383.125</v>
      </c>
      <c r="BB60" s="5">
        <v>22</v>
      </c>
      <c r="BD60" s="35">
        <v>5.8000000000000004E-6</v>
      </c>
      <c r="BE60">
        <v>32.375</v>
      </c>
      <c r="BF60">
        <v>29.591999999999999</v>
      </c>
      <c r="BG60">
        <v>35.97</v>
      </c>
      <c r="BH60">
        <v>14.930999999999999</v>
      </c>
      <c r="BI60">
        <v>8.9999999999999993E-3</v>
      </c>
      <c r="BL60" s="33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">
        <v>10</v>
      </c>
      <c r="BY60" s="35">
        <v>3.4499999999999998E-5</v>
      </c>
      <c r="BZ60">
        <v>169.726</v>
      </c>
      <c r="CA60">
        <v>157.22200000000001</v>
      </c>
      <c r="CB60">
        <v>195.11099999999999</v>
      </c>
      <c r="CC60">
        <v>-79.992000000000004</v>
      </c>
      <c r="CD60">
        <v>2.4E-2</v>
      </c>
      <c r="CG60" s="3">
        <v>8</v>
      </c>
      <c r="CI60" s="35">
        <v>1.1399999999999999E-5</v>
      </c>
      <c r="CJ60">
        <v>109.745</v>
      </c>
      <c r="CK60">
        <v>105.42</v>
      </c>
      <c r="CL60">
        <v>116.63</v>
      </c>
      <c r="CM60">
        <v>-51.843000000000004</v>
      </c>
      <c r="CN60">
        <v>0.02</v>
      </c>
      <c r="CR60">
        <v>57</v>
      </c>
      <c r="CS60" t="s">
        <v>5</v>
      </c>
      <c r="CT60" s="35">
        <v>1.1399999999999999E-5</v>
      </c>
      <c r="CU60">
        <v>89.978999999999999</v>
      </c>
      <c r="CV60">
        <v>82.510999999999996</v>
      </c>
      <c r="CW60">
        <v>98.882999999999996</v>
      </c>
      <c r="CX60">
        <v>66.801000000000002</v>
      </c>
      <c r="CY60">
        <v>0.02</v>
      </c>
      <c r="DB60" s="3">
        <v>7</v>
      </c>
      <c r="DD60" s="35">
        <v>8.8999999999999995E-6</v>
      </c>
      <c r="DE60">
        <v>100.893</v>
      </c>
      <c r="DF60">
        <v>58.527999999999999</v>
      </c>
      <c r="DG60">
        <v>142.667</v>
      </c>
      <c r="DH60">
        <v>117.474</v>
      </c>
      <c r="DI60">
        <v>1.4999999999999999E-2</v>
      </c>
      <c r="DL60" s="29"/>
      <c r="DM60" s="38" t="s">
        <v>142</v>
      </c>
      <c r="DN60" s="30"/>
      <c r="DO60" s="34"/>
      <c r="DP60" s="30"/>
      <c r="DQ60" s="30"/>
      <c r="DR60" s="30"/>
      <c r="DS60" s="30"/>
      <c r="DT60" s="30"/>
      <c r="DU60" s="30"/>
      <c r="DV60" s="30"/>
      <c r="DX60"/>
      <c r="DY60"/>
      <c r="DZ60"/>
      <c r="EA60"/>
      <c r="EB60"/>
      <c r="EC60"/>
      <c r="ED60"/>
      <c r="EE60">
        <f>ED57/ED53</f>
        <v>27.743589743589741</v>
      </c>
      <c r="EF60">
        <f>ED58/ED53</f>
        <v>257.69230769230774</v>
      </c>
      <c r="EO60">
        <f>EN57/EN53</f>
        <v>37.764705882352942</v>
      </c>
      <c r="EP60">
        <f>EN58/EN53</f>
        <v>557.35294117647049</v>
      </c>
      <c r="ER60" t="s">
        <v>3</v>
      </c>
      <c r="EX60">
        <v>1.4999999999999999E-2</v>
      </c>
      <c r="FB60" s="59"/>
      <c r="FL60" s="3">
        <v>10</v>
      </c>
      <c r="FM60"/>
      <c r="FN60" s="35">
        <v>1.1399999999999999E-5</v>
      </c>
      <c r="FO60">
        <v>111.666</v>
      </c>
      <c r="FP60">
        <v>104.309</v>
      </c>
      <c r="FQ60">
        <v>118.33</v>
      </c>
      <c r="FR60">
        <v>-42.709000000000003</v>
      </c>
      <c r="FS60">
        <v>0.02</v>
      </c>
      <c r="FT60"/>
      <c r="FU60"/>
      <c r="FW60" s="61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</row>
    <row r="61" spans="1:196" x14ac:dyDescent="0.25">
      <c r="A61" s="30"/>
      <c r="B61">
        <v>58</v>
      </c>
      <c r="D61" s="35">
        <v>7.6739999999999997E-6</v>
      </c>
      <c r="E61">
        <v>172.27500000000001</v>
      </c>
      <c r="F61">
        <v>136.04599999999999</v>
      </c>
      <c r="G61">
        <v>207.827</v>
      </c>
      <c r="H61">
        <v>82.875</v>
      </c>
      <c r="I61">
        <v>1.2999999999999999E-2</v>
      </c>
      <c r="L61" s="3">
        <v>58</v>
      </c>
      <c r="M61" t="s">
        <v>4</v>
      </c>
      <c r="N61" s="35">
        <v>3.3799999999999998E-6</v>
      </c>
      <c r="O61">
        <v>103.944</v>
      </c>
      <c r="P61">
        <v>92.078000000000003</v>
      </c>
      <c r="Q61">
        <v>116.212</v>
      </c>
      <c r="R61">
        <v>-55.62</v>
      </c>
      <c r="S61">
        <v>6.0000000000000001E-3</v>
      </c>
      <c r="W61" t="s">
        <v>5</v>
      </c>
      <c r="AC61">
        <v>2.2499999999999999E-2</v>
      </c>
      <c r="AT61">
        <f>AU62-AZ60</f>
        <v>174.14772727272725</v>
      </c>
      <c r="AU61">
        <f>AX58/(AX53+AX54)</f>
        <v>291.90476190476187</v>
      </c>
      <c r="AV61">
        <f>AW62-AY60</f>
        <v>12.95454545454546</v>
      </c>
      <c r="AW61">
        <f>AX57/(AX53+AX54)</f>
        <v>21.714285714285715</v>
      </c>
      <c r="AX61" t="s">
        <v>9</v>
      </c>
      <c r="AY61">
        <f>AX57/AX56</f>
        <v>18.612244897959183</v>
      </c>
      <c r="AZ61">
        <f>AX58/AX56</f>
        <v>250.20408163265304</v>
      </c>
      <c r="BB61" s="5">
        <v>23</v>
      </c>
      <c r="BD61" s="35">
        <v>7.17E-6</v>
      </c>
      <c r="BE61">
        <v>33.033000000000001</v>
      </c>
      <c r="BF61">
        <v>30.111000000000001</v>
      </c>
      <c r="BG61">
        <v>35.039000000000001</v>
      </c>
      <c r="BH61">
        <v>-162.47399999999999</v>
      </c>
      <c r="BI61">
        <v>1.2E-2</v>
      </c>
      <c r="BL61" s="33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">
        <v>11</v>
      </c>
      <c r="BY61" s="35">
        <v>2.69E-5</v>
      </c>
      <c r="BZ61">
        <v>201.66300000000001</v>
      </c>
      <c r="CA61">
        <v>183.00899999999999</v>
      </c>
      <c r="CB61">
        <v>218.44399999999999</v>
      </c>
      <c r="CC61">
        <v>98.745999999999995</v>
      </c>
      <c r="CD61">
        <v>1.7999999999999999E-2</v>
      </c>
      <c r="CG61" s="3">
        <v>9</v>
      </c>
      <c r="CI61" s="35">
        <v>1.9300000000000002E-5</v>
      </c>
      <c r="CJ61">
        <v>111.334</v>
      </c>
      <c r="CK61">
        <v>102.90900000000001</v>
      </c>
      <c r="CL61">
        <v>121.26600000000001</v>
      </c>
      <c r="CM61">
        <v>127.794</v>
      </c>
      <c r="CN61">
        <v>3.4000000000000002E-2</v>
      </c>
      <c r="CR61">
        <v>54</v>
      </c>
      <c r="CS61" t="s">
        <v>129</v>
      </c>
      <c r="CT61" s="35">
        <v>3.9500000000000001E-4</v>
      </c>
      <c r="CU61">
        <v>55.69</v>
      </c>
      <c r="CV61">
        <v>18.512</v>
      </c>
      <c r="CW61">
        <v>98.927999999999997</v>
      </c>
      <c r="CX61">
        <v>61.798999999999999</v>
      </c>
      <c r="CY61">
        <v>0.71199999999999997</v>
      </c>
      <c r="DB61" s="3">
        <v>8</v>
      </c>
      <c r="DD61" s="35">
        <v>7.0600000000000002E-6</v>
      </c>
      <c r="DE61">
        <v>53.896999999999998</v>
      </c>
      <c r="DF61">
        <v>34.552999999999997</v>
      </c>
      <c r="DG61">
        <v>66.917000000000002</v>
      </c>
      <c r="DH61">
        <v>-59.930999999999997</v>
      </c>
      <c r="DI61">
        <v>1.2E-2</v>
      </c>
      <c r="DL61" s="29"/>
      <c r="DM61" s="5" t="s">
        <v>12</v>
      </c>
      <c r="DN61" t="s">
        <v>1</v>
      </c>
      <c r="DO61" t="s">
        <v>2</v>
      </c>
      <c r="DP61" t="s">
        <v>3</v>
      </c>
      <c r="DQ61" t="s">
        <v>4</v>
      </c>
      <c r="DR61" t="s">
        <v>5</v>
      </c>
      <c r="DS61" t="s">
        <v>6</v>
      </c>
      <c r="DT61" t="s">
        <v>13</v>
      </c>
      <c r="DX61"/>
      <c r="DY61"/>
      <c r="DZ61">
        <f>EA62-EF60</f>
        <v>88.859416445623367</v>
      </c>
      <c r="EA61">
        <f>ED58/(ED53+ED54)</f>
        <v>205.10204081632654</v>
      </c>
      <c r="EB61">
        <f>EC62-EE60</f>
        <v>9.5667550839964655</v>
      </c>
      <c r="EC61">
        <f>ED57/(ED53+ED54)</f>
        <v>22.08163265306122</v>
      </c>
      <c r="ED61" t="s">
        <v>9</v>
      </c>
      <c r="EE61">
        <f>ED57/ED56</f>
        <v>18.982456140350877</v>
      </c>
      <c r="EF61">
        <f>ED58/ED56</f>
        <v>176.31578947368425</v>
      </c>
      <c r="EJ61">
        <f>EK62-EP60</f>
        <v>232.23039215686276</v>
      </c>
      <c r="EK61">
        <f>EN58/(EN53+EN54)</f>
        <v>430.68181818181813</v>
      </c>
      <c r="EL61">
        <f>EM62-EO60</f>
        <v>15.735294117647058</v>
      </c>
      <c r="EM61">
        <f>EN57/(EN53+EN54)</f>
        <v>29.18181818181818</v>
      </c>
      <c r="EN61" t="s">
        <v>9</v>
      </c>
      <c r="EO61">
        <f>EN57/EN56</f>
        <v>20.0625</v>
      </c>
      <c r="EP61">
        <f>EN58/EN56</f>
        <v>296.09375</v>
      </c>
      <c r="ER61" t="s">
        <v>7</v>
      </c>
      <c r="EX61">
        <v>4.0000000000000001E-3</v>
      </c>
      <c r="FB61" s="59"/>
      <c r="FL61" s="3">
        <v>11</v>
      </c>
      <c r="FM61"/>
      <c r="FN61" s="35">
        <v>1.38E-5</v>
      </c>
      <c r="FO61">
        <v>113.488</v>
      </c>
      <c r="FP61">
        <v>109.389</v>
      </c>
      <c r="FQ61">
        <v>117.273</v>
      </c>
      <c r="FR61">
        <v>140.52799999999999</v>
      </c>
      <c r="FS61">
        <v>2.4E-2</v>
      </c>
      <c r="FT61"/>
      <c r="FU61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</row>
    <row r="62" spans="1:196" x14ac:dyDescent="0.25">
      <c r="A62" s="30"/>
      <c r="B62">
        <v>59</v>
      </c>
      <c r="D62" s="35">
        <v>9.2089999999999994E-6</v>
      </c>
      <c r="E62">
        <v>174.83</v>
      </c>
      <c r="F62">
        <v>130.98099999999999</v>
      </c>
      <c r="G62">
        <v>228.166</v>
      </c>
      <c r="H62">
        <v>-95.906000000000006</v>
      </c>
      <c r="I62">
        <v>1.6E-2</v>
      </c>
      <c r="L62" s="3">
        <v>59</v>
      </c>
      <c r="M62" t="s">
        <v>5</v>
      </c>
      <c r="N62" s="35">
        <v>1.29E-5</v>
      </c>
      <c r="O62">
        <v>215.17599999999999</v>
      </c>
      <c r="P62">
        <v>191.22200000000001</v>
      </c>
      <c r="Q62">
        <v>243.351</v>
      </c>
      <c r="R62">
        <v>143.13</v>
      </c>
      <c r="S62">
        <v>2.3E-2</v>
      </c>
      <c r="AC62">
        <v>0.56999999999999995</v>
      </c>
      <c r="AU62">
        <f>AX58/(AX53-AX54)</f>
        <v>557.27272727272725</v>
      </c>
      <c r="AW62">
        <f>AX57/(AX53-AX54)</f>
        <v>41.45454545454546</v>
      </c>
      <c r="AX62" t="s">
        <v>10</v>
      </c>
      <c r="AY62">
        <f>AX57/AX55</f>
        <v>43.428571428571431</v>
      </c>
      <c r="AZ62">
        <f>AX58/AX55</f>
        <v>583.80952380952374</v>
      </c>
      <c r="BB62" s="5">
        <v>24</v>
      </c>
      <c r="BC62" t="s">
        <v>3</v>
      </c>
      <c r="BD62" s="35">
        <v>5.7400000000000001E-6</v>
      </c>
      <c r="BE62">
        <v>72.994</v>
      </c>
      <c r="BF62">
        <v>59.545000000000002</v>
      </c>
      <c r="BG62">
        <v>90.385999999999996</v>
      </c>
      <c r="BH62">
        <v>-77.284000000000006</v>
      </c>
      <c r="BI62">
        <v>8.9999999999999993E-3</v>
      </c>
      <c r="BL62" s="33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">
        <v>12</v>
      </c>
      <c r="BY62" s="35">
        <v>3.0700000000000001E-5</v>
      </c>
      <c r="BZ62">
        <v>202.71100000000001</v>
      </c>
      <c r="CA62">
        <v>180.333</v>
      </c>
      <c r="CB62">
        <v>219.96299999999999</v>
      </c>
      <c r="CC62">
        <v>-82.405000000000001</v>
      </c>
      <c r="CD62">
        <v>2.1000000000000001E-2</v>
      </c>
      <c r="CG62" s="3">
        <v>10</v>
      </c>
      <c r="CI62" s="35">
        <v>1.2E-5</v>
      </c>
      <c r="CJ62">
        <v>99.097999999999999</v>
      </c>
      <c r="CK62">
        <v>92.332999999999998</v>
      </c>
      <c r="CL62">
        <v>108.667</v>
      </c>
      <c r="CM62">
        <v>-51.34</v>
      </c>
      <c r="CN62">
        <v>2.1000000000000001E-2</v>
      </c>
      <c r="CR62">
        <v>55</v>
      </c>
      <c r="CS62" t="s">
        <v>130</v>
      </c>
      <c r="CT62" s="35">
        <v>4.86E-4</v>
      </c>
      <c r="CU62">
        <v>57.59</v>
      </c>
      <c r="CV62">
        <v>19.783999999999999</v>
      </c>
      <c r="CW62">
        <v>131.702</v>
      </c>
      <c r="CX62">
        <v>61.881</v>
      </c>
      <c r="CY62">
        <v>0.877</v>
      </c>
      <c r="DB62" s="3">
        <v>9</v>
      </c>
      <c r="DD62" s="35">
        <v>5.8300000000000001E-6</v>
      </c>
      <c r="DE62">
        <v>56.392000000000003</v>
      </c>
      <c r="DF62">
        <v>53.472999999999999</v>
      </c>
      <c r="DG62">
        <v>60.658000000000001</v>
      </c>
      <c r="DH62">
        <v>116.565</v>
      </c>
      <c r="DI62">
        <v>0.01</v>
      </c>
      <c r="DL62" s="29"/>
      <c r="DM62" s="5">
        <v>1</v>
      </c>
      <c r="DO62" s="35">
        <v>1.26E-5</v>
      </c>
      <c r="DP62">
        <v>90.676000000000002</v>
      </c>
      <c r="DQ62">
        <v>88.105000000000004</v>
      </c>
      <c r="DR62">
        <v>96.778000000000006</v>
      </c>
      <c r="DS62">
        <v>-69.274000000000001</v>
      </c>
      <c r="DT62">
        <v>2.1999999999999999E-2</v>
      </c>
      <c r="DX62"/>
      <c r="DY62"/>
      <c r="DZ62"/>
      <c r="EA62">
        <f>ED58/(ED53-ED54)</f>
        <v>346.5517241379311</v>
      </c>
      <c r="EB62"/>
      <c r="EC62">
        <f>ED57/(ED53-ED54)</f>
        <v>37.310344827586206</v>
      </c>
      <c r="ED62" t="s">
        <v>10</v>
      </c>
      <c r="EE62">
        <f>ED57/ED55</f>
        <v>49.18181818181818</v>
      </c>
      <c r="EF62">
        <f>ED58/ED55</f>
        <v>456.81818181818187</v>
      </c>
      <c r="EK62">
        <f>EN58/(EN53-EN54)</f>
        <v>789.58333333333326</v>
      </c>
      <c r="EM62">
        <f>EN57/(EN53-EN54)</f>
        <v>53.5</v>
      </c>
      <c r="EN62" t="s">
        <v>10</v>
      </c>
      <c r="EO62">
        <f>EN57/EN55</f>
        <v>71.333333333333343</v>
      </c>
      <c r="EP62">
        <f>EN58/EN55</f>
        <v>1052.7777777777778</v>
      </c>
      <c r="ER62" t="s">
        <v>4</v>
      </c>
      <c r="EX62">
        <v>7.4999999999999997E-3</v>
      </c>
      <c r="FB62" s="59"/>
      <c r="FL62" s="3">
        <v>12</v>
      </c>
      <c r="FM62"/>
      <c r="FN62" s="35">
        <v>1.26E-5</v>
      </c>
      <c r="FO62">
        <v>105.843</v>
      </c>
      <c r="FP62">
        <v>97.037000000000006</v>
      </c>
      <c r="FQ62">
        <v>110.96299999999999</v>
      </c>
      <c r="FR62">
        <v>-41.987000000000002</v>
      </c>
      <c r="FS62">
        <v>2.1999999999999999E-2</v>
      </c>
      <c r="FT62"/>
      <c r="FU62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</row>
    <row r="63" spans="1:196" x14ac:dyDescent="0.25">
      <c r="A63" s="30"/>
      <c r="B63">
        <v>60</v>
      </c>
      <c r="D63" s="35">
        <v>7.0600000000000002E-6</v>
      </c>
      <c r="E63">
        <v>168.874</v>
      </c>
      <c r="F63">
        <v>133.29</v>
      </c>
      <c r="G63">
        <v>209.99</v>
      </c>
      <c r="H63">
        <v>84.805999999999997</v>
      </c>
      <c r="I63">
        <v>1.2E-2</v>
      </c>
      <c r="L63" s="3">
        <v>56</v>
      </c>
      <c r="M63" t="s">
        <v>83</v>
      </c>
      <c r="N63" s="35">
        <v>3.5E-4</v>
      </c>
      <c r="O63">
        <v>156.75200000000001</v>
      </c>
      <c r="P63">
        <v>99.063999999999993</v>
      </c>
      <c r="Q63">
        <v>245.35499999999999</v>
      </c>
      <c r="R63">
        <v>-43.293999999999997</v>
      </c>
      <c r="S63">
        <v>0.63200000000000001</v>
      </c>
      <c r="AC63">
        <v>8.8249999999999993</v>
      </c>
      <c r="AQ63" s="33"/>
      <c r="AR63" s="30"/>
      <c r="AS63" s="34"/>
      <c r="AT63" s="30"/>
      <c r="AU63" s="30"/>
      <c r="AV63" s="30"/>
      <c r="AW63" s="30"/>
      <c r="AX63" s="30"/>
      <c r="AY63" s="30"/>
      <c r="AZ63" s="30"/>
      <c r="BA63" s="29"/>
      <c r="BB63" s="5">
        <v>25</v>
      </c>
      <c r="BC63" t="s">
        <v>7</v>
      </c>
      <c r="BD63" s="35">
        <v>1.46E-6</v>
      </c>
      <c r="BE63">
        <v>25.016999999999999</v>
      </c>
      <c r="BF63">
        <v>17.776</v>
      </c>
      <c r="BG63">
        <v>37.012</v>
      </c>
      <c r="BH63">
        <v>93.869</v>
      </c>
      <c r="BI63">
        <v>2E-3</v>
      </c>
      <c r="BL63" s="33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">
        <v>13</v>
      </c>
      <c r="BY63" s="35">
        <v>1.73E-5</v>
      </c>
      <c r="BZ63">
        <v>168.75800000000001</v>
      </c>
      <c r="CA63">
        <v>151.13</v>
      </c>
      <c r="CB63">
        <v>189.46299999999999</v>
      </c>
      <c r="CC63">
        <v>97.125</v>
      </c>
      <c r="CD63">
        <v>1.0999999999999999E-2</v>
      </c>
      <c r="CG63" s="3">
        <v>11</v>
      </c>
      <c r="CI63" s="35">
        <v>1.17E-5</v>
      </c>
      <c r="CJ63">
        <v>102.89100000000001</v>
      </c>
      <c r="CK63">
        <v>94</v>
      </c>
      <c r="CL63">
        <v>115.643</v>
      </c>
      <c r="CM63">
        <v>124.114</v>
      </c>
      <c r="CN63">
        <v>2.1000000000000001E-2</v>
      </c>
      <c r="CZ63" t="s">
        <v>8</v>
      </c>
      <c r="DB63" s="3">
        <v>10</v>
      </c>
      <c r="DD63" s="35">
        <v>7.6699999999999994E-6</v>
      </c>
      <c r="DE63">
        <v>42.811999999999998</v>
      </c>
      <c r="DF63">
        <v>35.167000000000002</v>
      </c>
      <c r="DG63">
        <v>56.012</v>
      </c>
      <c r="DH63">
        <v>-60.255000000000003</v>
      </c>
      <c r="DI63">
        <v>1.4E-2</v>
      </c>
      <c r="DL63" s="29"/>
      <c r="DM63" s="5">
        <v>2</v>
      </c>
      <c r="DO63" s="35">
        <v>1.2E-5</v>
      </c>
      <c r="DP63">
        <v>101.26600000000001</v>
      </c>
      <c r="DQ63">
        <v>96.778000000000006</v>
      </c>
      <c r="DR63">
        <v>105.22199999999999</v>
      </c>
      <c r="DS63">
        <v>113.199</v>
      </c>
      <c r="DT63">
        <v>2.1000000000000001E-2</v>
      </c>
      <c r="DW63" s="33"/>
      <c r="DX63" s="29"/>
      <c r="DY63" s="29"/>
      <c r="DZ63" s="29"/>
      <c r="EA63" s="29"/>
      <c r="EB63" s="29"/>
      <c r="EC63" s="29"/>
      <c r="ED63" s="29"/>
      <c r="EE63" s="29"/>
      <c r="EF63" s="30"/>
      <c r="EG63" s="3">
        <v>39</v>
      </c>
      <c r="EI63" s="35">
        <v>7.6699999999999994E-6</v>
      </c>
      <c r="EJ63">
        <v>170.203</v>
      </c>
      <c r="EK63">
        <v>93.332999999999998</v>
      </c>
      <c r="EL63">
        <v>244.5</v>
      </c>
      <c r="EM63">
        <v>165.37899999999999</v>
      </c>
      <c r="EN63">
        <v>1.2999999999999999E-2</v>
      </c>
      <c r="ER63" t="s">
        <v>5</v>
      </c>
      <c r="EX63">
        <v>2.1499999999999998E-2</v>
      </c>
      <c r="FB63" s="59"/>
      <c r="FL63" s="3">
        <v>13</v>
      </c>
      <c r="FM63"/>
      <c r="FN63" s="35">
        <v>1.04E-5</v>
      </c>
      <c r="FO63">
        <v>107.895</v>
      </c>
      <c r="FP63">
        <v>99.185000000000002</v>
      </c>
      <c r="FQ63">
        <v>119.333</v>
      </c>
      <c r="FR63">
        <v>138.81399999999999</v>
      </c>
      <c r="FS63">
        <v>1.7999999999999999E-2</v>
      </c>
      <c r="FT63"/>
      <c r="FU63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</row>
    <row r="64" spans="1:196" x14ac:dyDescent="0.25">
      <c r="A64" s="30"/>
      <c r="B64">
        <v>61</v>
      </c>
      <c r="D64" s="35">
        <v>7.0600000000000002E-6</v>
      </c>
      <c r="E64">
        <v>169.70400000000001</v>
      </c>
      <c r="F64">
        <v>147.434</v>
      </c>
      <c r="G64">
        <v>220.19200000000001</v>
      </c>
      <c r="H64">
        <v>-95.194000000000003</v>
      </c>
      <c r="I64">
        <v>1.2E-2</v>
      </c>
      <c r="M64" t="s">
        <v>74</v>
      </c>
      <c r="S64">
        <v>11.455</v>
      </c>
      <c r="AD64" t="s">
        <v>8</v>
      </c>
      <c r="AQ64" s="2" t="s">
        <v>15</v>
      </c>
      <c r="AR64" s="30"/>
      <c r="AS64" s="34"/>
      <c r="AT64" s="30"/>
      <c r="AU64" s="30"/>
      <c r="AV64" s="30"/>
      <c r="AW64" s="30"/>
      <c r="AX64" s="30"/>
      <c r="AY64" s="30"/>
      <c r="AZ64" s="30"/>
      <c r="BA64" s="29"/>
      <c r="BB64" s="5">
        <v>26</v>
      </c>
      <c r="BC64" t="s">
        <v>4</v>
      </c>
      <c r="BD64" s="35">
        <v>3.76E-6</v>
      </c>
      <c r="BE64">
        <v>32.375</v>
      </c>
      <c r="BF64">
        <v>29.591999999999999</v>
      </c>
      <c r="BG64">
        <v>35.039000000000001</v>
      </c>
      <c r="BH64">
        <v>-167.471</v>
      </c>
      <c r="BI64">
        <v>6.0000000000000001E-3</v>
      </c>
      <c r="BL64" s="33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">
        <v>14</v>
      </c>
      <c r="BY64" s="35">
        <v>1.73E-5</v>
      </c>
      <c r="BZ64">
        <v>179.81200000000001</v>
      </c>
      <c r="CA64">
        <v>164.185</v>
      </c>
      <c r="CB64">
        <v>199.98099999999999</v>
      </c>
      <c r="CC64">
        <v>-82.875</v>
      </c>
      <c r="CD64">
        <v>1.2E-2</v>
      </c>
      <c r="CG64" s="3">
        <v>12</v>
      </c>
      <c r="CI64" s="35">
        <v>1.04E-5</v>
      </c>
      <c r="CJ64">
        <v>94.075000000000003</v>
      </c>
      <c r="CK64">
        <v>88.293999999999997</v>
      </c>
      <c r="CL64">
        <v>100.52500000000001</v>
      </c>
      <c r="CM64">
        <v>-49.97</v>
      </c>
      <c r="CN64">
        <v>1.7999999999999999E-2</v>
      </c>
      <c r="CZ64">
        <f>CY61/CY57</f>
        <v>54.769230769230766</v>
      </c>
      <c r="DA64">
        <f>CY62/CY57</f>
        <v>67.461538461538467</v>
      </c>
      <c r="DB64" s="3">
        <v>11</v>
      </c>
      <c r="DD64" s="35">
        <v>4.3000000000000003E-6</v>
      </c>
      <c r="DE64">
        <v>56.908999999999999</v>
      </c>
      <c r="DF64">
        <v>52.984999999999999</v>
      </c>
      <c r="DG64">
        <v>64.861000000000004</v>
      </c>
      <c r="DH64">
        <v>116.565</v>
      </c>
      <c r="DI64">
        <v>7.0000000000000001E-3</v>
      </c>
      <c r="DL64" s="29"/>
      <c r="DM64" s="5">
        <v>3</v>
      </c>
      <c r="DO64" s="35">
        <v>1.4100000000000001E-5</v>
      </c>
      <c r="DP64">
        <v>107.18</v>
      </c>
      <c r="DQ64">
        <v>99.558000000000007</v>
      </c>
      <c r="DR64">
        <v>115.24299999999999</v>
      </c>
      <c r="DS64">
        <v>-68.682000000000002</v>
      </c>
      <c r="DT64">
        <v>2.5000000000000001E-2</v>
      </c>
      <c r="DW64" s="36" t="s">
        <v>149</v>
      </c>
      <c r="DX64" s="29"/>
      <c r="DY64" s="29"/>
      <c r="DZ64" s="29"/>
      <c r="EA64" s="29"/>
      <c r="EB64" s="29"/>
      <c r="EC64" s="29"/>
      <c r="ED64" s="29"/>
      <c r="EE64" s="29"/>
      <c r="EF64" s="30"/>
      <c r="EH64" t="s">
        <v>3</v>
      </c>
      <c r="EN64">
        <v>1.7333332999999999E-2</v>
      </c>
      <c r="EX64">
        <v>0.51900000000000002</v>
      </c>
      <c r="FB64" s="59"/>
      <c r="FL64" s="3">
        <v>14</v>
      </c>
      <c r="FM64"/>
      <c r="FN64" s="35">
        <v>1.0699999999999999E-5</v>
      </c>
      <c r="FO64">
        <v>118.726</v>
      </c>
      <c r="FP64">
        <v>112.325</v>
      </c>
      <c r="FQ64">
        <v>124.23399999999999</v>
      </c>
      <c r="FR64">
        <v>-42.709000000000003</v>
      </c>
      <c r="FS64">
        <v>1.9E-2</v>
      </c>
      <c r="FT64"/>
      <c r="FU64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</row>
    <row r="65" spans="1:196" x14ac:dyDescent="0.25">
      <c r="A65" s="30"/>
      <c r="B65">
        <v>62</v>
      </c>
      <c r="D65" s="35">
        <v>7.6739999999999997E-6</v>
      </c>
      <c r="E65">
        <v>184.01300000000001</v>
      </c>
      <c r="F65">
        <v>143.48099999999999</v>
      </c>
      <c r="G65">
        <v>227</v>
      </c>
      <c r="H65">
        <v>85.236000000000004</v>
      </c>
      <c r="I65">
        <v>1.2999999999999999E-2</v>
      </c>
      <c r="T65" t="s">
        <v>8</v>
      </c>
      <c r="AD65">
        <f>AC62/AC58</f>
        <v>33.529411764705877</v>
      </c>
      <c r="AE65">
        <f>AC63/AC58</f>
        <v>519.11764705882342</v>
      </c>
      <c r="AQ65" s="36" t="s">
        <v>98</v>
      </c>
      <c r="AR65" s="30"/>
      <c r="AS65" s="34"/>
      <c r="AT65" s="30"/>
      <c r="AU65" s="30"/>
      <c r="AV65" s="30"/>
      <c r="AW65" s="30"/>
      <c r="AX65" s="30"/>
      <c r="AY65" s="30"/>
      <c r="AZ65" s="30"/>
      <c r="BA65" s="29"/>
      <c r="BB65" s="5">
        <v>27</v>
      </c>
      <c r="BC65" t="s">
        <v>5</v>
      </c>
      <c r="BD65" s="35">
        <v>8.8799999999999997E-6</v>
      </c>
      <c r="BE65">
        <v>139.352</v>
      </c>
      <c r="BF65">
        <v>105.68300000000001</v>
      </c>
      <c r="BG65">
        <v>183.21700000000001</v>
      </c>
      <c r="BH65">
        <v>21.038</v>
      </c>
      <c r="BI65">
        <v>1.4E-2</v>
      </c>
      <c r="BL65" s="33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">
        <v>15</v>
      </c>
      <c r="BY65" s="35">
        <v>2.3E-5</v>
      </c>
      <c r="BZ65">
        <v>187.98099999999999</v>
      </c>
      <c r="CA65">
        <v>179.13499999999999</v>
      </c>
      <c r="CB65">
        <v>195.15700000000001</v>
      </c>
      <c r="CC65">
        <v>95.194000000000003</v>
      </c>
      <c r="CD65">
        <v>1.4999999999999999E-2</v>
      </c>
      <c r="CG65" s="3">
        <v>13</v>
      </c>
      <c r="CI65" s="35">
        <v>1.29E-5</v>
      </c>
      <c r="CJ65">
        <v>92.984999999999999</v>
      </c>
      <c r="CK65">
        <v>85.55</v>
      </c>
      <c r="CL65">
        <v>99.844999999999999</v>
      </c>
      <c r="CM65">
        <v>127.14700000000001</v>
      </c>
      <c r="CN65">
        <v>2.3E-2</v>
      </c>
      <c r="CU65">
        <f>CV66-DA64</f>
        <v>20.23846153846155</v>
      </c>
      <c r="CV65">
        <f>CY62/(CY57+CY58)</f>
        <v>54.8125</v>
      </c>
      <c r="CW65">
        <f>CX66-CZ64</f>
        <v>16.430769230769236</v>
      </c>
      <c r="CX65">
        <f>CY61/(CY57+CY58)</f>
        <v>44.5</v>
      </c>
      <c r="CY65" t="s">
        <v>9</v>
      </c>
      <c r="CZ65">
        <f>CY61/CY60</f>
        <v>35.599999999999994</v>
      </c>
      <c r="DA65">
        <f>CY62/CY60</f>
        <v>43.85</v>
      </c>
      <c r="DB65" s="3">
        <v>12</v>
      </c>
      <c r="DD65" s="35">
        <v>5.22E-6</v>
      </c>
      <c r="DE65">
        <v>50.256999999999998</v>
      </c>
      <c r="DF65">
        <v>43.573999999999998</v>
      </c>
      <c r="DG65">
        <v>60</v>
      </c>
      <c r="DH65">
        <v>-60.255000000000003</v>
      </c>
      <c r="DI65">
        <v>8.9999999999999993E-3</v>
      </c>
      <c r="DL65" s="29"/>
      <c r="DM65" s="5">
        <v>4</v>
      </c>
      <c r="DO65" s="35">
        <v>8.2900000000000002E-6</v>
      </c>
      <c r="DP65">
        <v>105.233</v>
      </c>
      <c r="DQ65">
        <v>100.60899999999999</v>
      </c>
      <c r="DR65">
        <v>107.89700000000001</v>
      </c>
      <c r="DS65">
        <v>114.624</v>
      </c>
      <c r="DT65">
        <v>1.4E-2</v>
      </c>
      <c r="DW65" s="3" t="s">
        <v>12</v>
      </c>
      <c r="DX65"/>
      <c r="DY65" t="s">
        <v>2</v>
      </c>
      <c r="DZ65" t="s">
        <v>3</v>
      </c>
      <c r="EA65" t="s">
        <v>4</v>
      </c>
      <c r="EB65" t="s">
        <v>5</v>
      </c>
      <c r="EC65" t="s">
        <v>6</v>
      </c>
      <c r="ED65" t="s">
        <v>13</v>
      </c>
      <c r="EE65"/>
      <c r="EH65" t="s">
        <v>7</v>
      </c>
      <c r="EN65">
        <v>5.0000000000000001E-3</v>
      </c>
      <c r="ER65" t="s">
        <v>147</v>
      </c>
      <c r="EX65">
        <v>6.9750000000000005</v>
      </c>
      <c r="FL65" s="3">
        <v>15</v>
      </c>
      <c r="FM65"/>
      <c r="FN65" s="35">
        <v>1.3499999999999999E-5</v>
      </c>
      <c r="FO65">
        <v>119.90900000000001</v>
      </c>
      <c r="FP65">
        <v>113.45</v>
      </c>
      <c r="FQ65">
        <v>125.33</v>
      </c>
      <c r="FR65">
        <v>138.81399999999999</v>
      </c>
      <c r="FS65">
        <v>2.4E-2</v>
      </c>
      <c r="FT65"/>
      <c r="FU65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</row>
    <row r="66" spans="1:196" x14ac:dyDescent="0.25">
      <c r="A66" s="30"/>
      <c r="B66">
        <v>63</v>
      </c>
      <c r="D66" s="35">
        <v>1.504E-5</v>
      </c>
      <c r="E66">
        <v>176.959</v>
      </c>
      <c r="F66">
        <v>141.74100000000001</v>
      </c>
      <c r="G66">
        <v>232.37</v>
      </c>
      <c r="H66">
        <v>-93.575999999999993</v>
      </c>
      <c r="I66">
        <v>2.7E-2</v>
      </c>
      <c r="T66">
        <f>S63/S59</f>
        <v>57.45454545454546</v>
      </c>
      <c r="U66">
        <f>S64/S59</f>
        <v>1041.3636363636365</v>
      </c>
      <c r="Y66">
        <f>Z67-AE65</f>
        <v>111.23949579831924</v>
      </c>
      <c r="Z66">
        <f>AC63/(AC58+AC59)</f>
        <v>441.24999999999994</v>
      </c>
      <c r="AA66">
        <f>AB67-AD65</f>
        <v>7.1848739495798313</v>
      </c>
      <c r="AB66">
        <f>AC62/(AC58+AC59)</f>
        <v>28.499999999999996</v>
      </c>
      <c r="AC66" t="s">
        <v>9</v>
      </c>
      <c r="AD66">
        <f>AC62/AC61</f>
        <v>25.333333333333332</v>
      </c>
      <c r="AE66">
        <f>AC63/AC61</f>
        <v>392.22222222222223</v>
      </c>
      <c r="AQ66" s="3" t="s">
        <v>12</v>
      </c>
      <c r="AR66" t="s">
        <v>1</v>
      </c>
      <c r="AS66" t="s">
        <v>2</v>
      </c>
      <c r="AT66" t="s">
        <v>3</v>
      </c>
      <c r="AU66" t="s">
        <v>4</v>
      </c>
      <c r="AV66" t="s">
        <v>5</v>
      </c>
      <c r="AW66" t="s">
        <v>6</v>
      </c>
      <c r="AX66" t="s">
        <v>13</v>
      </c>
      <c r="BB66" s="5">
        <v>24</v>
      </c>
      <c r="BD66" s="35">
        <v>1.25E-4</v>
      </c>
      <c r="BE66">
        <v>72.334999999999994</v>
      </c>
      <c r="BF66">
        <v>29.242999999999999</v>
      </c>
      <c r="BG66">
        <v>224.38800000000001</v>
      </c>
      <c r="BH66">
        <v>-163.10499999999999</v>
      </c>
      <c r="BI66">
        <v>0.21299999999999999</v>
      </c>
      <c r="BL66" s="33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">
        <v>16</v>
      </c>
      <c r="BY66" s="35">
        <v>2.69E-5</v>
      </c>
      <c r="BZ66">
        <v>206.7</v>
      </c>
      <c r="CA66">
        <v>191.78100000000001</v>
      </c>
      <c r="CB66">
        <v>218.35900000000001</v>
      </c>
      <c r="CC66">
        <v>-81.254000000000005</v>
      </c>
      <c r="CD66">
        <v>1.7999999999999999E-2</v>
      </c>
      <c r="CG66" s="3">
        <v>14</v>
      </c>
      <c r="CI66" s="35">
        <v>1.26E-5</v>
      </c>
      <c r="CJ66">
        <v>88.632999999999996</v>
      </c>
      <c r="CK66">
        <v>84.546999999999997</v>
      </c>
      <c r="CL66">
        <v>94.406999999999996</v>
      </c>
      <c r="CM66">
        <v>-55.125</v>
      </c>
      <c r="CN66">
        <v>2.1999999999999999E-2</v>
      </c>
      <c r="CV66">
        <f>CY62/(CY57-CY58)</f>
        <v>87.700000000000017</v>
      </c>
      <c r="CX66">
        <f>CY61/(CY57-CY58)</f>
        <v>71.2</v>
      </c>
      <c r="CY66" t="s">
        <v>10</v>
      </c>
      <c r="CZ66">
        <f>CY61/CY59</f>
        <v>89</v>
      </c>
      <c r="DA66">
        <f>CY62/CY59</f>
        <v>109.625</v>
      </c>
      <c r="DB66" s="3">
        <v>13</v>
      </c>
      <c r="DD66" s="35">
        <v>7.0600000000000002E-6</v>
      </c>
      <c r="DE66">
        <v>45.155000000000001</v>
      </c>
      <c r="DF66">
        <v>32.838000000000001</v>
      </c>
      <c r="DG66">
        <v>51.820999999999998</v>
      </c>
      <c r="DH66">
        <v>116.565</v>
      </c>
      <c r="DI66">
        <v>1.2E-2</v>
      </c>
      <c r="DL66" s="29"/>
      <c r="DM66" s="5">
        <v>5</v>
      </c>
      <c r="DO66" s="35">
        <v>6.1399999999999997E-6</v>
      </c>
      <c r="DP66">
        <v>105.47499999999999</v>
      </c>
      <c r="DQ66">
        <v>101.544</v>
      </c>
      <c r="DR66">
        <v>108.857</v>
      </c>
      <c r="DS66">
        <v>-68.748999999999995</v>
      </c>
      <c r="DT66">
        <v>1.0999999999999999E-2</v>
      </c>
      <c r="DW66" s="3">
        <v>1</v>
      </c>
      <c r="DX66"/>
      <c r="DY66" s="35">
        <v>1.0699999999999999E-5</v>
      </c>
      <c r="DZ66">
        <v>105.258</v>
      </c>
      <c r="EA66">
        <v>92.332999999999998</v>
      </c>
      <c r="EB66">
        <v>112.41200000000001</v>
      </c>
      <c r="EC66">
        <v>155.69499999999999</v>
      </c>
      <c r="ED66">
        <v>1.9E-2</v>
      </c>
      <c r="EE66"/>
      <c r="EH66" t="s">
        <v>4</v>
      </c>
      <c r="EN66">
        <v>1.3666667E-2</v>
      </c>
      <c r="EY66" t="s">
        <v>8</v>
      </c>
      <c r="FL66" s="3">
        <v>16</v>
      </c>
      <c r="FM66"/>
      <c r="FN66" s="35">
        <v>1.2E-5</v>
      </c>
      <c r="FO66">
        <v>117.23</v>
      </c>
      <c r="FP66">
        <v>113.13500000000001</v>
      </c>
      <c r="FQ66">
        <v>122.563</v>
      </c>
      <c r="FR66">
        <v>-40.764000000000003</v>
      </c>
      <c r="FS66">
        <v>2.1000000000000001E-2</v>
      </c>
      <c r="FT66"/>
      <c r="FU66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</row>
    <row r="67" spans="1:196" x14ac:dyDescent="0.25">
      <c r="A67" s="30"/>
      <c r="B67">
        <v>64</v>
      </c>
      <c r="D67" s="35">
        <v>6.4459999999999998E-6</v>
      </c>
      <c r="E67">
        <v>172.04</v>
      </c>
      <c r="F67">
        <v>132.756</v>
      </c>
      <c r="G67">
        <v>229.09299999999999</v>
      </c>
      <c r="H67">
        <v>84.289000000000001</v>
      </c>
      <c r="I67">
        <v>1.0999999999999999E-2</v>
      </c>
      <c r="O67">
        <f>P68-U66</f>
        <v>595.06493506493507</v>
      </c>
      <c r="P67">
        <f>S64/(S59+S60)</f>
        <v>763.66666666666674</v>
      </c>
      <c r="Q67">
        <f>R68-T66</f>
        <v>32.831168831168831</v>
      </c>
      <c r="R67">
        <f>S63/(S59+S60)</f>
        <v>42.133333333333333</v>
      </c>
      <c r="S67" t="s">
        <v>9</v>
      </c>
      <c r="T67">
        <f>S63/S62</f>
        <v>27.478260869565219</v>
      </c>
      <c r="U67">
        <f>S64/S62</f>
        <v>498.04347826086956</v>
      </c>
      <c r="Z67">
        <f>AC63/(AC58-AC59)</f>
        <v>630.35714285714266</v>
      </c>
      <c r="AB67">
        <f>AC62/(AC58-AC59)</f>
        <v>40.714285714285708</v>
      </c>
      <c r="AC67" t="s">
        <v>10</v>
      </c>
      <c r="AD67">
        <f>AC62/AC60</f>
        <v>45.599999999999994</v>
      </c>
      <c r="AE67">
        <f>AC63/AC60</f>
        <v>705.99999999999989</v>
      </c>
      <c r="AQ67" s="3">
        <v>1</v>
      </c>
      <c r="AS67" s="35">
        <v>4.6E-6</v>
      </c>
      <c r="AT67">
        <v>60.790999999999997</v>
      </c>
      <c r="AU67">
        <v>56.073999999999998</v>
      </c>
      <c r="AV67">
        <v>67.840999999999994</v>
      </c>
      <c r="AW67">
        <v>-45</v>
      </c>
      <c r="AX67">
        <v>8.0000000000000002E-3</v>
      </c>
      <c r="BI67">
        <v>1.7849999999999999</v>
      </c>
      <c r="BL67" s="33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">
        <v>17</v>
      </c>
      <c r="BY67" s="35">
        <v>2.4899999999999999E-5</v>
      </c>
      <c r="BZ67">
        <v>218.01499999999999</v>
      </c>
      <c r="CA67">
        <v>208.155</v>
      </c>
      <c r="CB67">
        <v>225.11099999999999</v>
      </c>
      <c r="CC67">
        <v>100.30500000000001</v>
      </c>
      <c r="CD67">
        <v>1.6E-2</v>
      </c>
      <c r="CG67" s="3">
        <v>15</v>
      </c>
      <c r="CI67" s="35">
        <v>1.3499999999999999E-5</v>
      </c>
      <c r="CJ67">
        <v>86.552000000000007</v>
      </c>
      <c r="CK67">
        <v>83.873999999999995</v>
      </c>
      <c r="CL67">
        <v>90.638000000000005</v>
      </c>
      <c r="CM67">
        <v>127.405</v>
      </c>
      <c r="CN67">
        <v>2.4E-2</v>
      </c>
      <c r="DB67" s="3">
        <v>14</v>
      </c>
      <c r="DD67" s="35">
        <v>6.4500000000000001E-6</v>
      </c>
      <c r="DE67">
        <v>36.420999999999999</v>
      </c>
      <c r="DF67">
        <v>30.667000000000002</v>
      </c>
      <c r="DG67">
        <v>39.732999999999997</v>
      </c>
      <c r="DH67">
        <v>-59.533999999999999</v>
      </c>
      <c r="DI67">
        <v>1.0999999999999999E-2</v>
      </c>
      <c r="DL67" s="29"/>
      <c r="DM67" s="5">
        <v>6</v>
      </c>
      <c r="DO67" s="35">
        <v>8.6000000000000007E-6</v>
      </c>
      <c r="DP67">
        <v>104.358</v>
      </c>
      <c r="DQ67">
        <v>101.244</v>
      </c>
      <c r="DR67">
        <v>106.871</v>
      </c>
      <c r="DS67">
        <v>112.62</v>
      </c>
      <c r="DT67">
        <v>1.4999999999999999E-2</v>
      </c>
      <c r="DW67" s="3">
        <v>2</v>
      </c>
      <c r="DX67"/>
      <c r="DY67" s="35">
        <v>1.3499999999999999E-5</v>
      </c>
      <c r="DZ67">
        <v>80.078999999999994</v>
      </c>
      <c r="EA67">
        <v>65.900000000000006</v>
      </c>
      <c r="EB67">
        <v>102.667</v>
      </c>
      <c r="EC67">
        <v>-24.774999999999999</v>
      </c>
      <c r="ED67">
        <v>2.4E-2</v>
      </c>
      <c r="EE67"/>
      <c r="EH67" t="s">
        <v>5</v>
      </c>
      <c r="EN67">
        <v>2.3333333000000001E-2</v>
      </c>
      <c r="EY67">
        <f>EX64/EX60</f>
        <v>34.6</v>
      </c>
      <c r="EZ67">
        <f>EX65/EX60</f>
        <v>465.00000000000006</v>
      </c>
      <c r="FL67" s="3">
        <v>17</v>
      </c>
      <c r="FM67"/>
      <c r="FN67" s="35">
        <v>1.2300000000000001E-5</v>
      </c>
      <c r="FO67">
        <v>113.416</v>
      </c>
      <c r="FP67">
        <v>104.414</v>
      </c>
      <c r="FQ67">
        <v>118.887</v>
      </c>
      <c r="FR67">
        <v>139.23599999999999</v>
      </c>
      <c r="FS67">
        <v>2.1000000000000001E-2</v>
      </c>
      <c r="FT67"/>
      <c r="FU67"/>
      <c r="FW67" s="61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</row>
    <row r="68" spans="1:196" x14ac:dyDescent="0.25">
      <c r="A68" s="30"/>
      <c r="B68">
        <v>65</v>
      </c>
      <c r="D68" s="35">
        <v>7.6739999999999997E-6</v>
      </c>
      <c r="E68">
        <v>159.81899999999999</v>
      </c>
      <c r="F68">
        <v>140.29599999999999</v>
      </c>
      <c r="G68">
        <v>216.29599999999999</v>
      </c>
      <c r="H68">
        <v>-99.462000000000003</v>
      </c>
      <c r="I68">
        <v>1.2999999999999999E-2</v>
      </c>
      <c r="P68">
        <f>S64/(S59-S60)</f>
        <v>1636.4285714285716</v>
      </c>
      <c r="R68">
        <f>S63/(S59-S60)</f>
        <v>90.285714285714292</v>
      </c>
      <c r="S68" t="s">
        <v>10</v>
      </c>
      <c r="T68">
        <f>S63/S61</f>
        <v>105.33333333333333</v>
      </c>
      <c r="U68">
        <f>S64/S61</f>
        <v>1909.1666666666667</v>
      </c>
      <c r="V68" s="33"/>
      <c r="W68" s="30"/>
      <c r="X68" s="34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">
        <v>2</v>
      </c>
      <c r="AS68" s="35">
        <v>7.6699999999999994E-6</v>
      </c>
      <c r="AT68">
        <v>56.371000000000002</v>
      </c>
      <c r="AU68">
        <v>49</v>
      </c>
      <c r="AV68">
        <v>60.085999999999999</v>
      </c>
      <c r="AW68">
        <v>136.73599999999999</v>
      </c>
      <c r="AX68">
        <v>1.2999999999999999E-2</v>
      </c>
      <c r="BJ68" t="s">
        <v>8</v>
      </c>
      <c r="BL68" s="33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">
        <v>18</v>
      </c>
      <c r="BY68" s="35">
        <v>2.3E-5</v>
      </c>
      <c r="BZ68">
        <v>234.596</v>
      </c>
      <c r="CA68">
        <v>225.11099999999999</v>
      </c>
      <c r="CB68">
        <v>239.27600000000001</v>
      </c>
      <c r="CC68">
        <v>-85.236000000000004</v>
      </c>
      <c r="CD68">
        <v>1.6E-2</v>
      </c>
      <c r="CG68" s="3">
        <v>16</v>
      </c>
      <c r="CI68" s="35">
        <v>1.4100000000000001E-5</v>
      </c>
      <c r="CJ68">
        <v>87.41</v>
      </c>
      <c r="CK68">
        <v>80.667000000000002</v>
      </c>
      <c r="CL68">
        <v>95.754000000000005</v>
      </c>
      <c r="CM68">
        <v>-51.34</v>
      </c>
      <c r="CN68">
        <v>2.5000000000000001E-2</v>
      </c>
      <c r="CR68">
        <v>55</v>
      </c>
      <c r="CS68" t="s">
        <v>131</v>
      </c>
      <c r="CY68">
        <v>1.175</v>
      </c>
      <c r="DB68" s="3">
        <v>15</v>
      </c>
      <c r="DD68" s="35">
        <v>3.6799999999999999E-6</v>
      </c>
      <c r="DE68">
        <v>30.712</v>
      </c>
      <c r="DF68">
        <v>26.5</v>
      </c>
      <c r="DG68">
        <v>34.106999999999999</v>
      </c>
      <c r="DH68">
        <v>116.565</v>
      </c>
      <c r="DI68">
        <v>6.0000000000000001E-3</v>
      </c>
      <c r="DL68" s="29"/>
      <c r="DM68" s="5">
        <v>7</v>
      </c>
      <c r="DO68" s="35">
        <v>1.2E-5</v>
      </c>
      <c r="DP68">
        <v>107.79600000000001</v>
      </c>
      <c r="DQ68">
        <v>100.643</v>
      </c>
      <c r="DR68">
        <v>118.562</v>
      </c>
      <c r="DS68">
        <v>-68.748999999999995</v>
      </c>
      <c r="DT68">
        <v>2.1000000000000001E-2</v>
      </c>
      <c r="DW68" s="3">
        <v>3</v>
      </c>
      <c r="DX68"/>
      <c r="DY68" s="35">
        <v>1.26E-5</v>
      </c>
      <c r="DZ68">
        <v>68.234999999999999</v>
      </c>
      <c r="EA68">
        <v>63.747</v>
      </c>
      <c r="EB68">
        <v>72.290999999999997</v>
      </c>
      <c r="EC68">
        <v>159.274</v>
      </c>
      <c r="ED68">
        <v>2.1999999999999999E-2</v>
      </c>
      <c r="EE68"/>
      <c r="EN68">
        <v>0.69799999999999995</v>
      </c>
      <c r="ET68">
        <f>EU69-EZ67</f>
        <v>169.09090909090907</v>
      </c>
      <c r="EU68">
        <f>EX65/(EX60+EX61)</f>
        <v>367.1052631578948</v>
      </c>
      <c r="EV68">
        <f>EW69-EY67</f>
        <v>12.581818181818186</v>
      </c>
      <c r="EW68">
        <f>EX64/(EX60+EX61)</f>
        <v>27.315789473684212</v>
      </c>
      <c r="EX68" t="s">
        <v>9</v>
      </c>
      <c r="EY68">
        <f>EX64/EX63</f>
        <v>24.139534883720934</v>
      </c>
      <c r="EZ68">
        <f>EX65/EX63</f>
        <v>324.41860465116287</v>
      </c>
      <c r="FL68" s="3">
        <v>18</v>
      </c>
      <c r="FM68"/>
      <c r="FN68" s="35">
        <v>1.2300000000000001E-5</v>
      </c>
      <c r="FO68">
        <v>108.182</v>
      </c>
      <c r="FP68">
        <v>97.311000000000007</v>
      </c>
      <c r="FQ68">
        <v>116.821</v>
      </c>
      <c r="FR68">
        <v>-41.878</v>
      </c>
      <c r="FS68">
        <v>2.1000000000000001E-2</v>
      </c>
      <c r="FT68"/>
      <c r="FU68"/>
      <c r="FW68" s="61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</row>
    <row r="69" spans="1:196" x14ac:dyDescent="0.25">
      <c r="A69" s="30"/>
      <c r="B69">
        <v>66</v>
      </c>
      <c r="D69" s="35">
        <v>5.2179999999999998E-6</v>
      </c>
      <c r="E69">
        <v>171.46199999999999</v>
      </c>
      <c r="F69">
        <v>136.333</v>
      </c>
      <c r="G69">
        <v>219.69399999999999</v>
      </c>
      <c r="H69">
        <v>86.424000000000007</v>
      </c>
      <c r="I69">
        <v>8.9999999999999993E-3</v>
      </c>
      <c r="L69" s="33"/>
      <c r="M69" s="30"/>
      <c r="N69" s="34"/>
      <c r="O69" s="30"/>
      <c r="P69" s="30"/>
      <c r="Q69" s="30"/>
      <c r="R69" s="30"/>
      <c r="S69" s="30"/>
      <c r="T69" s="30"/>
      <c r="U69" s="30"/>
      <c r="V69" s="36" t="s">
        <v>89</v>
      </c>
      <c r="W69" s="30"/>
      <c r="X69" s="34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">
        <v>3</v>
      </c>
      <c r="AS69" s="35">
        <v>8.8999999999999995E-6</v>
      </c>
      <c r="AT69">
        <v>57.970999999999997</v>
      </c>
      <c r="AU69">
        <v>42.75</v>
      </c>
      <c r="AV69">
        <v>69.632999999999996</v>
      </c>
      <c r="AW69">
        <v>-43.603000000000002</v>
      </c>
      <c r="AX69">
        <v>1.6E-2</v>
      </c>
      <c r="BJ69">
        <f>BI66/BI62</f>
        <v>23.666666666666668</v>
      </c>
      <c r="BK69">
        <f>BI67/BI62</f>
        <v>198.33333333333334</v>
      </c>
      <c r="BL69" s="33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">
        <v>19</v>
      </c>
      <c r="BY69" s="35">
        <v>2.8799999999999999E-5</v>
      </c>
      <c r="BZ69">
        <v>232.40600000000001</v>
      </c>
      <c r="CA69">
        <v>224.22200000000001</v>
      </c>
      <c r="CB69">
        <v>237.05699999999999</v>
      </c>
      <c r="CC69">
        <v>98.13</v>
      </c>
      <c r="CD69">
        <v>0.02</v>
      </c>
      <c r="CG69" s="3">
        <v>17</v>
      </c>
      <c r="CI69" s="35">
        <v>1.26E-5</v>
      </c>
      <c r="CJ69">
        <v>89.290999999999997</v>
      </c>
      <c r="CK69">
        <v>80.667000000000002</v>
      </c>
      <c r="CL69">
        <v>95.332999999999998</v>
      </c>
      <c r="CM69">
        <v>126.87</v>
      </c>
      <c r="CN69">
        <v>2.1999999999999999E-2</v>
      </c>
      <c r="CZ69" t="s">
        <v>8</v>
      </c>
      <c r="DB69" s="3">
        <v>16</v>
      </c>
      <c r="DD69" s="35">
        <v>7.9799999999999998E-6</v>
      </c>
      <c r="DE69">
        <v>33.000999999999998</v>
      </c>
      <c r="DF69">
        <v>29.667000000000002</v>
      </c>
      <c r="DG69">
        <v>37.613</v>
      </c>
      <c r="DH69">
        <v>-61.39</v>
      </c>
      <c r="DI69">
        <v>1.4E-2</v>
      </c>
      <c r="DL69" s="29"/>
      <c r="DM69" s="5">
        <v>8</v>
      </c>
      <c r="DO69" s="35">
        <v>1.29E-5</v>
      </c>
      <c r="DP69">
        <v>119.205</v>
      </c>
      <c r="DQ69">
        <v>105.023</v>
      </c>
      <c r="DR69">
        <v>128.374</v>
      </c>
      <c r="DS69">
        <v>114.102</v>
      </c>
      <c r="DT69">
        <v>2.3E-2</v>
      </c>
      <c r="DW69" s="3">
        <v>4</v>
      </c>
      <c r="DX69"/>
      <c r="DY69" s="35">
        <v>1.2300000000000001E-5</v>
      </c>
      <c r="DZ69">
        <v>69.570999999999998</v>
      </c>
      <c r="EA69">
        <v>65.900999999999996</v>
      </c>
      <c r="EB69">
        <v>74.769000000000005</v>
      </c>
      <c r="EC69">
        <v>-25.907</v>
      </c>
      <c r="ED69">
        <v>2.1999999999999999E-2</v>
      </c>
      <c r="EE69"/>
      <c r="EH69" t="s">
        <v>147</v>
      </c>
      <c r="EN69">
        <v>9.4749999999999996</v>
      </c>
      <c r="EU69">
        <f>EX65/(EX60-EX61)</f>
        <v>634.09090909090912</v>
      </c>
      <c r="EW69">
        <f>EX64/(EX60-EX61)</f>
        <v>47.181818181818187</v>
      </c>
      <c r="EX69" t="s">
        <v>10</v>
      </c>
      <c r="EY69">
        <f>EX64/EX62</f>
        <v>69.2</v>
      </c>
      <c r="EZ69">
        <f>EX65/EX62</f>
        <v>930.00000000000011</v>
      </c>
      <c r="FL69" s="3">
        <v>19</v>
      </c>
      <c r="FM69"/>
      <c r="FN69" s="35">
        <v>8.8999999999999995E-6</v>
      </c>
      <c r="FO69">
        <v>108.97499999999999</v>
      </c>
      <c r="FP69">
        <v>104</v>
      </c>
      <c r="FQ69">
        <v>116.646</v>
      </c>
      <c r="FR69">
        <v>137.86199999999999</v>
      </c>
      <c r="FS69">
        <v>1.4999999999999999E-2</v>
      </c>
      <c r="FT69"/>
      <c r="FU69"/>
      <c r="FW69" s="61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</row>
    <row r="70" spans="1:196" x14ac:dyDescent="0.25">
      <c r="A70" s="30"/>
      <c r="B70">
        <v>67</v>
      </c>
      <c r="D70" s="35">
        <v>1.044E-5</v>
      </c>
      <c r="E70">
        <v>163.81100000000001</v>
      </c>
      <c r="F70">
        <v>138.63300000000001</v>
      </c>
      <c r="G70">
        <v>204.37100000000001</v>
      </c>
      <c r="H70">
        <v>-95.355999999999995</v>
      </c>
      <c r="I70">
        <v>1.7999999999999999E-2</v>
      </c>
      <c r="L70" s="36" t="s">
        <v>84</v>
      </c>
      <c r="M70" s="30"/>
      <c r="N70" s="34"/>
      <c r="O70" s="30"/>
      <c r="P70" s="30"/>
      <c r="Q70" s="30"/>
      <c r="R70" s="30"/>
      <c r="S70" s="30"/>
      <c r="T70" s="30"/>
      <c r="U70" s="30"/>
      <c r="V70" s="3" t="s">
        <v>12</v>
      </c>
      <c r="W70" t="s">
        <v>1</v>
      </c>
      <c r="X70" t="s">
        <v>2</v>
      </c>
      <c r="Y70" t="s">
        <v>3</v>
      </c>
      <c r="Z70" t="s">
        <v>4</v>
      </c>
      <c r="AA70" t="s">
        <v>5</v>
      </c>
      <c r="AB70" t="s">
        <v>6</v>
      </c>
      <c r="AC70" t="s">
        <v>13</v>
      </c>
      <c r="AQ70" s="3">
        <v>4</v>
      </c>
      <c r="AS70" s="35">
        <v>1.1399999999999999E-5</v>
      </c>
      <c r="AT70">
        <v>62.05</v>
      </c>
      <c r="AU70">
        <v>50.524999999999999</v>
      </c>
      <c r="AV70">
        <v>72.16</v>
      </c>
      <c r="AW70">
        <v>136.12299999999999</v>
      </c>
      <c r="AX70">
        <v>0.02</v>
      </c>
      <c r="BE70">
        <f>BF71-BK69</f>
        <v>56.666666666666686</v>
      </c>
      <c r="BF70">
        <f>BI67/(BI62+BI63)</f>
        <v>162.27272727272728</v>
      </c>
      <c r="BG70">
        <f>BH71-BJ69</f>
        <v>6.7619047619047628</v>
      </c>
      <c r="BH70">
        <f>BI66/(BI62+BI63)</f>
        <v>19.363636363636363</v>
      </c>
      <c r="BI70" t="s">
        <v>9</v>
      </c>
      <c r="BJ70">
        <f>BI66/BI65</f>
        <v>15.214285714285714</v>
      </c>
      <c r="BK70">
        <f>BI67/BI65</f>
        <v>127.49999999999999</v>
      </c>
      <c r="BL70" s="33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">
        <v>20</v>
      </c>
      <c r="BY70" s="35">
        <v>3.26E-5</v>
      </c>
      <c r="BZ70">
        <v>234.947</v>
      </c>
      <c r="CA70">
        <v>223.935</v>
      </c>
      <c r="CB70">
        <v>239.96199999999999</v>
      </c>
      <c r="CC70">
        <v>-79.38</v>
      </c>
      <c r="CD70">
        <v>2.1999999999999999E-2</v>
      </c>
      <c r="CG70" s="3">
        <v>18</v>
      </c>
      <c r="CI70" s="35">
        <v>1.8099999999999999E-5</v>
      </c>
      <c r="CJ70">
        <v>98.751999999999995</v>
      </c>
      <c r="CK70">
        <v>90</v>
      </c>
      <c r="CL70">
        <v>106.19199999999999</v>
      </c>
      <c r="CM70">
        <v>-52.734000000000002</v>
      </c>
      <c r="CN70">
        <v>3.2000000000000001E-2</v>
      </c>
      <c r="CZ70">
        <f>CY61/CY57</f>
        <v>54.769230769230766</v>
      </c>
      <c r="DA70">
        <f>CY68/CY57</f>
        <v>90.384615384615387</v>
      </c>
      <c r="DB70" s="3">
        <v>17</v>
      </c>
      <c r="DD70" s="35">
        <v>6.1399999999999997E-6</v>
      </c>
      <c r="DE70">
        <v>32.457999999999998</v>
      </c>
      <c r="DF70">
        <v>29.15</v>
      </c>
      <c r="DG70">
        <v>36.146000000000001</v>
      </c>
      <c r="DH70">
        <v>122.005</v>
      </c>
      <c r="DI70">
        <v>0.01</v>
      </c>
      <c r="DL70" s="29"/>
      <c r="DM70" s="5">
        <v>9</v>
      </c>
      <c r="DO70" s="35">
        <v>1.3200000000000001E-5</v>
      </c>
      <c r="DP70">
        <v>120.117</v>
      </c>
      <c r="DQ70">
        <v>110.876</v>
      </c>
      <c r="DR70">
        <v>127.604</v>
      </c>
      <c r="DS70">
        <v>-67.165999999999997</v>
      </c>
      <c r="DT70">
        <v>2.3E-2</v>
      </c>
      <c r="DW70" s="3">
        <v>5</v>
      </c>
      <c r="DX70"/>
      <c r="DY70" s="35">
        <v>1.8700000000000001E-5</v>
      </c>
      <c r="DZ70">
        <v>65.483999999999995</v>
      </c>
      <c r="EA70">
        <v>61.555999999999997</v>
      </c>
      <c r="EB70">
        <v>72.069999999999993</v>
      </c>
      <c r="EC70">
        <v>159.44399999999999</v>
      </c>
      <c r="ED70">
        <v>3.3000000000000002E-2</v>
      </c>
      <c r="EE70"/>
      <c r="EO70" t="s">
        <v>8</v>
      </c>
      <c r="EQ70" s="33"/>
      <c r="ER70" s="30"/>
      <c r="ES70" s="30"/>
      <c r="ET70" s="30"/>
      <c r="EU70" s="30"/>
      <c r="EV70" s="30"/>
      <c r="EW70" s="30"/>
      <c r="EX70" s="30"/>
      <c r="EY70" s="30"/>
      <c r="EZ70" s="30"/>
      <c r="FL70" s="3">
        <v>20</v>
      </c>
      <c r="FM70"/>
      <c r="FN70" s="35">
        <v>1.04E-5</v>
      </c>
      <c r="FO70">
        <v>110.27200000000001</v>
      </c>
      <c r="FP70">
        <v>105.371</v>
      </c>
      <c r="FQ70">
        <v>114.229</v>
      </c>
      <c r="FR70">
        <v>-41.347999999999999</v>
      </c>
      <c r="FS70">
        <v>1.9E-2</v>
      </c>
      <c r="FT70"/>
      <c r="FU70"/>
      <c r="FW70" s="61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</row>
    <row r="71" spans="1:196" x14ac:dyDescent="0.25">
      <c r="A71" s="30"/>
      <c r="B71">
        <v>68</v>
      </c>
      <c r="D71" s="35">
        <v>6.4459999999999998E-6</v>
      </c>
      <c r="E71">
        <v>157.57499999999999</v>
      </c>
      <c r="F71">
        <v>140.88900000000001</v>
      </c>
      <c r="G71">
        <v>176.55199999999999</v>
      </c>
      <c r="H71">
        <v>84.289000000000001</v>
      </c>
      <c r="I71">
        <v>1.0999999999999999E-2</v>
      </c>
      <c r="L71" s="3" t="s">
        <v>12</v>
      </c>
      <c r="M71" t="s">
        <v>1</v>
      </c>
      <c r="N71" t="s">
        <v>2</v>
      </c>
      <c r="O71" t="s">
        <v>3</v>
      </c>
      <c r="P71" t="s">
        <v>4</v>
      </c>
      <c r="Q71" t="s">
        <v>5</v>
      </c>
      <c r="R71" t="s">
        <v>6</v>
      </c>
      <c r="S71" t="s">
        <v>13</v>
      </c>
      <c r="V71" s="3">
        <v>1</v>
      </c>
      <c r="X71" s="35">
        <v>5.8300000000000001E-6</v>
      </c>
      <c r="Y71">
        <v>144.97900000000001</v>
      </c>
      <c r="Z71">
        <v>137.55600000000001</v>
      </c>
      <c r="AA71">
        <v>166.44200000000001</v>
      </c>
      <c r="AB71">
        <v>-51.843000000000004</v>
      </c>
      <c r="AC71">
        <v>0.01</v>
      </c>
      <c r="AQ71" s="3">
        <v>5</v>
      </c>
      <c r="AS71" s="35">
        <v>8.8999999999999995E-6</v>
      </c>
      <c r="AT71">
        <v>59.115000000000002</v>
      </c>
      <c r="AU71">
        <v>54.081000000000003</v>
      </c>
      <c r="AV71">
        <v>67.055999999999997</v>
      </c>
      <c r="AW71">
        <v>-43.530999999999999</v>
      </c>
      <c r="AX71">
        <v>1.6E-2</v>
      </c>
      <c r="BF71">
        <f>BI67/(BI62-BI63)</f>
        <v>255.00000000000003</v>
      </c>
      <c r="BH71">
        <f>BI66/(BI62-BI63)</f>
        <v>30.428571428571431</v>
      </c>
      <c r="BI71" t="s">
        <v>10</v>
      </c>
      <c r="BJ71">
        <f>BI66/BI64</f>
        <v>35.5</v>
      </c>
      <c r="BK71">
        <f>BI67/BI64</f>
        <v>297.5</v>
      </c>
      <c r="BL71" s="33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">
        <v>21</v>
      </c>
      <c r="BY71" s="35">
        <v>2.8799999999999999E-5</v>
      </c>
      <c r="BZ71">
        <v>237.773</v>
      </c>
      <c r="CA71">
        <v>236.79599999999999</v>
      </c>
      <c r="CB71">
        <v>239.51900000000001</v>
      </c>
      <c r="CC71">
        <v>94.399000000000001</v>
      </c>
      <c r="CD71">
        <v>1.9E-2</v>
      </c>
      <c r="CG71" s="3">
        <v>19</v>
      </c>
      <c r="CI71" s="35">
        <v>1.4399999999999999E-5</v>
      </c>
      <c r="CJ71">
        <v>102.51600000000001</v>
      </c>
      <c r="CK71">
        <v>97.296000000000006</v>
      </c>
      <c r="CL71">
        <v>107.715</v>
      </c>
      <c r="CM71">
        <v>126.119</v>
      </c>
      <c r="CN71">
        <v>2.5000000000000001E-2</v>
      </c>
      <c r="CU71">
        <f>CV72-DA70</f>
        <v>27.115384615384642</v>
      </c>
      <c r="CV71">
        <f>CY68/(CY57+CY58)</f>
        <v>73.4375</v>
      </c>
      <c r="CW71">
        <f>CX66-CZ64</f>
        <v>16.430769230769236</v>
      </c>
      <c r="CX71">
        <f>CY61/(CY57+CY58)</f>
        <v>44.5</v>
      </c>
      <c r="CY71" t="s">
        <v>9</v>
      </c>
      <c r="CZ71">
        <f>CY61/CY60</f>
        <v>35.599999999999994</v>
      </c>
      <c r="DA71">
        <f>CY68/CY60</f>
        <v>58.75</v>
      </c>
      <c r="DB71" s="3">
        <v>18</v>
      </c>
      <c r="DD71" s="35">
        <v>5.5300000000000004E-6</v>
      </c>
      <c r="DE71">
        <v>30.984000000000002</v>
      </c>
      <c r="DF71">
        <v>29.184000000000001</v>
      </c>
      <c r="DG71">
        <v>36</v>
      </c>
      <c r="DH71">
        <v>-61.927999999999997</v>
      </c>
      <c r="DI71">
        <v>8.9999999999999993E-3</v>
      </c>
      <c r="DL71" s="29"/>
      <c r="DM71" s="5">
        <v>10</v>
      </c>
      <c r="DO71" s="35">
        <v>8.2900000000000002E-6</v>
      </c>
      <c r="DP71">
        <v>123.45699999999999</v>
      </c>
      <c r="DQ71">
        <v>115.923</v>
      </c>
      <c r="DR71">
        <v>127.855</v>
      </c>
      <c r="DS71">
        <v>114.624</v>
      </c>
      <c r="DT71">
        <v>1.4999999999999999E-2</v>
      </c>
      <c r="DW71" s="3">
        <v>6</v>
      </c>
      <c r="DX71"/>
      <c r="DY71" s="35">
        <v>1.0699999999999999E-5</v>
      </c>
      <c r="DZ71">
        <v>65.233999999999995</v>
      </c>
      <c r="EA71">
        <v>61.027000000000001</v>
      </c>
      <c r="EB71">
        <v>72.198999999999998</v>
      </c>
      <c r="EC71">
        <v>-22.751000000000001</v>
      </c>
      <c r="ED71">
        <v>1.9E-2</v>
      </c>
      <c r="EE71"/>
      <c r="EO71">
        <f>EN68/EN64</f>
        <v>40.269231543639066</v>
      </c>
      <c r="EP71">
        <f>EN69/EN64</f>
        <v>546.63462589681978</v>
      </c>
      <c r="EQ71" s="36" t="s">
        <v>180</v>
      </c>
      <c r="ER71" s="30"/>
      <c r="ES71" s="30"/>
      <c r="ET71" s="30"/>
      <c r="EU71" s="30"/>
      <c r="EV71" s="30"/>
      <c r="EW71" s="30"/>
      <c r="EX71" s="30"/>
      <c r="EY71" s="30"/>
      <c r="EZ71" s="30"/>
      <c r="FB71" s="59"/>
      <c r="FL71" s="3">
        <v>21</v>
      </c>
      <c r="FM71"/>
      <c r="FN71" s="35">
        <v>7.6699999999999994E-6</v>
      </c>
      <c r="FO71">
        <v>117.502</v>
      </c>
      <c r="FP71">
        <v>113</v>
      </c>
      <c r="FQ71">
        <v>121</v>
      </c>
      <c r="FR71">
        <v>138.36600000000001</v>
      </c>
      <c r="FS71">
        <v>1.2999999999999999E-2</v>
      </c>
      <c r="FT71"/>
      <c r="FU71"/>
      <c r="FW71" s="61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</row>
    <row r="72" spans="1:196" x14ac:dyDescent="0.25">
      <c r="A72" s="30"/>
      <c r="B72">
        <v>69</v>
      </c>
      <c r="D72" s="35">
        <v>8.5949999999999999E-6</v>
      </c>
      <c r="E72">
        <v>159.34399999999999</v>
      </c>
      <c r="F72">
        <v>125.441</v>
      </c>
      <c r="G72">
        <v>192.88300000000001</v>
      </c>
      <c r="H72">
        <v>-96.116</v>
      </c>
      <c r="I72">
        <v>1.4999999999999999E-2</v>
      </c>
      <c r="L72" s="3">
        <v>1</v>
      </c>
      <c r="N72" s="35">
        <v>7.0600000000000002E-6</v>
      </c>
      <c r="O72">
        <v>82.897999999999996</v>
      </c>
      <c r="P72">
        <v>74.037000000000006</v>
      </c>
      <c r="Q72">
        <v>91.843000000000004</v>
      </c>
      <c r="R72">
        <v>54.161999999999999</v>
      </c>
      <c r="S72">
        <v>1.2E-2</v>
      </c>
      <c r="V72" s="3">
        <v>2</v>
      </c>
      <c r="X72" s="35">
        <v>5.5300000000000004E-6</v>
      </c>
      <c r="Y72">
        <v>135.30000000000001</v>
      </c>
      <c r="Z72">
        <v>125.111</v>
      </c>
      <c r="AA72">
        <v>148.44399999999999</v>
      </c>
      <c r="AB72">
        <v>125.538</v>
      </c>
      <c r="AC72">
        <v>0.01</v>
      </c>
      <c r="AQ72" s="3">
        <v>6</v>
      </c>
      <c r="AS72" s="35">
        <v>7.6699999999999994E-6</v>
      </c>
      <c r="AT72">
        <v>57.668999999999997</v>
      </c>
      <c r="AU72">
        <v>51.555999999999997</v>
      </c>
      <c r="AV72">
        <v>59.777999999999999</v>
      </c>
      <c r="AW72">
        <v>138.36600000000001</v>
      </c>
      <c r="AX72">
        <v>1.2999999999999999E-2</v>
      </c>
      <c r="BL72" s="33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">
        <v>22</v>
      </c>
      <c r="BY72" s="35">
        <v>3.8399999999999998E-5</v>
      </c>
      <c r="BZ72">
        <v>233.20400000000001</v>
      </c>
      <c r="CA72">
        <v>224</v>
      </c>
      <c r="CB72">
        <v>238.25800000000001</v>
      </c>
      <c r="CC72">
        <v>-84.289000000000001</v>
      </c>
      <c r="CD72">
        <v>2.7E-2</v>
      </c>
      <c r="CG72" s="3">
        <v>20</v>
      </c>
      <c r="CI72" s="35">
        <v>1.04E-5</v>
      </c>
      <c r="CJ72">
        <v>106.09699999999999</v>
      </c>
      <c r="CK72">
        <v>98.667000000000002</v>
      </c>
      <c r="CL72">
        <v>111.557</v>
      </c>
      <c r="CM72">
        <v>-49.97</v>
      </c>
      <c r="CN72">
        <v>1.7999999999999999E-2</v>
      </c>
      <c r="CV72">
        <f>CY68/(CY57-CY58)</f>
        <v>117.50000000000003</v>
      </c>
      <c r="CX72">
        <f>CY61/(CY57-CY58)</f>
        <v>71.2</v>
      </c>
      <c r="CY72" t="s">
        <v>10</v>
      </c>
      <c r="CZ72">
        <f>CY61/CY59</f>
        <v>89</v>
      </c>
      <c r="DA72">
        <f>CY68/CY59</f>
        <v>146.875</v>
      </c>
      <c r="DB72" s="3">
        <v>19</v>
      </c>
      <c r="DD72" s="35">
        <v>7.3699999999999997E-6</v>
      </c>
      <c r="DE72">
        <v>33.018000000000001</v>
      </c>
      <c r="DF72">
        <v>20.89</v>
      </c>
      <c r="DG72">
        <v>39.332999999999998</v>
      </c>
      <c r="DH72">
        <v>117.646</v>
      </c>
      <c r="DI72">
        <v>1.2999999999999999E-2</v>
      </c>
      <c r="DL72" s="29"/>
      <c r="DM72" s="5">
        <v>11</v>
      </c>
      <c r="DO72" s="35">
        <v>1.04E-5</v>
      </c>
      <c r="DP72">
        <v>116.05800000000001</v>
      </c>
      <c r="DQ72">
        <v>108.851</v>
      </c>
      <c r="DR72">
        <v>120.959</v>
      </c>
      <c r="DS72">
        <v>-68.838999999999999</v>
      </c>
      <c r="DT72">
        <v>1.7999999999999999E-2</v>
      </c>
      <c r="DW72" s="3">
        <v>7</v>
      </c>
      <c r="DX72"/>
      <c r="DY72" s="35">
        <v>1.29E-5</v>
      </c>
      <c r="DZ72">
        <v>68.332999999999998</v>
      </c>
      <c r="EA72">
        <v>63.319000000000003</v>
      </c>
      <c r="EB72">
        <v>76.501999999999995</v>
      </c>
      <c r="EC72">
        <v>156.61500000000001</v>
      </c>
      <c r="ED72">
        <v>2.3E-2</v>
      </c>
      <c r="EE72"/>
      <c r="EJ72">
        <f>EK73-EP71</f>
        <v>221.60863810975502</v>
      </c>
      <c r="EK72">
        <f>EN69/(EN64+EN65)</f>
        <v>424.25373767542891</v>
      </c>
      <c r="EL72">
        <f>EM73-EO71</f>
        <v>16.325364580539208</v>
      </c>
      <c r="EM72">
        <f>EN68/(EN64+EN65)</f>
        <v>31.253731809757188</v>
      </c>
      <c r="EN72" t="s">
        <v>9</v>
      </c>
      <c r="EO72">
        <f>EN68/EN67</f>
        <v>29.914286141632655</v>
      </c>
      <c r="EP72">
        <f>EN69/EN67</f>
        <v>406.071434372449</v>
      </c>
      <c r="EQ72" s="3" t="s">
        <v>12</v>
      </c>
      <c r="ER72" t="s">
        <v>1</v>
      </c>
      <c r="ES72" t="s">
        <v>2</v>
      </c>
      <c r="ET72" t="s">
        <v>3</v>
      </c>
      <c r="EU72" t="s">
        <v>4</v>
      </c>
      <c r="EV72" t="s">
        <v>5</v>
      </c>
      <c r="EW72" t="s">
        <v>6</v>
      </c>
      <c r="EX72" t="s">
        <v>13</v>
      </c>
      <c r="FB72" s="59"/>
      <c r="FL72" s="3">
        <v>22</v>
      </c>
      <c r="FM72"/>
      <c r="FN72" s="35">
        <v>9.5200000000000003E-6</v>
      </c>
      <c r="FO72">
        <v>118.795</v>
      </c>
      <c r="FP72">
        <v>111.77800000000001</v>
      </c>
      <c r="FQ72">
        <v>121.667</v>
      </c>
      <c r="FR72">
        <v>-41.009</v>
      </c>
      <c r="FS72">
        <v>1.7000000000000001E-2</v>
      </c>
      <c r="FT72"/>
      <c r="FU72"/>
      <c r="FW72" s="61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</row>
    <row r="73" spans="1:196" x14ac:dyDescent="0.25">
      <c r="A73" s="30"/>
      <c r="B73">
        <v>70</v>
      </c>
      <c r="D73" s="35">
        <v>6.4459999999999998E-6</v>
      </c>
      <c r="E73">
        <v>175.798</v>
      </c>
      <c r="F73">
        <v>133</v>
      </c>
      <c r="G73">
        <v>227.37799999999999</v>
      </c>
      <c r="H73">
        <v>90</v>
      </c>
      <c r="I73">
        <v>1.0999999999999999E-2</v>
      </c>
      <c r="L73" s="3">
        <v>2</v>
      </c>
      <c r="N73" s="35">
        <v>5.8300000000000001E-6</v>
      </c>
      <c r="O73">
        <v>78.192999999999998</v>
      </c>
      <c r="P73">
        <v>69.215000000000003</v>
      </c>
      <c r="Q73">
        <v>85.444000000000003</v>
      </c>
      <c r="R73">
        <v>-123.69</v>
      </c>
      <c r="S73">
        <v>0.01</v>
      </c>
      <c r="V73" s="3">
        <v>3</v>
      </c>
      <c r="X73" s="35">
        <v>5.8300000000000001E-6</v>
      </c>
      <c r="Y73">
        <v>122.32</v>
      </c>
      <c r="Z73">
        <v>119.593</v>
      </c>
      <c r="AA73">
        <v>127.51900000000001</v>
      </c>
      <c r="AB73">
        <v>-49.399000000000001</v>
      </c>
      <c r="AC73">
        <v>0.01</v>
      </c>
      <c r="AQ73" s="3">
        <v>7</v>
      </c>
      <c r="AS73" s="35">
        <v>9.8200000000000008E-6</v>
      </c>
      <c r="AT73">
        <v>55.356999999999999</v>
      </c>
      <c r="AU73">
        <v>43.57</v>
      </c>
      <c r="AV73">
        <v>69.332999999999998</v>
      </c>
      <c r="AW73">
        <v>-43.726999999999997</v>
      </c>
      <c r="AX73">
        <v>1.7000000000000001E-2</v>
      </c>
      <c r="BB73" s="5" t="s">
        <v>113</v>
      </c>
      <c r="BL73" s="33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">
        <v>23</v>
      </c>
      <c r="BY73" s="35">
        <v>3.65E-5</v>
      </c>
      <c r="BZ73">
        <v>215.59399999999999</v>
      </c>
      <c r="CA73">
        <v>189.11099999999999</v>
      </c>
      <c r="CB73">
        <v>233.25899999999999</v>
      </c>
      <c r="CC73">
        <v>100.008</v>
      </c>
      <c r="CD73">
        <v>2.5000000000000001E-2</v>
      </c>
      <c r="CG73" s="3">
        <v>21</v>
      </c>
      <c r="CI73" s="35">
        <v>1.0699999999999999E-5</v>
      </c>
      <c r="CJ73">
        <v>108.32</v>
      </c>
      <c r="CK73">
        <v>95.135999999999996</v>
      </c>
      <c r="CL73">
        <v>122.431</v>
      </c>
      <c r="CM73">
        <v>126.529</v>
      </c>
      <c r="CN73">
        <v>1.9E-2</v>
      </c>
      <c r="DB73" s="3">
        <v>20</v>
      </c>
      <c r="DD73" s="35">
        <v>5.22E-6</v>
      </c>
      <c r="DE73">
        <v>26.318000000000001</v>
      </c>
      <c r="DF73">
        <v>22.556000000000001</v>
      </c>
      <c r="DG73">
        <v>28.306000000000001</v>
      </c>
      <c r="DH73">
        <v>-60.255000000000003</v>
      </c>
      <c r="DI73">
        <v>8.9999999999999993E-3</v>
      </c>
      <c r="DL73" s="29"/>
      <c r="DM73" s="5">
        <v>12</v>
      </c>
      <c r="DO73" s="35">
        <v>1.7200000000000001E-5</v>
      </c>
      <c r="DP73">
        <v>113.62</v>
      </c>
      <c r="DQ73">
        <v>104.333</v>
      </c>
      <c r="DR73">
        <v>119.541</v>
      </c>
      <c r="DS73">
        <v>113.334</v>
      </c>
      <c r="DT73">
        <v>0.03</v>
      </c>
      <c r="DW73" s="3">
        <v>8</v>
      </c>
      <c r="DX73"/>
      <c r="DY73" s="35">
        <v>1.2300000000000001E-5</v>
      </c>
      <c r="DZ73">
        <v>62.52</v>
      </c>
      <c r="EA73">
        <v>57.34</v>
      </c>
      <c r="EB73">
        <v>66.179000000000002</v>
      </c>
      <c r="EC73">
        <v>-23.962</v>
      </c>
      <c r="ED73">
        <v>2.1999999999999999E-2</v>
      </c>
      <c r="EE73"/>
      <c r="EK73">
        <f>EN69/(EN64-EN65)</f>
        <v>768.2432640065748</v>
      </c>
      <c r="EM73">
        <f>EN68/(EN64-EN65)</f>
        <v>56.594596124178274</v>
      </c>
      <c r="EN73" t="s">
        <v>10</v>
      </c>
      <c r="EO73">
        <f>EN68/EN66</f>
        <v>51.073169486020248</v>
      </c>
      <c r="EP73">
        <f>EN69/EN66</f>
        <v>693.29266601725203</v>
      </c>
      <c r="EQ73" s="3">
        <v>1</v>
      </c>
      <c r="ES73" s="35">
        <v>1.04E-5</v>
      </c>
      <c r="ET73">
        <v>70.975999999999999</v>
      </c>
      <c r="EU73">
        <v>67.102999999999994</v>
      </c>
      <c r="EV73">
        <v>75.888999999999996</v>
      </c>
      <c r="EW73">
        <v>115.017</v>
      </c>
      <c r="EX73">
        <v>1.7999999999999999E-2</v>
      </c>
      <c r="FB73" s="59"/>
      <c r="FL73" s="3">
        <v>23</v>
      </c>
      <c r="FM73"/>
      <c r="FN73" s="35">
        <v>1.7200000000000001E-5</v>
      </c>
      <c r="FO73">
        <v>115.965</v>
      </c>
      <c r="FP73">
        <v>107.113</v>
      </c>
      <c r="FQ73">
        <v>123.358</v>
      </c>
      <c r="FR73">
        <v>138.715</v>
      </c>
      <c r="FS73">
        <v>0.03</v>
      </c>
      <c r="FT73"/>
      <c r="FU73"/>
      <c r="FW73" s="61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</row>
    <row r="74" spans="1:196" x14ac:dyDescent="0.25">
      <c r="A74" s="30"/>
      <c r="B74">
        <v>71</v>
      </c>
      <c r="D74" s="35">
        <v>9.2089999999999994E-6</v>
      </c>
      <c r="E74">
        <v>189.71299999999999</v>
      </c>
      <c r="F74">
        <v>147.01499999999999</v>
      </c>
      <c r="G74">
        <v>234.67500000000001</v>
      </c>
      <c r="H74">
        <v>-98.13</v>
      </c>
      <c r="I74">
        <v>1.6E-2</v>
      </c>
      <c r="L74" s="3">
        <v>3</v>
      </c>
      <c r="N74" s="35">
        <v>7.0600000000000002E-6</v>
      </c>
      <c r="O74">
        <v>94.299000000000007</v>
      </c>
      <c r="P74">
        <v>83.332999999999998</v>
      </c>
      <c r="Q74">
        <v>100.437</v>
      </c>
      <c r="R74">
        <v>62.241</v>
      </c>
      <c r="S74">
        <v>1.2E-2</v>
      </c>
      <c r="V74" s="3">
        <v>4</v>
      </c>
      <c r="X74" s="35">
        <v>6.7499999999999997E-6</v>
      </c>
      <c r="Y74">
        <v>123.971</v>
      </c>
      <c r="Z74">
        <v>120.54</v>
      </c>
      <c r="AA74">
        <v>126.739</v>
      </c>
      <c r="AB74">
        <v>122.905</v>
      </c>
      <c r="AC74">
        <v>1.0999999999999999E-2</v>
      </c>
      <c r="AQ74" s="3">
        <v>8</v>
      </c>
      <c r="AS74" s="35">
        <v>5.22E-6</v>
      </c>
      <c r="AT74">
        <v>63.003999999999998</v>
      </c>
      <c r="AU74">
        <v>58.875</v>
      </c>
      <c r="AV74">
        <v>71.721999999999994</v>
      </c>
      <c r="AW74">
        <v>135</v>
      </c>
      <c r="AX74">
        <v>8.9999999999999993E-3</v>
      </c>
      <c r="BD74" t="s">
        <v>2</v>
      </c>
      <c r="BE74" t="s">
        <v>3</v>
      </c>
      <c r="BF74" t="s">
        <v>4</v>
      </c>
      <c r="BG74" t="s">
        <v>5</v>
      </c>
      <c r="BH74" t="s">
        <v>6</v>
      </c>
      <c r="BI74" t="s">
        <v>13</v>
      </c>
      <c r="BL74" s="33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">
        <v>24</v>
      </c>
      <c r="BY74" s="35">
        <v>2.8799999999999999E-5</v>
      </c>
      <c r="BZ74">
        <v>190.59299999999999</v>
      </c>
      <c r="CA74">
        <v>179.029</v>
      </c>
      <c r="CB74">
        <v>200.79599999999999</v>
      </c>
      <c r="CC74">
        <v>-81.87</v>
      </c>
      <c r="CD74">
        <v>1.9E-2</v>
      </c>
      <c r="CG74" s="3">
        <v>22</v>
      </c>
      <c r="CI74" s="35">
        <v>6.7499999999999997E-6</v>
      </c>
      <c r="CJ74">
        <v>122.673</v>
      </c>
      <c r="CK74">
        <v>116.75700000000001</v>
      </c>
      <c r="CL74">
        <v>128.83000000000001</v>
      </c>
      <c r="CM74">
        <v>-54.781999999999996</v>
      </c>
      <c r="CN74">
        <v>1.2E-2</v>
      </c>
      <c r="CR74" s="38" t="s">
        <v>132</v>
      </c>
      <c r="DB74" s="3">
        <v>21</v>
      </c>
      <c r="DD74" s="35">
        <v>6.7499999999999997E-6</v>
      </c>
      <c r="DE74">
        <v>27.233000000000001</v>
      </c>
      <c r="DF74">
        <v>24.029</v>
      </c>
      <c r="DG74">
        <v>33.180999999999997</v>
      </c>
      <c r="DH74">
        <v>116.565</v>
      </c>
      <c r="DI74">
        <v>1.2E-2</v>
      </c>
      <c r="DL74" s="29"/>
      <c r="DM74" s="5">
        <v>13</v>
      </c>
      <c r="DO74" s="35">
        <v>5.5300000000000004E-6</v>
      </c>
      <c r="DP74">
        <v>104.167</v>
      </c>
      <c r="DQ74">
        <v>100.91500000000001</v>
      </c>
      <c r="DR74">
        <v>106.56</v>
      </c>
      <c r="DS74">
        <v>-69.444000000000003</v>
      </c>
      <c r="DT74">
        <v>0.01</v>
      </c>
      <c r="DW74" s="3">
        <v>9</v>
      </c>
      <c r="DX74"/>
      <c r="DY74" s="35">
        <v>7.3699999999999997E-6</v>
      </c>
      <c r="DZ74">
        <v>69.290999999999997</v>
      </c>
      <c r="EA74">
        <v>62.496000000000002</v>
      </c>
      <c r="EB74">
        <v>75.224000000000004</v>
      </c>
      <c r="EC74">
        <v>156.80099999999999</v>
      </c>
      <c r="ED74">
        <v>1.2999999999999999E-2</v>
      </c>
      <c r="EE74"/>
      <c r="EG74" s="33"/>
      <c r="EH74" s="30"/>
      <c r="EI74" s="34"/>
      <c r="EJ74" s="30"/>
      <c r="EK74" s="30"/>
      <c r="EL74" s="30"/>
      <c r="EM74" s="30"/>
      <c r="EN74" s="30"/>
      <c r="EO74" s="30"/>
      <c r="EP74" s="30"/>
      <c r="EQ74" s="3">
        <v>2</v>
      </c>
      <c r="ES74" s="35">
        <v>1.1399999999999999E-5</v>
      </c>
      <c r="ET74">
        <v>76.209999999999994</v>
      </c>
      <c r="EU74">
        <v>69.213999999999999</v>
      </c>
      <c r="EV74">
        <v>80.980999999999995</v>
      </c>
      <c r="EW74">
        <v>-66.194000000000003</v>
      </c>
      <c r="EX74">
        <v>0.02</v>
      </c>
      <c r="FB74" s="59"/>
      <c r="FL74" s="3">
        <v>24</v>
      </c>
      <c r="FM74"/>
      <c r="FN74" s="35">
        <v>6.7499999999999997E-6</v>
      </c>
      <c r="FO74">
        <v>113.825</v>
      </c>
      <c r="FP74">
        <v>108.176</v>
      </c>
      <c r="FQ74">
        <v>119.416</v>
      </c>
      <c r="FR74">
        <v>-41.186</v>
      </c>
      <c r="FS74">
        <v>1.2E-2</v>
      </c>
      <c r="FT74"/>
      <c r="FU74"/>
      <c r="FW74" s="61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</row>
    <row r="75" spans="1:196" x14ac:dyDescent="0.25">
      <c r="A75" s="30"/>
      <c r="B75">
        <v>72</v>
      </c>
      <c r="D75" s="35">
        <v>7.3669999999999999E-6</v>
      </c>
      <c r="E75">
        <v>176.50200000000001</v>
      </c>
      <c r="F75">
        <v>136.62100000000001</v>
      </c>
      <c r="G75">
        <v>233.30699999999999</v>
      </c>
      <c r="H75">
        <v>87.51</v>
      </c>
      <c r="I75">
        <v>1.2999999999999999E-2</v>
      </c>
      <c r="L75" s="3">
        <v>4</v>
      </c>
      <c r="N75" s="35">
        <v>5.22E-6</v>
      </c>
      <c r="O75">
        <v>97.991</v>
      </c>
      <c r="P75">
        <v>90.444000000000003</v>
      </c>
      <c r="Q75">
        <v>102.22199999999999</v>
      </c>
      <c r="R75">
        <v>-121.608</v>
      </c>
      <c r="S75">
        <v>8.9999999999999993E-3</v>
      </c>
      <c r="V75" s="3">
        <v>5</v>
      </c>
      <c r="X75" s="35">
        <v>7.3699999999999997E-6</v>
      </c>
      <c r="Y75">
        <v>132.46</v>
      </c>
      <c r="Z75">
        <v>126.148</v>
      </c>
      <c r="AA75">
        <v>139.37700000000001</v>
      </c>
      <c r="AB75">
        <v>-48.576000000000001</v>
      </c>
      <c r="AC75">
        <v>1.2999999999999999E-2</v>
      </c>
      <c r="AQ75" s="3">
        <v>9</v>
      </c>
      <c r="AS75" s="35">
        <v>7.9799999999999998E-6</v>
      </c>
      <c r="AT75">
        <v>57.87</v>
      </c>
      <c r="AU75">
        <v>49.372999999999998</v>
      </c>
      <c r="AV75">
        <v>70.578000000000003</v>
      </c>
      <c r="AW75">
        <v>-43.363</v>
      </c>
      <c r="AX75">
        <v>1.4E-2</v>
      </c>
      <c r="BB75" s="5">
        <v>1</v>
      </c>
      <c r="BD75" s="35">
        <v>5.8699999999999997E-5</v>
      </c>
      <c r="BE75">
        <v>80.67</v>
      </c>
      <c r="BF75">
        <v>48.738</v>
      </c>
      <c r="BG75">
        <v>116.1</v>
      </c>
      <c r="BH75">
        <v>-121.455</v>
      </c>
      <c r="BI75">
        <v>3.1E-2</v>
      </c>
      <c r="BL75" s="33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">
        <v>25</v>
      </c>
      <c r="BY75" s="35">
        <v>3.0700000000000001E-5</v>
      </c>
      <c r="BZ75">
        <v>177.01400000000001</v>
      </c>
      <c r="CA75">
        <v>162.333</v>
      </c>
      <c r="CB75">
        <v>192.29599999999999</v>
      </c>
      <c r="CC75">
        <v>93.813999999999993</v>
      </c>
      <c r="CD75">
        <v>2.1000000000000001E-2</v>
      </c>
      <c r="CG75" s="3">
        <v>23</v>
      </c>
      <c r="CI75" s="35">
        <v>1.17E-5</v>
      </c>
      <c r="CJ75">
        <v>125.953</v>
      </c>
      <c r="CK75">
        <v>118.252</v>
      </c>
      <c r="CL75">
        <v>139.685</v>
      </c>
      <c r="CM75">
        <v>128.41800000000001</v>
      </c>
      <c r="CN75">
        <v>2.1000000000000001E-2</v>
      </c>
      <c r="CR75" t="s">
        <v>12</v>
      </c>
      <c r="CS75" t="s">
        <v>1</v>
      </c>
      <c r="CT75" t="s">
        <v>2</v>
      </c>
      <c r="CU75" t="s">
        <v>3</v>
      </c>
      <c r="CV75" t="s">
        <v>4</v>
      </c>
      <c r="CW75" t="s">
        <v>5</v>
      </c>
      <c r="CX75" t="s">
        <v>6</v>
      </c>
      <c r="CY75" t="s">
        <v>13</v>
      </c>
      <c r="DB75" s="3">
        <v>22</v>
      </c>
      <c r="DD75" s="35">
        <v>5.22E-6</v>
      </c>
      <c r="DE75">
        <v>29.952999999999999</v>
      </c>
      <c r="DF75">
        <v>26.222000000000001</v>
      </c>
      <c r="DG75">
        <v>32.667000000000002</v>
      </c>
      <c r="DH75">
        <v>-60.255000000000003</v>
      </c>
      <c r="DI75">
        <v>8.9999999999999993E-3</v>
      </c>
      <c r="DL75" s="29"/>
      <c r="DM75" s="5">
        <v>14</v>
      </c>
      <c r="DO75" s="35">
        <v>9.2099999999999999E-6</v>
      </c>
      <c r="DP75">
        <v>114.18</v>
      </c>
      <c r="DQ75">
        <v>106.444</v>
      </c>
      <c r="DR75">
        <v>120.03700000000001</v>
      </c>
      <c r="DS75">
        <v>112.932</v>
      </c>
      <c r="DT75">
        <v>1.6E-2</v>
      </c>
      <c r="DW75" s="3">
        <v>10</v>
      </c>
      <c r="DX75"/>
      <c r="DY75" s="35">
        <v>1.04E-5</v>
      </c>
      <c r="DZ75">
        <v>66.978999999999999</v>
      </c>
      <c r="EA75">
        <v>60.110999999999997</v>
      </c>
      <c r="EB75">
        <v>76.200999999999993</v>
      </c>
      <c r="EC75">
        <v>-25.016999999999999</v>
      </c>
      <c r="ED75">
        <v>1.7999999999999999E-2</v>
      </c>
      <c r="EE75"/>
      <c r="EG75" s="36" t="s">
        <v>177</v>
      </c>
      <c r="EH75" s="30"/>
      <c r="EI75" s="34"/>
      <c r="EJ75" s="30"/>
      <c r="EK75" s="30"/>
      <c r="EL75" s="30"/>
      <c r="EM75" s="30"/>
      <c r="EN75" s="30"/>
      <c r="EO75" s="30"/>
      <c r="EP75" s="30"/>
      <c r="EQ75" s="3">
        <v>3</v>
      </c>
      <c r="ES75" s="35">
        <v>1.2E-5</v>
      </c>
      <c r="ET75">
        <v>76.180999999999997</v>
      </c>
      <c r="EU75">
        <v>60.110999999999997</v>
      </c>
      <c r="EV75">
        <v>84.025000000000006</v>
      </c>
      <c r="EW75">
        <v>115.20099999999999</v>
      </c>
      <c r="EX75">
        <v>2.1000000000000001E-2</v>
      </c>
      <c r="FB75" s="59"/>
      <c r="FL75" s="3">
        <v>25</v>
      </c>
      <c r="FM75"/>
      <c r="FN75" s="35">
        <v>1.1399999999999999E-5</v>
      </c>
      <c r="FO75">
        <v>112.86499999999999</v>
      </c>
      <c r="FP75">
        <v>107.012</v>
      </c>
      <c r="FQ75">
        <v>118.383</v>
      </c>
      <c r="FR75">
        <v>139.399</v>
      </c>
      <c r="FS75">
        <v>0.02</v>
      </c>
      <c r="FT75"/>
      <c r="FU75"/>
      <c r="FW75" s="61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</row>
    <row r="76" spans="1:196" x14ac:dyDescent="0.25">
      <c r="A76" s="30"/>
      <c r="B76">
        <v>73</v>
      </c>
      <c r="D76" s="35">
        <v>8.2879999999999993E-6</v>
      </c>
      <c r="E76">
        <v>174.75299999999999</v>
      </c>
      <c r="F76">
        <v>146.01400000000001</v>
      </c>
      <c r="G76">
        <v>219.17099999999999</v>
      </c>
      <c r="H76">
        <v>-96.581999999999994</v>
      </c>
      <c r="I76">
        <v>1.4E-2</v>
      </c>
      <c r="L76" s="3">
        <v>5</v>
      </c>
      <c r="N76" s="35">
        <v>6.4500000000000001E-6</v>
      </c>
      <c r="O76">
        <v>106.373</v>
      </c>
      <c r="P76">
        <v>94.706999999999994</v>
      </c>
      <c r="Q76">
        <v>118.185</v>
      </c>
      <c r="R76">
        <v>58.57</v>
      </c>
      <c r="S76">
        <v>1.0999999999999999E-2</v>
      </c>
      <c r="V76" s="3">
        <v>6</v>
      </c>
      <c r="X76" s="35">
        <v>6.1399999999999997E-6</v>
      </c>
      <c r="Y76">
        <v>139.09700000000001</v>
      </c>
      <c r="Z76">
        <v>133.52799999999999</v>
      </c>
      <c r="AA76">
        <v>149.136</v>
      </c>
      <c r="AB76">
        <v>126.254</v>
      </c>
      <c r="AC76">
        <v>0.01</v>
      </c>
      <c r="AQ76" s="3">
        <v>10</v>
      </c>
      <c r="AS76" s="35">
        <v>8.8999999999999995E-6</v>
      </c>
      <c r="AT76">
        <v>57.826999999999998</v>
      </c>
      <c r="AU76">
        <v>47.222000000000001</v>
      </c>
      <c r="AV76">
        <v>71.713999999999999</v>
      </c>
      <c r="AW76">
        <v>136.46899999999999</v>
      </c>
      <c r="AX76">
        <v>1.6E-2</v>
      </c>
      <c r="BB76" s="5">
        <v>2</v>
      </c>
      <c r="BD76" s="35">
        <v>3.8300000000000003E-5</v>
      </c>
      <c r="BE76">
        <v>59.9</v>
      </c>
      <c r="BF76">
        <v>57.55</v>
      </c>
      <c r="BG76">
        <v>63.616</v>
      </c>
      <c r="BH76">
        <v>9.7690000000000001</v>
      </c>
      <c r="BI76">
        <v>0.02</v>
      </c>
      <c r="BL76" s="33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">
        <v>26</v>
      </c>
      <c r="BY76" s="35">
        <v>2.8799999999999999E-5</v>
      </c>
      <c r="BZ76">
        <v>167.52699999999999</v>
      </c>
      <c r="CA76">
        <v>160.96799999999999</v>
      </c>
      <c r="CB76">
        <v>175.22200000000001</v>
      </c>
      <c r="CC76">
        <v>-81.87</v>
      </c>
      <c r="CD76">
        <v>0.02</v>
      </c>
      <c r="CG76" s="3">
        <v>24</v>
      </c>
      <c r="CI76" s="35">
        <v>1.11E-5</v>
      </c>
      <c r="CJ76">
        <v>138.27099999999999</v>
      </c>
      <c r="CK76">
        <v>129.72900000000001</v>
      </c>
      <c r="CL76">
        <v>147.82400000000001</v>
      </c>
      <c r="CM76">
        <v>-55.408000000000001</v>
      </c>
      <c r="CN76">
        <v>0.02</v>
      </c>
      <c r="CR76">
        <v>1</v>
      </c>
      <c r="CT76" s="35">
        <v>7.6699999999999994E-6</v>
      </c>
      <c r="CU76">
        <v>23.695</v>
      </c>
      <c r="CV76">
        <v>21.565000000000001</v>
      </c>
      <c r="CW76">
        <v>25.638999999999999</v>
      </c>
      <c r="CX76">
        <v>65.555999999999997</v>
      </c>
      <c r="CY76">
        <v>1.4E-2</v>
      </c>
      <c r="DB76" s="3">
        <v>23</v>
      </c>
      <c r="DD76" s="35">
        <v>7.3699999999999997E-6</v>
      </c>
      <c r="DE76">
        <v>23.821000000000002</v>
      </c>
      <c r="DF76">
        <v>18.274000000000001</v>
      </c>
      <c r="DG76">
        <v>32.667000000000002</v>
      </c>
      <c r="DH76">
        <v>118.81100000000001</v>
      </c>
      <c r="DI76">
        <v>1.2999999999999999E-2</v>
      </c>
      <c r="DL76" s="29"/>
      <c r="DM76" s="5">
        <v>15</v>
      </c>
      <c r="DO76" s="35">
        <v>1.0699999999999999E-5</v>
      </c>
      <c r="DP76">
        <v>112.15600000000001</v>
      </c>
      <c r="DQ76">
        <v>103.08799999999999</v>
      </c>
      <c r="DR76">
        <v>119.904</v>
      </c>
      <c r="DS76">
        <v>-69.444000000000003</v>
      </c>
      <c r="DT76">
        <v>1.9E-2</v>
      </c>
      <c r="DW76" s="3">
        <v>11</v>
      </c>
      <c r="DX76"/>
      <c r="DY76" s="35">
        <v>1.01E-5</v>
      </c>
      <c r="DZ76">
        <v>75.674999999999997</v>
      </c>
      <c r="EA76">
        <v>69.957999999999998</v>
      </c>
      <c r="EB76">
        <v>79.332999999999998</v>
      </c>
      <c r="EC76">
        <v>158.19900000000001</v>
      </c>
      <c r="ED76">
        <v>1.7999999999999999E-2</v>
      </c>
      <c r="EE76"/>
      <c r="EG76" t="s">
        <v>12</v>
      </c>
      <c r="EH76" t="s">
        <v>1</v>
      </c>
      <c r="EI76" t="s">
        <v>2</v>
      </c>
      <c r="EJ76" t="s">
        <v>3</v>
      </c>
      <c r="EK76" t="s">
        <v>4</v>
      </c>
      <c r="EL76" t="s">
        <v>5</v>
      </c>
      <c r="EM76" t="s">
        <v>6</v>
      </c>
      <c r="EN76" t="s">
        <v>13</v>
      </c>
      <c r="EQ76" s="3">
        <v>4</v>
      </c>
      <c r="ES76" s="35">
        <v>1.2300000000000001E-5</v>
      </c>
      <c r="ET76">
        <v>71.450999999999993</v>
      </c>
      <c r="EU76">
        <v>60.110999999999997</v>
      </c>
      <c r="EV76">
        <v>77.671999999999997</v>
      </c>
      <c r="EW76">
        <v>-67.38</v>
      </c>
      <c r="EX76">
        <v>2.1999999999999999E-2</v>
      </c>
      <c r="FB76" s="59"/>
      <c r="FL76" s="3">
        <v>26</v>
      </c>
      <c r="FM76"/>
      <c r="FN76" s="35">
        <v>1.26E-5</v>
      </c>
      <c r="FO76">
        <v>114.47199999999999</v>
      </c>
      <c r="FP76">
        <v>102.693</v>
      </c>
      <c r="FQ76">
        <v>122.34</v>
      </c>
      <c r="FR76">
        <v>-42.954999999999998</v>
      </c>
      <c r="FS76">
        <v>2.1999999999999999E-2</v>
      </c>
      <c r="FT76"/>
      <c r="FU76"/>
      <c r="FW76" s="61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</row>
    <row r="77" spans="1:196" x14ac:dyDescent="0.25">
      <c r="A77" s="30"/>
      <c r="B77">
        <v>74</v>
      </c>
      <c r="D77" s="35">
        <v>8.9020000000000005E-6</v>
      </c>
      <c r="E77">
        <v>181.25899999999999</v>
      </c>
      <c r="F77">
        <v>149.898</v>
      </c>
      <c r="G77">
        <v>227.65799999999999</v>
      </c>
      <c r="H77">
        <v>83.66</v>
      </c>
      <c r="I77">
        <v>1.4999999999999999E-2</v>
      </c>
      <c r="L77" s="3">
        <v>6</v>
      </c>
      <c r="N77" s="35">
        <v>7.6699999999999994E-6</v>
      </c>
      <c r="O77">
        <v>122.53100000000001</v>
      </c>
      <c r="P77">
        <v>113.32899999999999</v>
      </c>
      <c r="Q77">
        <v>151.346</v>
      </c>
      <c r="R77">
        <v>-120.964</v>
      </c>
      <c r="S77">
        <v>1.2999999999999999E-2</v>
      </c>
      <c r="V77" s="3">
        <v>7</v>
      </c>
      <c r="X77" s="35">
        <v>6.4500000000000001E-6</v>
      </c>
      <c r="Y77">
        <v>134.12</v>
      </c>
      <c r="Z77">
        <v>129.255</v>
      </c>
      <c r="AA77">
        <v>136.78899999999999</v>
      </c>
      <c r="AB77">
        <v>-50.905999999999999</v>
      </c>
      <c r="AC77">
        <v>1.0999999999999999E-2</v>
      </c>
      <c r="AQ77" s="3">
        <v>11</v>
      </c>
      <c r="AS77" s="35">
        <v>9.8200000000000008E-6</v>
      </c>
      <c r="AT77">
        <v>57.682000000000002</v>
      </c>
      <c r="AU77">
        <v>48.085999999999999</v>
      </c>
      <c r="AV77">
        <v>70.296000000000006</v>
      </c>
      <c r="AW77">
        <v>-45</v>
      </c>
      <c r="AX77">
        <v>1.7000000000000001E-2</v>
      </c>
      <c r="BB77" s="5">
        <v>3</v>
      </c>
      <c r="BD77" s="35">
        <v>3.0599999999999998E-5</v>
      </c>
      <c r="BE77">
        <v>78.912000000000006</v>
      </c>
      <c r="BF77">
        <v>59.637999999999998</v>
      </c>
      <c r="BG77">
        <v>105.773</v>
      </c>
      <c r="BH77">
        <v>-120.291</v>
      </c>
      <c r="BI77">
        <v>1.4999999999999999E-2</v>
      </c>
      <c r="BL77" s="33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">
        <v>27</v>
      </c>
      <c r="BY77" s="35">
        <v>3.4499999999999998E-5</v>
      </c>
      <c r="BZ77">
        <v>169.20099999999999</v>
      </c>
      <c r="CA77">
        <v>160.947</v>
      </c>
      <c r="CB77">
        <v>175.602</v>
      </c>
      <c r="CC77">
        <v>100.008</v>
      </c>
      <c r="CD77">
        <v>2.3E-2</v>
      </c>
      <c r="CG77" s="3">
        <v>25</v>
      </c>
      <c r="CI77" s="35">
        <v>8.8999999999999995E-6</v>
      </c>
      <c r="CJ77">
        <v>141.70599999999999</v>
      </c>
      <c r="CK77">
        <v>126.616</v>
      </c>
      <c r="CL77">
        <v>153.42500000000001</v>
      </c>
      <c r="CM77">
        <v>124.824</v>
      </c>
      <c r="CN77">
        <v>1.6E-2</v>
      </c>
      <c r="CR77">
        <v>2</v>
      </c>
      <c r="CT77" s="35">
        <v>8.6000000000000007E-6</v>
      </c>
      <c r="CU77">
        <v>25.39</v>
      </c>
      <c r="CV77">
        <v>22.818000000000001</v>
      </c>
      <c r="CW77">
        <v>28.641999999999999</v>
      </c>
      <c r="CX77">
        <v>-121.32899999999999</v>
      </c>
      <c r="CY77">
        <v>1.4999999999999999E-2</v>
      </c>
      <c r="DB77" s="3">
        <v>24</v>
      </c>
      <c r="DD77" s="35">
        <v>7.9799999999999998E-6</v>
      </c>
      <c r="DE77">
        <v>27.138999999999999</v>
      </c>
      <c r="DF77">
        <v>22.222000000000001</v>
      </c>
      <c r="DG77">
        <v>49.444000000000003</v>
      </c>
      <c r="DH77">
        <v>-63.435000000000002</v>
      </c>
      <c r="DI77">
        <v>1.4E-2</v>
      </c>
      <c r="DL77" s="29"/>
      <c r="DM77" s="5">
        <v>16</v>
      </c>
      <c r="DO77" s="35">
        <v>7.3699999999999997E-6</v>
      </c>
      <c r="DP77">
        <v>106.792</v>
      </c>
      <c r="DQ77">
        <v>101.63500000000001</v>
      </c>
      <c r="DR77">
        <v>111.19799999999999</v>
      </c>
      <c r="DS77">
        <v>118.81100000000001</v>
      </c>
      <c r="DT77">
        <v>1.2999999999999999E-2</v>
      </c>
      <c r="DW77" s="3">
        <v>12</v>
      </c>
      <c r="DX77"/>
      <c r="DY77" s="35">
        <v>1.04E-5</v>
      </c>
      <c r="DZ77">
        <v>77.424999999999997</v>
      </c>
      <c r="EA77">
        <v>71.070999999999998</v>
      </c>
      <c r="EB77">
        <v>81.572999999999993</v>
      </c>
      <c r="EC77">
        <v>-23.428999999999998</v>
      </c>
      <c r="ED77">
        <v>1.7999999999999999E-2</v>
      </c>
      <c r="EE77"/>
      <c r="EG77">
        <v>1</v>
      </c>
      <c r="EI77" s="35">
        <v>1.3200000000000001E-5</v>
      </c>
      <c r="EJ77">
        <v>126.21899999999999</v>
      </c>
      <c r="EK77">
        <v>119.76900000000001</v>
      </c>
      <c r="EL77">
        <v>139.333</v>
      </c>
      <c r="EM77">
        <v>-12.381</v>
      </c>
      <c r="EN77">
        <v>2.3E-2</v>
      </c>
      <c r="EQ77" s="3">
        <v>5</v>
      </c>
      <c r="ES77" s="35">
        <v>1.3499999999999999E-5</v>
      </c>
      <c r="ET77">
        <v>70.435000000000002</v>
      </c>
      <c r="EU77">
        <v>62.69</v>
      </c>
      <c r="EV77">
        <v>79.912000000000006</v>
      </c>
      <c r="EW77">
        <v>114.22799999999999</v>
      </c>
      <c r="EX77">
        <v>2.4E-2</v>
      </c>
      <c r="FB77" s="59"/>
      <c r="FL77" s="3">
        <v>27</v>
      </c>
      <c r="FM77"/>
      <c r="FN77" s="35">
        <v>1.63E-5</v>
      </c>
      <c r="FO77">
        <v>110.38</v>
      </c>
      <c r="FP77">
        <v>103.575</v>
      </c>
      <c r="FQ77">
        <v>115.773</v>
      </c>
      <c r="FR77">
        <v>139.63499999999999</v>
      </c>
      <c r="FS77">
        <v>2.9000000000000001E-2</v>
      </c>
      <c r="FT77"/>
      <c r="FU77"/>
      <c r="FW77" s="61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</row>
    <row r="78" spans="1:196" x14ac:dyDescent="0.25">
      <c r="A78" s="30"/>
      <c r="B78">
        <v>75</v>
      </c>
      <c r="D78" s="35">
        <v>1.1049999999999999E-5</v>
      </c>
      <c r="E78">
        <v>181.34700000000001</v>
      </c>
      <c r="F78">
        <v>132.42599999999999</v>
      </c>
      <c r="G78">
        <v>231.238</v>
      </c>
      <c r="H78">
        <v>-94.763999999999996</v>
      </c>
      <c r="I78">
        <v>0.02</v>
      </c>
      <c r="L78" s="3">
        <v>7</v>
      </c>
      <c r="N78" s="35">
        <v>8.2900000000000002E-6</v>
      </c>
      <c r="O78">
        <v>116.319</v>
      </c>
      <c r="P78">
        <v>110.124</v>
      </c>
      <c r="Q78">
        <v>122.172</v>
      </c>
      <c r="R78">
        <v>57.529000000000003</v>
      </c>
      <c r="S78">
        <v>1.4E-2</v>
      </c>
      <c r="V78" s="3">
        <v>8</v>
      </c>
      <c r="X78" s="35">
        <v>3.6799999999999999E-6</v>
      </c>
      <c r="Y78">
        <v>131.35900000000001</v>
      </c>
      <c r="Z78">
        <v>128</v>
      </c>
      <c r="AA78">
        <v>135.625</v>
      </c>
      <c r="AB78">
        <v>127.875</v>
      </c>
      <c r="AC78">
        <v>6.0000000000000001E-3</v>
      </c>
      <c r="AQ78" s="3">
        <v>12</v>
      </c>
      <c r="AS78" s="35">
        <v>9.5200000000000003E-6</v>
      </c>
      <c r="AT78">
        <v>54.911000000000001</v>
      </c>
      <c r="AU78">
        <v>47.966999999999999</v>
      </c>
      <c r="AV78">
        <v>59.963000000000001</v>
      </c>
      <c r="AW78">
        <v>136.33199999999999</v>
      </c>
      <c r="AX78">
        <v>1.7000000000000001E-2</v>
      </c>
      <c r="BB78" s="5">
        <v>4</v>
      </c>
      <c r="BD78" s="35">
        <v>3.8300000000000003E-5</v>
      </c>
      <c r="BE78">
        <v>50.54</v>
      </c>
      <c r="BF78">
        <v>41.468000000000004</v>
      </c>
      <c r="BG78">
        <v>65.025999999999996</v>
      </c>
      <c r="BH78">
        <v>12.856999999999999</v>
      </c>
      <c r="BI78">
        <v>1.9E-2</v>
      </c>
      <c r="BL78" s="33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">
        <v>28</v>
      </c>
      <c r="BY78" s="35">
        <v>4.2200000000000003E-5</v>
      </c>
      <c r="BZ78">
        <v>182.70400000000001</v>
      </c>
      <c r="CA78">
        <v>165.63</v>
      </c>
      <c r="CB78">
        <v>207.76499999999999</v>
      </c>
      <c r="CC78">
        <v>-81.468999999999994</v>
      </c>
      <c r="CD78">
        <v>2.8000000000000001E-2</v>
      </c>
      <c r="CG78" s="3">
        <v>26</v>
      </c>
      <c r="CI78" s="35">
        <v>9.2099999999999999E-6</v>
      </c>
      <c r="CJ78">
        <v>151.68100000000001</v>
      </c>
      <c r="CK78">
        <v>145.655</v>
      </c>
      <c r="CL78">
        <v>162.69900000000001</v>
      </c>
      <c r="CM78">
        <v>-53.530999999999999</v>
      </c>
      <c r="CN78">
        <v>1.6E-2</v>
      </c>
      <c r="CR78">
        <v>3</v>
      </c>
      <c r="CT78" s="35">
        <v>6.4500000000000001E-6</v>
      </c>
      <c r="CU78">
        <v>29.931000000000001</v>
      </c>
      <c r="CV78">
        <v>27.332999999999998</v>
      </c>
      <c r="CW78">
        <v>32.119999999999997</v>
      </c>
      <c r="CX78">
        <v>62.103000000000002</v>
      </c>
      <c r="CY78">
        <v>1.0999999999999999E-2</v>
      </c>
      <c r="DB78" s="3">
        <v>25</v>
      </c>
      <c r="DD78" s="35">
        <v>5.22E-6</v>
      </c>
      <c r="DE78">
        <v>70.644999999999996</v>
      </c>
      <c r="DF78">
        <v>49.444000000000003</v>
      </c>
      <c r="DG78">
        <v>88.528000000000006</v>
      </c>
      <c r="DH78">
        <v>121.608</v>
      </c>
      <c r="DI78">
        <v>8.9999999999999993E-3</v>
      </c>
      <c r="DL78" s="29"/>
      <c r="DM78" s="5">
        <v>17</v>
      </c>
      <c r="DO78" s="35">
        <v>1.17E-5</v>
      </c>
      <c r="DP78">
        <v>98.84</v>
      </c>
      <c r="DQ78">
        <v>89.224000000000004</v>
      </c>
      <c r="DR78">
        <v>105.667</v>
      </c>
      <c r="DS78">
        <v>-69.075000000000003</v>
      </c>
      <c r="DT78">
        <v>2.1000000000000001E-2</v>
      </c>
      <c r="DW78" s="3">
        <v>13</v>
      </c>
      <c r="DX78"/>
      <c r="DY78" s="35">
        <v>1.3200000000000001E-5</v>
      </c>
      <c r="DZ78">
        <v>79.399000000000001</v>
      </c>
      <c r="EA78">
        <v>72.067999999999998</v>
      </c>
      <c r="EB78">
        <v>84.367999999999995</v>
      </c>
      <c r="EC78">
        <v>155.898</v>
      </c>
      <c r="ED78">
        <v>2.3E-2</v>
      </c>
      <c r="EE78"/>
      <c r="EG78">
        <v>2</v>
      </c>
      <c r="EI78" s="35">
        <v>2.1800000000000001E-5</v>
      </c>
      <c r="EJ78">
        <v>157.05600000000001</v>
      </c>
      <c r="EK78">
        <v>127</v>
      </c>
      <c r="EL78">
        <v>175.733</v>
      </c>
      <c r="EM78">
        <v>167.56</v>
      </c>
      <c r="EN78">
        <v>3.9E-2</v>
      </c>
      <c r="EQ78" s="3">
        <v>6</v>
      </c>
      <c r="ES78" s="35">
        <v>1.11E-5</v>
      </c>
      <c r="ET78">
        <v>72.162000000000006</v>
      </c>
      <c r="EU78">
        <v>63.838999999999999</v>
      </c>
      <c r="EV78">
        <v>78.332999999999998</v>
      </c>
      <c r="EW78">
        <v>-64.179000000000002</v>
      </c>
      <c r="EX78">
        <v>1.9E-2</v>
      </c>
      <c r="FB78" s="59"/>
      <c r="FL78" s="3">
        <v>28</v>
      </c>
      <c r="FM78"/>
      <c r="FN78" s="35">
        <v>1.04E-5</v>
      </c>
      <c r="FO78">
        <v>106.553</v>
      </c>
      <c r="FP78">
        <v>100.753</v>
      </c>
      <c r="FQ78">
        <v>112.04300000000001</v>
      </c>
      <c r="FR78">
        <v>-41.347999999999999</v>
      </c>
      <c r="FS78">
        <v>1.7999999999999999E-2</v>
      </c>
      <c r="FT78"/>
      <c r="FU78"/>
      <c r="FW78" s="61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</row>
    <row r="79" spans="1:196" x14ac:dyDescent="0.25">
      <c r="A79" s="30"/>
      <c r="B79">
        <v>76</v>
      </c>
      <c r="D79" s="35">
        <v>9.8220000000000002E-6</v>
      </c>
      <c r="E79">
        <v>173.47499999999999</v>
      </c>
      <c r="F79">
        <v>127.045</v>
      </c>
      <c r="G79">
        <v>212.35599999999999</v>
      </c>
      <c r="H79">
        <v>84.289000000000001</v>
      </c>
      <c r="I79">
        <v>1.7000000000000001E-2</v>
      </c>
      <c r="L79" s="3">
        <v>8</v>
      </c>
      <c r="N79" s="35">
        <v>5.22E-6</v>
      </c>
      <c r="O79">
        <v>111.896</v>
      </c>
      <c r="P79">
        <v>101.056</v>
      </c>
      <c r="Q79">
        <v>127.363</v>
      </c>
      <c r="R79">
        <v>-122.735</v>
      </c>
      <c r="S79">
        <v>8.9999999999999993E-3</v>
      </c>
      <c r="V79" s="3">
        <v>9</v>
      </c>
      <c r="X79" s="35">
        <v>5.22E-6</v>
      </c>
      <c r="Y79">
        <v>128.93799999999999</v>
      </c>
      <c r="Z79">
        <v>127.411</v>
      </c>
      <c r="AA79">
        <v>130.88900000000001</v>
      </c>
      <c r="AB79">
        <v>-50.194000000000003</v>
      </c>
      <c r="AC79">
        <v>8.9999999999999993E-3</v>
      </c>
      <c r="AQ79" s="3">
        <v>13</v>
      </c>
      <c r="AS79" s="35">
        <v>5.8300000000000001E-6</v>
      </c>
      <c r="AT79">
        <v>57.03</v>
      </c>
      <c r="AU79">
        <v>53.314999999999998</v>
      </c>
      <c r="AV79">
        <v>62.581000000000003</v>
      </c>
      <c r="AW79">
        <v>-40.600999999999999</v>
      </c>
      <c r="AX79">
        <v>0.01</v>
      </c>
      <c r="BB79" s="5">
        <v>5</v>
      </c>
      <c r="BD79" s="35">
        <v>4.0800000000000002E-5</v>
      </c>
      <c r="BE79">
        <v>70.644000000000005</v>
      </c>
      <c r="BF79">
        <v>51.808</v>
      </c>
      <c r="BG79">
        <v>96.811000000000007</v>
      </c>
      <c r="BH79">
        <v>-123.327</v>
      </c>
      <c r="BI79">
        <v>0.02</v>
      </c>
      <c r="BL79" s="33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">
        <v>29</v>
      </c>
      <c r="BY79" s="35">
        <v>2.8799999999999999E-5</v>
      </c>
      <c r="BZ79">
        <v>184.68899999999999</v>
      </c>
      <c r="CA79">
        <v>161.77199999999999</v>
      </c>
      <c r="CB79">
        <v>206.667</v>
      </c>
      <c r="CC79">
        <v>98.13</v>
      </c>
      <c r="CD79">
        <v>0.02</v>
      </c>
      <c r="CG79" s="3">
        <v>27</v>
      </c>
      <c r="CI79" s="35">
        <v>9.2099999999999999E-6</v>
      </c>
      <c r="CJ79">
        <v>166.71</v>
      </c>
      <c r="CK79">
        <v>146.333</v>
      </c>
      <c r="CL79">
        <v>177.321</v>
      </c>
      <c r="CM79">
        <v>128.047</v>
      </c>
      <c r="CN79">
        <v>1.6E-2</v>
      </c>
      <c r="CR79">
        <v>4</v>
      </c>
      <c r="CT79" s="35">
        <v>8.2900000000000002E-6</v>
      </c>
      <c r="CU79">
        <v>32.606000000000002</v>
      </c>
      <c r="CV79">
        <v>27.332999999999998</v>
      </c>
      <c r="CW79">
        <v>36.664999999999999</v>
      </c>
      <c r="CX79">
        <v>-119.476</v>
      </c>
      <c r="CY79">
        <v>1.4999999999999999E-2</v>
      </c>
      <c r="DB79" s="3">
        <v>26</v>
      </c>
      <c r="DD79" s="35">
        <v>7.3699999999999997E-6</v>
      </c>
      <c r="DE79">
        <v>77.16</v>
      </c>
      <c r="DF79">
        <v>50</v>
      </c>
      <c r="DG79">
        <v>103.26</v>
      </c>
      <c r="DH79">
        <v>-61.189</v>
      </c>
      <c r="DI79">
        <v>1.2999999999999999E-2</v>
      </c>
      <c r="DL79" s="29"/>
      <c r="DM79" s="5">
        <v>18</v>
      </c>
      <c r="DO79" s="35">
        <v>9.5200000000000003E-6</v>
      </c>
      <c r="DP79">
        <v>97.566000000000003</v>
      </c>
      <c r="DQ79">
        <v>91.296000000000006</v>
      </c>
      <c r="DR79">
        <v>102.065</v>
      </c>
      <c r="DS79">
        <v>113.199</v>
      </c>
      <c r="DT79">
        <v>1.7000000000000001E-2</v>
      </c>
      <c r="DW79" s="3">
        <v>14</v>
      </c>
      <c r="DX79"/>
      <c r="DY79" s="35">
        <v>1.17E-5</v>
      </c>
      <c r="DZ79">
        <v>86.096000000000004</v>
      </c>
      <c r="EA79">
        <v>72.444000000000003</v>
      </c>
      <c r="EB79">
        <v>92.605999999999995</v>
      </c>
      <c r="EC79">
        <v>-21.800999999999998</v>
      </c>
      <c r="ED79">
        <v>2.1000000000000001E-2</v>
      </c>
      <c r="EE79"/>
      <c r="EG79">
        <v>3</v>
      </c>
      <c r="EI79" s="35">
        <v>1.01E-5</v>
      </c>
      <c r="EJ79">
        <v>120.956</v>
      </c>
      <c r="EK79">
        <v>115</v>
      </c>
      <c r="EL79">
        <v>127</v>
      </c>
      <c r="EM79">
        <v>-10.954000000000001</v>
      </c>
      <c r="EN79">
        <v>1.7000000000000001E-2</v>
      </c>
      <c r="EQ79" s="3">
        <v>7</v>
      </c>
      <c r="ES79" s="35">
        <v>1.04E-5</v>
      </c>
      <c r="ET79">
        <v>74.155000000000001</v>
      </c>
      <c r="EU79">
        <v>68.691999999999993</v>
      </c>
      <c r="EV79">
        <v>79.111000000000004</v>
      </c>
      <c r="EW79">
        <v>115.76900000000001</v>
      </c>
      <c r="EX79">
        <v>1.7999999999999999E-2</v>
      </c>
      <c r="FB79" s="59"/>
      <c r="FL79" s="3">
        <v>29</v>
      </c>
      <c r="FM79"/>
      <c r="FN79" s="35">
        <v>1.1399999999999999E-5</v>
      </c>
      <c r="FO79">
        <v>107.503</v>
      </c>
      <c r="FP79">
        <v>102.37</v>
      </c>
      <c r="FQ79">
        <v>112.434</v>
      </c>
      <c r="FR79">
        <v>138.36600000000001</v>
      </c>
      <c r="FS79">
        <v>0.02</v>
      </c>
      <c r="FT79"/>
      <c r="FU79"/>
      <c r="FW79" s="61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</row>
    <row r="80" spans="1:196" x14ac:dyDescent="0.25">
      <c r="A80" s="30"/>
      <c r="B80">
        <v>77</v>
      </c>
      <c r="D80" s="35">
        <v>7.0600000000000002E-6</v>
      </c>
      <c r="E80">
        <v>165.15600000000001</v>
      </c>
      <c r="F80">
        <v>132.869</v>
      </c>
      <c r="G80">
        <v>226.727</v>
      </c>
      <c r="H80">
        <v>-92.602999999999994</v>
      </c>
      <c r="I80">
        <v>1.2E-2</v>
      </c>
      <c r="L80" s="3">
        <v>9</v>
      </c>
      <c r="N80" s="35">
        <v>4.9100000000000004E-6</v>
      </c>
      <c r="O80">
        <v>122.27800000000001</v>
      </c>
      <c r="P80">
        <v>109.48099999999999</v>
      </c>
      <c r="Q80">
        <v>134.96299999999999</v>
      </c>
      <c r="R80">
        <v>61.698999999999998</v>
      </c>
      <c r="S80">
        <v>8.0000000000000002E-3</v>
      </c>
      <c r="V80" s="3">
        <v>10</v>
      </c>
      <c r="X80" s="35">
        <v>4.9100000000000004E-6</v>
      </c>
      <c r="Y80">
        <v>141.99100000000001</v>
      </c>
      <c r="Z80">
        <v>130.88900000000001</v>
      </c>
      <c r="AA80">
        <v>157</v>
      </c>
      <c r="AB80">
        <v>126.87</v>
      </c>
      <c r="AC80">
        <v>8.0000000000000002E-3</v>
      </c>
      <c r="AQ80" s="3">
        <v>14</v>
      </c>
      <c r="AS80" s="35">
        <v>8.6000000000000007E-6</v>
      </c>
      <c r="AT80">
        <v>61.003</v>
      </c>
      <c r="AU80">
        <v>54.889000000000003</v>
      </c>
      <c r="AV80">
        <v>65.751999999999995</v>
      </c>
      <c r="AW80">
        <v>135</v>
      </c>
      <c r="AX80">
        <v>1.4999999999999999E-2</v>
      </c>
      <c r="BB80" s="5">
        <v>6</v>
      </c>
      <c r="BD80" s="35">
        <v>4.5899999999999998E-5</v>
      </c>
      <c r="BE80">
        <v>54.045999999999999</v>
      </c>
      <c r="BF80">
        <v>44.101999999999997</v>
      </c>
      <c r="BG80">
        <v>67.540000000000006</v>
      </c>
      <c r="BH80">
        <v>13.045999999999999</v>
      </c>
      <c r="BI80">
        <v>2.3E-2</v>
      </c>
      <c r="BL80" s="33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">
        <v>30</v>
      </c>
      <c r="BY80" s="35">
        <v>2.69E-5</v>
      </c>
      <c r="BZ80">
        <v>198.45699999999999</v>
      </c>
      <c r="CA80">
        <v>178.94</v>
      </c>
      <c r="CB80">
        <v>218.30799999999999</v>
      </c>
      <c r="CC80">
        <v>-85.600999999999999</v>
      </c>
      <c r="CD80">
        <v>1.7999999999999999E-2</v>
      </c>
      <c r="CG80" s="3">
        <v>28</v>
      </c>
      <c r="CI80" s="35">
        <v>1.2E-5</v>
      </c>
      <c r="CJ80">
        <v>138.816</v>
      </c>
      <c r="CK80">
        <v>128</v>
      </c>
      <c r="CL80">
        <v>153.142</v>
      </c>
      <c r="CM80">
        <v>-54.637999999999998</v>
      </c>
      <c r="CN80">
        <v>2.1000000000000001E-2</v>
      </c>
      <c r="CR80">
        <v>5</v>
      </c>
      <c r="CT80" s="35">
        <v>1.0699999999999999E-5</v>
      </c>
      <c r="CU80">
        <v>38.548000000000002</v>
      </c>
      <c r="CV80">
        <v>33.555999999999997</v>
      </c>
      <c r="CW80">
        <v>42.783000000000001</v>
      </c>
      <c r="CX80">
        <v>62.7</v>
      </c>
      <c r="CY80">
        <v>1.9E-2</v>
      </c>
      <c r="DB80" s="3">
        <v>27</v>
      </c>
      <c r="DC80" t="s">
        <v>3</v>
      </c>
      <c r="DD80" s="35">
        <v>6.8800000000000002E-6</v>
      </c>
      <c r="DE80">
        <v>58.695999999999998</v>
      </c>
      <c r="DF80">
        <v>39.15</v>
      </c>
      <c r="DG80">
        <v>81.457999999999998</v>
      </c>
      <c r="DH80">
        <v>28.553000000000001</v>
      </c>
      <c r="DI80">
        <v>1.2E-2</v>
      </c>
      <c r="DL80" s="29"/>
      <c r="DM80" s="5">
        <v>19</v>
      </c>
      <c r="DO80" s="35">
        <v>1.04E-5</v>
      </c>
      <c r="DP80">
        <v>93.421000000000006</v>
      </c>
      <c r="DQ80">
        <v>88.506</v>
      </c>
      <c r="DR80">
        <v>98.741</v>
      </c>
      <c r="DS80">
        <v>-68.838999999999999</v>
      </c>
      <c r="DT80">
        <v>1.7999999999999999E-2</v>
      </c>
      <c r="DW80" s="3">
        <v>15</v>
      </c>
      <c r="DX80"/>
      <c r="DY80" s="35">
        <v>9.5200000000000003E-6</v>
      </c>
      <c r="DZ80">
        <v>69.777000000000001</v>
      </c>
      <c r="EA80">
        <v>65.734999999999999</v>
      </c>
      <c r="EB80">
        <v>81.085999999999999</v>
      </c>
      <c r="EC80">
        <v>157.834</v>
      </c>
      <c r="ED80">
        <v>1.6E-2</v>
      </c>
      <c r="EE80"/>
      <c r="EG80">
        <v>4</v>
      </c>
      <c r="EI80" s="35">
        <v>6.7499999999999997E-6</v>
      </c>
      <c r="EJ80">
        <v>127.633</v>
      </c>
      <c r="EK80">
        <v>114.746</v>
      </c>
      <c r="EL80">
        <v>134.50800000000001</v>
      </c>
      <c r="EM80">
        <v>168.69</v>
      </c>
      <c r="EN80">
        <v>1.0999999999999999E-2</v>
      </c>
      <c r="EQ80" s="3">
        <v>8</v>
      </c>
      <c r="ES80" s="35">
        <v>1.2E-5</v>
      </c>
      <c r="ET80">
        <v>74.751999999999995</v>
      </c>
      <c r="EU80">
        <v>68.337999999999994</v>
      </c>
      <c r="EV80">
        <v>80.332999999999998</v>
      </c>
      <c r="EW80">
        <v>-68.198999999999998</v>
      </c>
      <c r="EX80">
        <v>2.1000000000000001E-2</v>
      </c>
      <c r="FB80" s="59"/>
      <c r="FL80" s="3">
        <v>30</v>
      </c>
      <c r="FM80"/>
      <c r="FN80" s="35">
        <v>6.7499999999999997E-6</v>
      </c>
      <c r="FO80">
        <v>106.13500000000001</v>
      </c>
      <c r="FP80">
        <v>101.333</v>
      </c>
      <c r="FQ80">
        <v>109.69799999999999</v>
      </c>
      <c r="FR80">
        <v>-43.024999999999999</v>
      </c>
      <c r="FS80">
        <v>1.2E-2</v>
      </c>
      <c r="FT80"/>
      <c r="FU80"/>
      <c r="FW80" s="61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</row>
    <row r="81" spans="1:196" x14ac:dyDescent="0.25">
      <c r="A81" s="30"/>
      <c r="B81">
        <v>78</v>
      </c>
      <c r="D81" s="35">
        <v>7.6739999999999997E-6</v>
      </c>
      <c r="E81">
        <v>139.56899999999999</v>
      </c>
      <c r="F81">
        <v>114.593</v>
      </c>
      <c r="G81">
        <v>162.40700000000001</v>
      </c>
      <c r="H81">
        <v>82.875</v>
      </c>
      <c r="I81">
        <v>1.2999999999999999E-2</v>
      </c>
      <c r="L81" s="3">
        <v>10</v>
      </c>
      <c r="N81" s="35">
        <v>4.9100000000000004E-6</v>
      </c>
      <c r="O81">
        <v>121.047</v>
      </c>
      <c r="P81">
        <v>106.215</v>
      </c>
      <c r="Q81">
        <v>148.934</v>
      </c>
      <c r="R81">
        <v>-126.87</v>
      </c>
      <c r="S81">
        <v>8.0000000000000002E-3</v>
      </c>
      <c r="V81" s="3">
        <v>11</v>
      </c>
      <c r="X81" s="35">
        <v>5.5300000000000004E-6</v>
      </c>
      <c r="Y81">
        <v>161.25800000000001</v>
      </c>
      <c r="Z81">
        <v>155.755</v>
      </c>
      <c r="AA81">
        <v>171.31700000000001</v>
      </c>
      <c r="AB81">
        <v>-52.430999999999997</v>
      </c>
      <c r="AC81">
        <v>8.9999999999999993E-3</v>
      </c>
      <c r="AQ81" s="3">
        <v>15</v>
      </c>
      <c r="AS81" s="35">
        <v>8.8999999999999995E-6</v>
      </c>
      <c r="AT81">
        <v>54.134999999999998</v>
      </c>
      <c r="AU81">
        <v>48.936999999999998</v>
      </c>
      <c r="AV81">
        <v>60.295999999999999</v>
      </c>
      <c r="AW81">
        <v>-42.137999999999998</v>
      </c>
      <c r="AX81">
        <v>1.6E-2</v>
      </c>
      <c r="BB81" s="5">
        <v>7</v>
      </c>
      <c r="BD81" s="35">
        <v>5.6199999999999997E-5</v>
      </c>
      <c r="BE81">
        <v>39.46</v>
      </c>
      <c r="BF81">
        <v>34.594999999999999</v>
      </c>
      <c r="BG81">
        <v>45.468000000000004</v>
      </c>
      <c r="BH81">
        <v>-122.76</v>
      </c>
      <c r="BI81">
        <v>2.9000000000000001E-2</v>
      </c>
      <c r="BL81" s="33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">
        <v>31</v>
      </c>
      <c r="BY81" s="35">
        <v>2.8799999999999999E-5</v>
      </c>
      <c r="BZ81">
        <v>224.666</v>
      </c>
      <c r="CA81">
        <v>195.73</v>
      </c>
      <c r="CB81">
        <v>241.89400000000001</v>
      </c>
      <c r="CC81">
        <v>98.13</v>
      </c>
      <c r="CD81">
        <v>0.02</v>
      </c>
      <c r="CG81" s="3">
        <v>29</v>
      </c>
      <c r="CI81" s="35">
        <v>1.2300000000000001E-5</v>
      </c>
      <c r="CJ81">
        <v>143.637</v>
      </c>
      <c r="CK81">
        <v>123.47199999999999</v>
      </c>
      <c r="CL81">
        <v>160.56899999999999</v>
      </c>
      <c r="CM81">
        <v>127.747</v>
      </c>
      <c r="CN81">
        <v>2.1999999999999999E-2</v>
      </c>
      <c r="CR81">
        <v>6</v>
      </c>
      <c r="CT81" s="35">
        <v>1.01E-5</v>
      </c>
      <c r="CU81">
        <v>43.514000000000003</v>
      </c>
      <c r="CV81">
        <v>38.305999999999997</v>
      </c>
      <c r="CW81">
        <v>48.978999999999999</v>
      </c>
      <c r="CX81">
        <v>-119.745</v>
      </c>
      <c r="CY81">
        <v>1.7999999999999999E-2</v>
      </c>
      <c r="DB81" s="3">
        <v>28</v>
      </c>
      <c r="DC81" t="s">
        <v>7</v>
      </c>
      <c r="DD81" s="35">
        <v>1.77E-6</v>
      </c>
      <c r="DE81">
        <v>33.588000000000001</v>
      </c>
      <c r="DF81">
        <v>16.027000000000001</v>
      </c>
      <c r="DG81">
        <v>57.430999999999997</v>
      </c>
      <c r="DH81">
        <v>90.924000000000007</v>
      </c>
      <c r="DI81">
        <v>3.0000000000000001E-3</v>
      </c>
      <c r="DL81" s="29"/>
      <c r="DM81" s="5">
        <v>20</v>
      </c>
      <c r="DO81" s="35">
        <v>1.2300000000000001E-5</v>
      </c>
      <c r="DP81">
        <v>92.763000000000005</v>
      </c>
      <c r="DQ81">
        <v>88.325999999999993</v>
      </c>
      <c r="DR81">
        <v>98.05</v>
      </c>
      <c r="DS81">
        <v>114.56699999999999</v>
      </c>
      <c r="DT81">
        <v>2.1000000000000001E-2</v>
      </c>
      <c r="DW81" s="3">
        <v>16</v>
      </c>
      <c r="DX81"/>
      <c r="DY81" s="35">
        <v>1.04E-5</v>
      </c>
      <c r="DZ81">
        <v>74.924999999999997</v>
      </c>
      <c r="EA81">
        <v>68.850999999999999</v>
      </c>
      <c r="EB81">
        <v>82.403999999999996</v>
      </c>
      <c r="EC81">
        <v>-25.016999999999999</v>
      </c>
      <c r="ED81">
        <v>1.7999999999999999E-2</v>
      </c>
      <c r="EE81"/>
      <c r="EG81">
        <v>5</v>
      </c>
      <c r="EI81" s="35">
        <v>1.6900000000000001E-5</v>
      </c>
      <c r="EJ81">
        <v>158.958</v>
      </c>
      <c r="EK81">
        <v>133.40199999999999</v>
      </c>
      <c r="EL81">
        <v>179.226</v>
      </c>
      <c r="EM81">
        <v>-10.685</v>
      </c>
      <c r="EN81">
        <v>0.03</v>
      </c>
      <c r="EQ81" s="3">
        <v>9</v>
      </c>
      <c r="ES81" s="35">
        <v>1.04E-5</v>
      </c>
      <c r="ET81">
        <v>76.703000000000003</v>
      </c>
      <c r="EU81">
        <v>66.641999999999996</v>
      </c>
      <c r="EV81">
        <v>83.677000000000007</v>
      </c>
      <c r="EW81">
        <v>115.76900000000001</v>
      </c>
      <c r="EX81">
        <v>1.7999999999999999E-2</v>
      </c>
      <c r="FB81" s="59"/>
      <c r="FL81" s="3">
        <v>31</v>
      </c>
      <c r="FM81"/>
      <c r="FN81" s="35">
        <v>9.2099999999999999E-6</v>
      </c>
      <c r="FO81">
        <v>105.392</v>
      </c>
      <c r="FP81">
        <v>100.381</v>
      </c>
      <c r="FQ81">
        <v>112</v>
      </c>
      <c r="FR81">
        <v>140.44</v>
      </c>
      <c r="FS81">
        <v>1.6E-2</v>
      </c>
      <c r="FT81"/>
      <c r="FU81"/>
      <c r="FW81" s="61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</row>
    <row r="82" spans="1:196" x14ac:dyDescent="0.25">
      <c r="A82" s="55" t="s">
        <v>0</v>
      </c>
      <c r="B82">
        <v>79</v>
      </c>
      <c r="D82" s="35">
        <v>7.3669999999999999E-6</v>
      </c>
      <c r="E82">
        <v>142.20599999999999</v>
      </c>
      <c r="F82">
        <v>119.227</v>
      </c>
      <c r="G82">
        <v>193.797</v>
      </c>
      <c r="H82">
        <v>-94.97</v>
      </c>
      <c r="I82">
        <v>1.2999999999999999E-2</v>
      </c>
      <c r="L82" s="3">
        <v>11</v>
      </c>
      <c r="N82" s="35">
        <v>6.4500000000000001E-6</v>
      </c>
      <c r="O82">
        <v>123.49</v>
      </c>
      <c r="P82">
        <v>117.22199999999999</v>
      </c>
      <c r="Q82">
        <v>137.22200000000001</v>
      </c>
      <c r="R82">
        <v>59.533999999999999</v>
      </c>
      <c r="S82">
        <v>1.0999999999999999E-2</v>
      </c>
      <c r="V82" s="3">
        <v>12</v>
      </c>
      <c r="X82" s="35">
        <v>3.0699999999999998E-6</v>
      </c>
      <c r="Y82">
        <v>159.43100000000001</v>
      </c>
      <c r="Z82">
        <v>155.37</v>
      </c>
      <c r="AA82">
        <v>164.12299999999999</v>
      </c>
      <c r="AB82">
        <v>130.601</v>
      </c>
      <c r="AC82">
        <v>5.0000000000000001E-3</v>
      </c>
      <c r="AQ82" s="3">
        <v>16</v>
      </c>
      <c r="AS82" s="35">
        <v>1.0699999999999999E-5</v>
      </c>
      <c r="AT82">
        <v>54.62</v>
      </c>
      <c r="AU82">
        <v>48</v>
      </c>
      <c r="AV82">
        <v>66.123000000000005</v>
      </c>
      <c r="AW82">
        <v>135</v>
      </c>
      <c r="AX82">
        <v>1.9E-2</v>
      </c>
      <c r="BB82" s="5">
        <v>8</v>
      </c>
      <c r="BD82" s="35">
        <v>5.6199999999999997E-5</v>
      </c>
      <c r="BE82">
        <v>46.097999999999999</v>
      </c>
      <c r="BF82">
        <v>41.345999999999997</v>
      </c>
      <c r="BG82">
        <v>51.244</v>
      </c>
      <c r="BH82">
        <v>11.987</v>
      </c>
      <c r="BI82">
        <v>2.9000000000000001E-2</v>
      </c>
      <c r="BL82" s="33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">
        <v>32</v>
      </c>
      <c r="BY82" s="35">
        <v>3.26E-5</v>
      </c>
      <c r="BZ82">
        <v>239.97</v>
      </c>
      <c r="CA82">
        <v>233.86099999999999</v>
      </c>
      <c r="CB82">
        <v>241.95</v>
      </c>
      <c r="CC82">
        <v>-82.875</v>
      </c>
      <c r="CD82">
        <v>2.1999999999999999E-2</v>
      </c>
      <c r="CG82" s="3">
        <v>30</v>
      </c>
      <c r="CI82" s="35">
        <v>1.47E-5</v>
      </c>
      <c r="CJ82">
        <v>156.768</v>
      </c>
      <c r="CK82">
        <v>137.333</v>
      </c>
      <c r="CL82">
        <v>175.00800000000001</v>
      </c>
      <c r="CM82">
        <v>-53.616</v>
      </c>
      <c r="CN82">
        <v>2.5999999999999999E-2</v>
      </c>
      <c r="CR82">
        <v>7</v>
      </c>
      <c r="CT82" s="35">
        <v>1.3200000000000001E-5</v>
      </c>
      <c r="CU82">
        <v>39.228999999999999</v>
      </c>
      <c r="CV82">
        <v>32.981000000000002</v>
      </c>
      <c r="CW82">
        <v>45.23</v>
      </c>
      <c r="CX82">
        <v>60.945</v>
      </c>
      <c r="CY82">
        <v>2.3E-2</v>
      </c>
      <c r="DB82" s="3">
        <v>29</v>
      </c>
      <c r="DC82" t="s">
        <v>4</v>
      </c>
      <c r="DD82" s="35">
        <v>3.6799999999999999E-6</v>
      </c>
      <c r="DE82">
        <v>23.821000000000002</v>
      </c>
      <c r="DF82">
        <v>18.274000000000001</v>
      </c>
      <c r="DG82">
        <v>28.306000000000001</v>
      </c>
      <c r="DH82">
        <v>-63.435000000000002</v>
      </c>
      <c r="DI82">
        <v>6.0000000000000001E-3</v>
      </c>
      <c r="DL82" s="29"/>
      <c r="DM82" s="5">
        <v>21</v>
      </c>
      <c r="DO82" s="35">
        <v>1.5E-5</v>
      </c>
      <c r="DP82">
        <v>96.795000000000002</v>
      </c>
      <c r="DQ82">
        <v>92.667000000000002</v>
      </c>
      <c r="DR82">
        <v>99.938000000000002</v>
      </c>
      <c r="DS82">
        <v>-67.751000000000005</v>
      </c>
      <c r="DT82">
        <v>2.5999999999999999E-2</v>
      </c>
      <c r="DW82" s="3">
        <v>17</v>
      </c>
      <c r="DX82"/>
      <c r="DY82" s="35">
        <v>4.9100000000000004E-6</v>
      </c>
      <c r="DZ82">
        <v>81.718000000000004</v>
      </c>
      <c r="EA82">
        <v>73.480999999999995</v>
      </c>
      <c r="EB82">
        <v>94</v>
      </c>
      <c r="EC82">
        <v>156.80099999999999</v>
      </c>
      <c r="ED82">
        <v>8.0000000000000002E-3</v>
      </c>
      <c r="EE82"/>
      <c r="EG82">
        <v>6</v>
      </c>
      <c r="EI82" s="35">
        <v>9.8200000000000008E-6</v>
      </c>
      <c r="EJ82">
        <v>164.96600000000001</v>
      </c>
      <c r="EK82">
        <v>156.64699999999999</v>
      </c>
      <c r="EL82">
        <v>171.81200000000001</v>
      </c>
      <c r="EM82">
        <v>167.27600000000001</v>
      </c>
      <c r="EN82">
        <v>1.7000000000000001E-2</v>
      </c>
      <c r="EQ82" s="3">
        <v>10</v>
      </c>
      <c r="ES82" s="35">
        <v>1.0699999999999999E-5</v>
      </c>
      <c r="ET82">
        <v>74.363</v>
      </c>
      <c r="EU82">
        <v>68.734999999999999</v>
      </c>
      <c r="EV82">
        <v>79.667000000000002</v>
      </c>
      <c r="EW82">
        <v>-64.179000000000002</v>
      </c>
      <c r="EX82">
        <v>1.9E-2</v>
      </c>
      <c r="FB82" s="59"/>
      <c r="FL82" s="3">
        <v>32</v>
      </c>
      <c r="FM82"/>
      <c r="FN82" s="35">
        <v>1.7499999999999998E-5</v>
      </c>
      <c r="FO82">
        <v>108.875</v>
      </c>
      <c r="FP82">
        <v>99.888999999999996</v>
      </c>
      <c r="FQ82">
        <v>116.667</v>
      </c>
      <c r="FR82">
        <v>-41.378999999999998</v>
      </c>
      <c r="FS82">
        <v>3.1E-2</v>
      </c>
      <c r="FT82"/>
      <c r="FU82"/>
      <c r="FW82" s="61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</row>
    <row r="83" spans="1:196" x14ac:dyDescent="0.25">
      <c r="A83" s="56" t="s">
        <v>11</v>
      </c>
      <c r="B83">
        <v>80</v>
      </c>
      <c r="D83" s="35">
        <v>6.7530000000000004E-6</v>
      </c>
      <c r="E83">
        <v>149.18899999999999</v>
      </c>
      <c r="F83">
        <v>118.65600000000001</v>
      </c>
      <c r="G83">
        <v>193.673</v>
      </c>
      <c r="H83">
        <v>87.274000000000001</v>
      </c>
      <c r="I83">
        <v>1.0999999999999999E-2</v>
      </c>
      <c r="L83" s="3">
        <v>12</v>
      </c>
      <c r="N83" s="35">
        <v>6.1399999999999997E-6</v>
      </c>
      <c r="O83">
        <v>128.50399999999999</v>
      </c>
      <c r="P83">
        <v>124.569</v>
      </c>
      <c r="Q83">
        <v>136.232</v>
      </c>
      <c r="R83">
        <v>-117.89700000000001</v>
      </c>
      <c r="S83">
        <v>0.01</v>
      </c>
      <c r="V83" s="3">
        <v>13</v>
      </c>
      <c r="X83" s="35">
        <v>4.3000000000000003E-6</v>
      </c>
      <c r="Y83">
        <v>156.59800000000001</v>
      </c>
      <c r="Z83">
        <v>151.50399999999999</v>
      </c>
      <c r="AA83">
        <v>159.624</v>
      </c>
      <c r="AB83">
        <v>-41.634</v>
      </c>
      <c r="AC83">
        <v>7.0000000000000001E-3</v>
      </c>
      <c r="AQ83" s="3">
        <v>17</v>
      </c>
      <c r="AS83" s="35">
        <v>6.1399999999999997E-6</v>
      </c>
      <c r="AT83">
        <v>54.423000000000002</v>
      </c>
      <c r="AU83">
        <v>48.329000000000001</v>
      </c>
      <c r="AV83">
        <v>61.741</v>
      </c>
      <c r="AW83">
        <v>-40.914000000000001</v>
      </c>
      <c r="AX83">
        <v>1.0999999999999999E-2</v>
      </c>
      <c r="BB83" s="5">
        <v>9</v>
      </c>
      <c r="BD83" s="35">
        <v>3.57E-5</v>
      </c>
      <c r="BE83">
        <v>61.402999999999999</v>
      </c>
      <c r="BF83">
        <v>51.244</v>
      </c>
      <c r="BG83">
        <v>71.462999999999994</v>
      </c>
      <c r="BH83">
        <v>-121.455</v>
      </c>
      <c r="BI83">
        <v>1.7999999999999999E-2</v>
      </c>
      <c r="BL83" s="33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">
        <v>33</v>
      </c>
      <c r="BY83" s="35">
        <v>2.69E-5</v>
      </c>
      <c r="BZ83">
        <v>209.91300000000001</v>
      </c>
      <c r="CA83">
        <v>171.95599999999999</v>
      </c>
      <c r="CB83">
        <v>234</v>
      </c>
      <c r="CC83">
        <v>98.745999999999995</v>
      </c>
      <c r="CD83">
        <v>1.9E-2</v>
      </c>
      <c r="CG83" s="3">
        <v>31</v>
      </c>
      <c r="CH83" t="s">
        <v>3</v>
      </c>
      <c r="CI83" s="35">
        <v>1.2E-5</v>
      </c>
      <c r="CJ83">
        <v>115.34</v>
      </c>
      <c r="CK83">
        <v>106.911</v>
      </c>
      <c r="CL83">
        <v>124.092</v>
      </c>
      <c r="CM83">
        <v>36.868000000000002</v>
      </c>
      <c r="CN83">
        <v>2.1000000000000001E-2</v>
      </c>
      <c r="CR83">
        <v>8</v>
      </c>
      <c r="CT83" s="35">
        <v>4.9100000000000004E-6</v>
      </c>
      <c r="CU83">
        <v>38.256</v>
      </c>
      <c r="CV83">
        <v>34.259</v>
      </c>
      <c r="CW83">
        <v>42.332999999999998</v>
      </c>
      <c r="CX83">
        <v>-113.199</v>
      </c>
      <c r="CY83">
        <v>8.0000000000000002E-3</v>
      </c>
      <c r="DB83" s="3">
        <v>30</v>
      </c>
      <c r="DC83" t="s">
        <v>5</v>
      </c>
      <c r="DD83" s="35">
        <v>1.2300000000000001E-5</v>
      </c>
      <c r="DE83">
        <v>137.995</v>
      </c>
      <c r="DF83">
        <v>76.091999999999999</v>
      </c>
      <c r="DG83">
        <v>217.41399999999999</v>
      </c>
      <c r="DH83">
        <v>122.005</v>
      </c>
      <c r="DI83">
        <v>2.1000000000000001E-2</v>
      </c>
      <c r="DL83" s="29"/>
      <c r="DM83" s="5">
        <v>22</v>
      </c>
      <c r="DO83" s="35">
        <v>1.5E-5</v>
      </c>
      <c r="DP83">
        <v>93.251999999999995</v>
      </c>
      <c r="DQ83">
        <v>87.917000000000002</v>
      </c>
      <c r="DR83">
        <v>98.468000000000004</v>
      </c>
      <c r="DS83">
        <v>112.89100000000001</v>
      </c>
      <c r="DT83">
        <v>2.7E-2</v>
      </c>
      <c r="DW83" s="3">
        <v>18</v>
      </c>
      <c r="DX83"/>
      <c r="DY83" s="35">
        <v>1.01E-5</v>
      </c>
      <c r="DZ83">
        <v>87.192999999999998</v>
      </c>
      <c r="EA83">
        <v>76.055999999999997</v>
      </c>
      <c r="EB83">
        <v>94</v>
      </c>
      <c r="EC83">
        <v>-22.478999999999999</v>
      </c>
      <c r="ED83">
        <v>1.7999999999999999E-2</v>
      </c>
      <c r="EE83"/>
      <c r="EG83">
        <v>7</v>
      </c>
      <c r="EI83" s="35">
        <v>1.11E-5</v>
      </c>
      <c r="EJ83">
        <v>169.261</v>
      </c>
      <c r="EK83">
        <v>151.11099999999999</v>
      </c>
      <c r="EL83">
        <v>189.429</v>
      </c>
      <c r="EM83">
        <v>-11.634</v>
      </c>
      <c r="EN83">
        <v>1.9E-2</v>
      </c>
      <c r="EQ83" s="3">
        <v>11</v>
      </c>
      <c r="ES83" s="35">
        <v>1.5999999999999999E-5</v>
      </c>
      <c r="ET83">
        <v>74.191999999999993</v>
      </c>
      <c r="EU83">
        <v>65.099000000000004</v>
      </c>
      <c r="EV83">
        <v>79.667000000000002</v>
      </c>
      <c r="EW83">
        <v>114.075</v>
      </c>
      <c r="EX83">
        <v>2.8000000000000001E-2</v>
      </c>
      <c r="FB83" s="59"/>
      <c r="FL83" s="3">
        <v>33</v>
      </c>
      <c r="FM83"/>
      <c r="FN83" s="35">
        <v>1.38E-5</v>
      </c>
      <c r="FO83">
        <v>101.30800000000001</v>
      </c>
      <c r="FP83">
        <v>96.332999999999998</v>
      </c>
      <c r="FQ83">
        <v>106.67700000000001</v>
      </c>
      <c r="FR83">
        <v>138.691</v>
      </c>
      <c r="FS83">
        <v>2.4E-2</v>
      </c>
      <c r="FT83"/>
      <c r="FU83"/>
      <c r="FW83" s="61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</row>
    <row r="84" spans="1:196" x14ac:dyDescent="0.25">
      <c r="A84" s="56" t="s">
        <v>14</v>
      </c>
      <c r="B84">
        <v>81</v>
      </c>
      <c r="D84" s="35">
        <v>8.2879999999999993E-6</v>
      </c>
      <c r="E84">
        <v>155.291</v>
      </c>
      <c r="F84">
        <v>131.22200000000001</v>
      </c>
      <c r="G84">
        <v>209.881</v>
      </c>
      <c r="H84">
        <v>-99.09</v>
      </c>
      <c r="I84">
        <v>1.4E-2</v>
      </c>
      <c r="L84" s="3">
        <v>13</v>
      </c>
      <c r="N84" s="35">
        <v>3.6799999999999999E-6</v>
      </c>
      <c r="O84">
        <v>120.767</v>
      </c>
      <c r="P84">
        <v>117.676</v>
      </c>
      <c r="Q84">
        <v>127</v>
      </c>
      <c r="R84">
        <v>56.31</v>
      </c>
      <c r="S84">
        <v>6.0000000000000001E-3</v>
      </c>
      <c r="V84" s="3">
        <v>14</v>
      </c>
      <c r="X84" s="35">
        <v>4.3000000000000003E-6</v>
      </c>
      <c r="Y84">
        <v>153.886</v>
      </c>
      <c r="Z84">
        <v>150.29</v>
      </c>
      <c r="AA84">
        <v>158.21600000000001</v>
      </c>
      <c r="AB84">
        <v>123.69</v>
      </c>
      <c r="AC84">
        <v>7.0000000000000001E-3</v>
      </c>
      <c r="AQ84" s="3">
        <v>18</v>
      </c>
      <c r="AS84" s="35">
        <v>5.22E-6</v>
      </c>
      <c r="AT84">
        <v>59.43</v>
      </c>
      <c r="AU84">
        <v>55.042000000000002</v>
      </c>
      <c r="AV84">
        <v>63.271000000000001</v>
      </c>
      <c r="AW84">
        <v>135</v>
      </c>
      <c r="AX84">
        <v>8.9999999999999993E-3</v>
      </c>
      <c r="BB84" s="5">
        <v>10</v>
      </c>
      <c r="BD84" s="35">
        <v>4.0800000000000002E-5</v>
      </c>
      <c r="BE84">
        <v>55.170999999999999</v>
      </c>
      <c r="BF84">
        <v>50.817999999999998</v>
      </c>
      <c r="BG84">
        <v>63.320999999999998</v>
      </c>
      <c r="BH84">
        <v>11.224</v>
      </c>
      <c r="BI84">
        <v>2.1000000000000001E-2</v>
      </c>
      <c r="BL84" s="33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">
        <v>34</v>
      </c>
      <c r="BY84" s="35">
        <v>3.26E-5</v>
      </c>
      <c r="BZ84">
        <v>187.75399999999999</v>
      </c>
      <c r="CA84">
        <v>159.02099999999999</v>
      </c>
      <c r="CB84">
        <v>226.35400000000001</v>
      </c>
      <c r="CC84">
        <v>-82.875</v>
      </c>
      <c r="CD84">
        <v>2.1999999999999999E-2</v>
      </c>
      <c r="CG84" s="3">
        <v>32</v>
      </c>
      <c r="CH84" t="s">
        <v>7</v>
      </c>
      <c r="CI84" s="35">
        <v>2.7199999999999998E-6</v>
      </c>
      <c r="CJ84">
        <v>21.59</v>
      </c>
      <c r="CK84">
        <v>18.643000000000001</v>
      </c>
      <c r="CL84">
        <v>24.207999999999998</v>
      </c>
      <c r="CM84">
        <v>91.26</v>
      </c>
      <c r="CN84">
        <v>5.0000000000000001E-3</v>
      </c>
      <c r="CR84">
        <v>9</v>
      </c>
      <c r="CT84" s="35">
        <v>7.3699999999999997E-6</v>
      </c>
      <c r="CU84">
        <v>38.235999999999997</v>
      </c>
      <c r="CV84">
        <v>35.145000000000003</v>
      </c>
      <c r="CW84">
        <v>41.872</v>
      </c>
      <c r="CX84">
        <v>64.537000000000006</v>
      </c>
      <c r="CY84">
        <v>1.2999999999999999E-2</v>
      </c>
      <c r="DB84" s="3">
        <v>27</v>
      </c>
      <c r="DC84" t="s">
        <v>129</v>
      </c>
      <c r="DD84" s="35">
        <v>1.7000000000000001E-4</v>
      </c>
      <c r="DE84">
        <v>63.210999999999999</v>
      </c>
      <c r="DF84">
        <v>17.873999999999999</v>
      </c>
      <c r="DG84">
        <v>216.989</v>
      </c>
      <c r="DH84">
        <v>-61.537999999999997</v>
      </c>
      <c r="DI84">
        <v>0.307</v>
      </c>
      <c r="DL84" s="29"/>
      <c r="DM84" s="5">
        <v>23</v>
      </c>
      <c r="DO84" s="35">
        <v>7.0600000000000002E-6</v>
      </c>
      <c r="DP84">
        <v>89.064999999999998</v>
      </c>
      <c r="DQ84">
        <v>87.218000000000004</v>
      </c>
      <c r="DR84">
        <v>92.606999999999999</v>
      </c>
      <c r="DS84">
        <v>-65.772000000000006</v>
      </c>
      <c r="DT84">
        <v>1.2E-2</v>
      </c>
      <c r="DW84" s="3">
        <v>19</v>
      </c>
      <c r="DX84"/>
      <c r="DY84" s="35">
        <v>1.2E-5</v>
      </c>
      <c r="DZ84">
        <v>82.296999999999997</v>
      </c>
      <c r="EA84">
        <v>75.087999999999994</v>
      </c>
      <c r="EB84">
        <v>89.174999999999997</v>
      </c>
      <c r="EC84">
        <v>156.80099999999999</v>
      </c>
      <c r="ED84">
        <v>2.1000000000000001E-2</v>
      </c>
      <c r="EE84"/>
      <c r="EG84">
        <v>8</v>
      </c>
      <c r="EI84" s="35">
        <v>9.5200000000000003E-6</v>
      </c>
      <c r="EJ84">
        <v>150.83199999999999</v>
      </c>
      <c r="EK84">
        <v>134.55600000000001</v>
      </c>
      <c r="EL84">
        <v>196.947</v>
      </c>
      <c r="EM84">
        <v>168.31100000000001</v>
      </c>
      <c r="EN84">
        <v>1.7000000000000001E-2</v>
      </c>
      <c r="EQ84" s="3">
        <v>12</v>
      </c>
      <c r="ES84" s="35">
        <v>9.5200000000000003E-6</v>
      </c>
      <c r="ET84">
        <v>73.281000000000006</v>
      </c>
      <c r="EU84">
        <v>69.162000000000006</v>
      </c>
      <c r="EV84">
        <v>78.013000000000005</v>
      </c>
      <c r="EW84">
        <v>-67.834000000000003</v>
      </c>
      <c r="EX84">
        <v>1.6E-2</v>
      </c>
      <c r="FB84" s="59"/>
      <c r="FL84" s="3">
        <v>34</v>
      </c>
      <c r="FM84"/>
      <c r="FN84" s="35">
        <v>1.3499999999999999E-5</v>
      </c>
      <c r="FO84">
        <v>95.759</v>
      </c>
      <c r="FP84">
        <v>89.67</v>
      </c>
      <c r="FQ84">
        <v>105.444</v>
      </c>
      <c r="FR84">
        <v>-42.183999999999997</v>
      </c>
      <c r="FS84">
        <v>2.4E-2</v>
      </c>
      <c r="FT84"/>
      <c r="FU84"/>
      <c r="FW84" s="61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</row>
    <row r="85" spans="1:196" x14ac:dyDescent="0.25">
      <c r="A85" s="57" t="s">
        <v>15</v>
      </c>
      <c r="B85">
        <v>82</v>
      </c>
      <c r="D85" s="35">
        <v>5.8320000000000002E-6</v>
      </c>
      <c r="E85">
        <v>145.345</v>
      </c>
      <c r="F85">
        <v>131.22200000000001</v>
      </c>
      <c r="G85">
        <v>166.76499999999999</v>
      </c>
      <c r="H85">
        <v>86.82</v>
      </c>
      <c r="I85">
        <v>0.01</v>
      </c>
      <c r="L85" s="3">
        <v>14</v>
      </c>
      <c r="N85" s="35">
        <v>5.5300000000000004E-6</v>
      </c>
      <c r="O85">
        <v>121.842</v>
      </c>
      <c r="P85">
        <v>115.815</v>
      </c>
      <c r="Q85">
        <v>128.864</v>
      </c>
      <c r="R85">
        <v>-122.735</v>
      </c>
      <c r="S85">
        <v>8.9999999999999993E-3</v>
      </c>
      <c r="V85" s="3">
        <v>15</v>
      </c>
      <c r="X85" s="35">
        <v>4.9100000000000004E-6</v>
      </c>
      <c r="Y85">
        <v>162.56800000000001</v>
      </c>
      <c r="Z85">
        <v>155.51499999999999</v>
      </c>
      <c r="AA85">
        <v>169.77799999999999</v>
      </c>
      <c r="AB85">
        <v>-56.31</v>
      </c>
      <c r="AC85">
        <v>8.0000000000000002E-3</v>
      </c>
      <c r="AQ85" s="3">
        <v>19</v>
      </c>
      <c r="AS85" s="35">
        <v>8.8999999999999995E-6</v>
      </c>
      <c r="AT85">
        <v>58.094999999999999</v>
      </c>
      <c r="AU85">
        <v>53.332999999999998</v>
      </c>
      <c r="AV85">
        <v>61.453000000000003</v>
      </c>
      <c r="AW85">
        <v>-45</v>
      </c>
      <c r="AX85">
        <v>1.4999999999999999E-2</v>
      </c>
      <c r="BB85" s="5">
        <v>11</v>
      </c>
      <c r="BD85" s="35">
        <v>3.3200000000000001E-5</v>
      </c>
      <c r="BE85">
        <v>56.302999999999997</v>
      </c>
      <c r="BF85">
        <v>52.652999999999999</v>
      </c>
      <c r="BG85">
        <v>61.737000000000002</v>
      </c>
      <c r="BH85">
        <v>-120.291</v>
      </c>
      <c r="BI85">
        <v>1.7000000000000001E-2</v>
      </c>
      <c r="BL85" s="33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">
        <v>35</v>
      </c>
      <c r="BY85" s="35">
        <v>3.0700000000000001E-5</v>
      </c>
      <c r="BZ85">
        <v>211.733</v>
      </c>
      <c r="CA85">
        <v>182.072</v>
      </c>
      <c r="CB85">
        <v>240.333</v>
      </c>
      <c r="CC85">
        <v>97.594999999999999</v>
      </c>
      <c r="CD85">
        <v>2.1000000000000001E-2</v>
      </c>
      <c r="CG85" s="3">
        <v>33</v>
      </c>
      <c r="CH85" t="s">
        <v>4</v>
      </c>
      <c r="CI85" s="35">
        <v>6.7499999999999997E-6</v>
      </c>
      <c r="CJ85">
        <v>86.552000000000007</v>
      </c>
      <c r="CK85">
        <v>80.667000000000002</v>
      </c>
      <c r="CL85">
        <v>90.638000000000005</v>
      </c>
      <c r="CM85">
        <v>-55.408000000000001</v>
      </c>
      <c r="CN85">
        <v>1.2E-2</v>
      </c>
      <c r="CR85">
        <v>10</v>
      </c>
      <c r="CT85" s="35">
        <v>9.8200000000000008E-6</v>
      </c>
      <c r="CU85">
        <v>42.128999999999998</v>
      </c>
      <c r="CV85">
        <v>33.857999999999997</v>
      </c>
      <c r="CW85">
        <v>49.49</v>
      </c>
      <c r="CX85">
        <v>-119.05500000000001</v>
      </c>
      <c r="CY85">
        <v>1.7000000000000001E-2</v>
      </c>
      <c r="DC85" t="s">
        <v>135</v>
      </c>
      <c r="DI85">
        <v>12.864999999999998</v>
      </c>
      <c r="DL85" s="29"/>
      <c r="DM85" s="5">
        <v>24</v>
      </c>
      <c r="DO85" s="35">
        <v>6.7499999999999997E-6</v>
      </c>
      <c r="DP85">
        <v>88.295000000000002</v>
      </c>
      <c r="DQ85">
        <v>86.667000000000002</v>
      </c>
      <c r="DR85">
        <v>90.134</v>
      </c>
      <c r="DS85">
        <v>110.22499999999999</v>
      </c>
      <c r="DT85">
        <v>1.0999999999999999E-2</v>
      </c>
      <c r="DW85" s="3">
        <v>20</v>
      </c>
      <c r="DX85"/>
      <c r="DY85" s="35">
        <v>1.4399999999999999E-5</v>
      </c>
      <c r="DZ85">
        <v>88.034999999999997</v>
      </c>
      <c r="EA85">
        <v>75.147999999999996</v>
      </c>
      <c r="EB85">
        <v>107.901</v>
      </c>
      <c r="EC85">
        <v>-23.199000000000002</v>
      </c>
      <c r="ED85">
        <v>2.5999999999999999E-2</v>
      </c>
      <c r="EE85"/>
      <c r="EG85">
        <v>9</v>
      </c>
      <c r="EI85" s="35">
        <v>1.1399999999999999E-5</v>
      </c>
      <c r="EJ85">
        <v>121.983</v>
      </c>
      <c r="EK85">
        <v>117.667</v>
      </c>
      <c r="EL85">
        <v>134.55600000000001</v>
      </c>
      <c r="EM85">
        <v>-12.875</v>
      </c>
      <c r="EN85">
        <v>0.02</v>
      </c>
      <c r="EQ85" s="3">
        <v>13</v>
      </c>
      <c r="ES85" s="35">
        <v>1.47E-5</v>
      </c>
      <c r="ET85">
        <v>77.061000000000007</v>
      </c>
      <c r="EU85">
        <v>72.516000000000005</v>
      </c>
      <c r="EV85">
        <v>81.599999999999994</v>
      </c>
      <c r="EW85">
        <v>115.46299999999999</v>
      </c>
      <c r="EX85">
        <v>2.5999999999999999E-2</v>
      </c>
      <c r="FB85" s="59"/>
      <c r="FL85" s="3">
        <v>35</v>
      </c>
      <c r="FM85"/>
      <c r="FN85" s="35">
        <v>1.4100000000000001E-5</v>
      </c>
      <c r="FO85">
        <v>95.463999999999999</v>
      </c>
      <c r="FP85">
        <v>84.052999999999997</v>
      </c>
      <c r="FQ85">
        <v>104.05200000000001</v>
      </c>
      <c r="FR85">
        <v>139.53800000000001</v>
      </c>
      <c r="FS85">
        <v>2.5000000000000001E-2</v>
      </c>
      <c r="FT85"/>
      <c r="FU85"/>
      <c r="FW85" s="61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</row>
    <row r="86" spans="1:196" x14ac:dyDescent="0.25">
      <c r="A86" s="56" t="s">
        <v>16</v>
      </c>
      <c r="B86">
        <v>83</v>
      </c>
      <c r="D86" s="35">
        <v>9.2089999999999994E-6</v>
      </c>
      <c r="E86">
        <v>146.61099999999999</v>
      </c>
      <c r="F86">
        <v>121.754</v>
      </c>
      <c r="G86">
        <v>216.43799999999999</v>
      </c>
      <c r="H86">
        <v>-95.906000000000006</v>
      </c>
      <c r="I86">
        <v>1.6E-2</v>
      </c>
      <c r="L86" s="3">
        <v>15</v>
      </c>
      <c r="N86" s="35">
        <v>3.9899999999999999E-6</v>
      </c>
      <c r="O86">
        <v>128.935</v>
      </c>
      <c r="P86">
        <v>115.255</v>
      </c>
      <c r="Q86">
        <v>143.148</v>
      </c>
      <c r="R86">
        <v>59.036000000000001</v>
      </c>
      <c r="S86">
        <v>7.0000000000000001E-3</v>
      </c>
      <c r="V86" s="3">
        <v>16</v>
      </c>
      <c r="X86" s="35">
        <v>3.9899999999999999E-6</v>
      </c>
      <c r="Y86">
        <v>173.58199999999999</v>
      </c>
      <c r="Z86">
        <v>161.72499999999999</v>
      </c>
      <c r="AA86">
        <v>183.70400000000001</v>
      </c>
      <c r="AB86">
        <v>124.992</v>
      </c>
      <c r="AC86">
        <v>7.0000000000000001E-3</v>
      </c>
      <c r="AQ86" s="3">
        <v>20</v>
      </c>
      <c r="AS86" s="35">
        <v>8.6000000000000007E-6</v>
      </c>
      <c r="AT86">
        <v>51.472999999999999</v>
      </c>
      <c r="AU86">
        <v>48.116</v>
      </c>
      <c r="AV86">
        <v>55.213999999999999</v>
      </c>
      <c r="AW86">
        <v>138.01300000000001</v>
      </c>
      <c r="AX86">
        <v>1.4999999999999999E-2</v>
      </c>
      <c r="BB86" s="5">
        <v>12</v>
      </c>
      <c r="BD86" s="35">
        <v>4.0800000000000002E-5</v>
      </c>
      <c r="BE86">
        <v>55.454000000000001</v>
      </c>
      <c r="BF86">
        <v>44.786000000000001</v>
      </c>
      <c r="BG86">
        <v>70.266999999999996</v>
      </c>
      <c r="BH86">
        <v>13.858000000000001</v>
      </c>
      <c r="BI86">
        <v>2.1000000000000001E-2</v>
      </c>
      <c r="BL86" s="33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">
        <v>36</v>
      </c>
      <c r="BY86" s="35">
        <v>2.4899999999999999E-5</v>
      </c>
      <c r="BZ86">
        <v>241.887</v>
      </c>
      <c r="CA86">
        <v>240.333</v>
      </c>
      <c r="CB86">
        <v>242.333</v>
      </c>
      <c r="CC86">
        <v>-80.537999999999997</v>
      </c>
      <c r="CD86">
        <v>1.6E-2</v>
      </c>
      <c r="CG86" s="3">
        <v>34</v>
      </c>
      <c r="CH86" t="s">
        <v>5</v>
      </c>
      <c r="CI86" s="35">
        <v>1.9300000000000002E-5</v>
      </c>
      <c r="CJ86">
        <v>166.71</v>
      </c>
      <c r="CK86">
        <v>146.333</v>
      </c>
      <c r="CL86">
        <v>177.321</v>
      </c>
      <c r="CM86">
        <v>129.036</v>
      </c>
      <c r="CN86">
        <v>3.4000000000000002E-2</v>
      </c>
      <c r="CR86">
        <v>11</v>
      </c>
      <c r="CT86" s="35">
        <v>4.3000000000000003E-6</v>
      </c>
      <c r="CU86">
        <v>45.631</v>
      </c>
      <c r="CV86">
        <v>41</v>
      </c>
      <c r="CW86">
        <v>47.771999999999998</v>
      </c>
      <c r="CX86">
        <v>57.529000000000003</v>
      </c>
      <c r="CY86">
        <v>7.0000000000000001E-3</v>
      </c>
      <c r="DJ86" t="s">
        <v>8</v>
      </c>
      <c r="DL86" s="29"/>
      <c r="DM86" s="5">
        <v>25</v>
      </c>
      <c r="DO86" s="35">
        <v>9.2099999999999999E-6</v>
      </c>
      <c r="DP86">
        <v>88.998000000000005</v>
      </c>
      <c r="DQ86">
        <v>83.980999999999995</v>
      </c>
      <c r="DR86">
        <v>93.049000000000007</v>
      </c>
      <c r="DS86">
        <v>-67.834000000000003</v>
      </c>
      <c r="DT86">
        <v>1.6E-2</v>
      </c>
      <c r="DW86" s="3">
        <v>21</v>
      </c>
      <c r="DX86"/>
      <c r="DY86" s="35">
        <v>1.11E-5</v>
      </c>
      <c r="DZ86">
        <v>87.738</v>
      </c>
      <c r="EA86">
        <v>81.477999999999994</v>
      </c>
      <c r="EB86">
        <v>94.858999999999995</v>
      </c>
      <c r="EC86">
        <v>154.88499999999999</v>
      </c>
      <c r="ED86">
        <v>1.9E-2</v>
      </c>
      <c r="EE86"/>
      <c r="EG86">
        <v>10</v>
      </c>
      <c r="EI86" s="35">
        <v>1.26E-5</v>
      </c>
      <c r="EJ86">
        <v>119.41200000000001</v>
      </c>
      <c r="EK86">
        <v>114.28</v>
      </c>
      <c r="EL86">
        <v>123</v>
      </c>
      <c r="EM86">
        <v>168.40799999999999</v>
      </c>
      <c r="EN86">
        <v>2.1999999999999999E-2</v>
      </c>
      <c r="EQ86" s="3">
        <v>14</v>
      </c>
      <c r="ES86" s="35">
        <v>7.0600000000000002E-6</v>
      </c>
      <c r="ET86">
        <v>73.647000000000006</v>
      </c>
      <c r="EU86">
        <v>70.534000000000006</v>
      </c>
      <c r="EV86">
        <v>80.043999999999997</v>
      </c>
      <c r="EW86">
        <v>-65.772000000000006</v>
      </c>
      <c r="EX86">
        <v>1.2E-2</v>
      </c>
      <c r="FB86" s="59"/>
      <c r="FL86" s="3">
        <v>36</v>
      </c>
      <c r="FM86"/>
      <c r="FN86" s="35">
        <v>1.04E-5</v>
      </c>
      <c r="FO86">
        <v>86.703000000000003</v>
      </c>
      <c r="FP86">
        <v>77.253</v>
      </c>
      <c r="FQ86">
        <v>94.899000000000001</v>
      </c>
      <c r="FR86">
        <v>-42.51</v>
      </c>
      <c r="FS86">
        <v>1.7999999999999999E-2</v>
      </c>
      <c r="FT86"/>
      <c r="FU86"/>
      <c r="FW86" s="61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</row>
    <row r="87" spans="1:196" x14ac:dyDescent="0.25">
      <c r="A87" s="58" t="s">
        <v>63</v>
      </c>
      <c r="B87">
        <v>84</v>
      </c>
      <c r="D87" s="35">
        <v>6.139E-6</v>
      </c>
      <c r="E87">
        <v>128.76</v>
      </c>
      <c r="F87">
        <v>116.676</v>
      </c>
      <c r="G87">
        <v>147.63</v>
      </c>
      <c r="H87">
        <v>83.991</v>
      </c>
      <c r="I87">
        <v>1.0999999999999999E-2</v>
      </c>
      <c r="L87" s="3">
        <v>16</v>
      </c>
      <c r="N87" s="35">
        <v>5.5300000000000004E-6</v>
      </c>
      <c r="O87">
        <v>123.065</v>
      </c>
      <c r="P87">
        <v>118.706</v>
      </c>
      <c r="Q87">
        <v>127.667</v>
      </c>
      <c r="R87">
        <v>-120.964</v>
      </c>
      <c r="S87">
        <v>0.01</v>
      </c>
      <c r="V87" s="3">
        <v>17</v>
      </c>
      <c r="X87" s="35">
        <v>3.9899999999999999E-6</v>
      </c>
      <c r="Y87">
        <v>164.11</v>
      </c>
      <c r="Z87">
        <v>154.79</v>
      </c>
      <c r="AA87">
        <v>182.185</v>
      </c>
      <c r="AB87">
        <v>-51.34</v>
      </c>
      <c r="AC87">
        <v>7.0000000000000001E-3</v>
      </c>
      <c r="AQ87" s="3">
        <v>21</v>
      </c>
      <c r="AS87" s="35">
        <v>5.8300000000000001E-6</v>
      </c>
      <c r="AT87">
        <v>57.323999999999998</v>
      </c>
      <c r="AU87">
        <v>46.716999999999999</v>
      </c>
      <c r="AV87">
        <v>63.744999999999997</v>
      </c>
      <c r="AW87">
        <v>-45</v>
      </c>
      <c r="AX87">
        <v>0.01</v>
      </c>
      <c r="BB87" s="5">
        <v>13</v>
      </c>
      <c r="BD87" s="35">
        <v>2.5599999999999999E-5</v>
      </c>
      <c r="BE87">
        <v>53.982999999999997</v>
      </c>
      <c r="BF87">
        <v>46.454999999999998</v>
      </c>
      <c r="BG87">
        <v>60.372</v>
      </c>
      <c r="BH87">
        <v>-124.762</v>
      </c>
      <c r="BI87">
        <v>1.2E-2</v>
      </c>
      <c r="BL87" s="33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">
        <v>37</v>
      </c>
      <c r="BY87" s="35">
        <v>2.4899999999999999E-5</v>
      </c>
      <c r="BZ87">
        <v>225.179</v>
      </c>
      <c r="CA87">
        <v>208.88900000000001</v>
      </c>
      <c r="CB87">
        <v>241.96299999999999</v>
      </c>
      <c r="CC87">
        <v>95.194000000000003</v>
      </c>
      <c r="CD87">
        <v>1.6E-2</v>
      </c>
      <c r="CG87" s="3">
        <v>31</v>
      </c>
      <c r="CI87" s="35">
        <v>3.4900000000000003E-4</v>
      </c>
      <c r="CJ87">
        <v>113.964</v>
      </c>
      <c r="CK87">
        <v>80.918999999999997</v>
      </c>
      <c r="CL87">
        <v>176.755</v>
      </c>
      <c r="CM87">
        <v>-52.917999999999999</v>
      </c>
      <c r="CN87">
        <v>0.629</v>
      </c>
      <c r="CR87">
        <v>12</v>
      </c>
      <c r="CT87" s="35">
        <v>6.4500000000000001E-6</v>
      </c>
      <c r="CU87">
        <v>50.744</v>
      </c>
      <c r="CV87">
        <v>44.506999999999998</v>
      </c>
      <c r="CW87">
        <v>56.667000000000002</v>
      </c>
      <c r="CX87">
        <v>-120.46599999999999</v>
      </c>
      <c r="CY87">
        <v>1.0999999999999999E-2</v>
      </c>
      <c r="DJ87">
        <f>DI84/DI80</f>
        <v>25.583333333333332</v>
      </c>
      <c r="DK87">
        <f>DI85/DI80</f>
        <v>1072.0833333333333</v>
      </c>
      <c r="DL87" s="29"/>
      <c r="DM87" s="5">
        <v>26</v>
      </c>
      <c r="DO87" s="35">
        <v>1.26E-5</v>
      </c>
      <c r="DP87">
        <v>87.793999999999997</v>
      </c>
      <c r="DQ87">
        <v>84.944000000000003</v>
      </c>
      <c r="DR87">
        <v>93.194000000000003</v>
      </c>
      <c r="DS87">
        <v>114.67700000000001</v>
      </c>
      <c r="DT87">
        <v>2.1999999999999999E-2</v>
      </c>
      <c r="DW87" s="3">
        <v>22</v>
      </c>
      <c r="DX87"/>
      <c r="DY87" s="35">
        <v>1.1399999999999999E-5</v>
      </c>
      <c r="DZ87">
        <v>95.210999999999999</v>
      </c>
      <c r="EA87">
        <v>82.774000000000001</v>
      </c>
      <c r="EB87">
        <v>106.407</v>
      </c>
      <c r="EC87">
        <v>-22.989000000000001</v>
      </c>
      <c r="ED87">
        <v>0.02</v>
      </c>
      <c r="EE87"/>
      <c r="EG87">
        <v>11</v>
      </c>
      <c r="EI87" s="35">
        <v>1.38E-5</v>
      </c>
      <c r="EJ87">
        <v>120.697</v>
      </c>
      <c r="EK87">
        <v>115.07</v>
      </c>
      <c r="EL87">
        <v>128.333</v>
      </c>
      <c r="EM87">
        <v>-10.539</v>
      </c>
      <c r="EN87">
        <v>2.4E-2</v>
      </c>
      <c r="EQ87" s="3">
        <v>15</v>
      </c>
      <c r="ES87" s="35">
        <v>6.1399999999999997E-6</v>
      </c>
      <c r="ET87">
        <v>73.366</v>
      </c>
      <c r="EU87">
        <v>68.332999999999998</v>
      </c>
      <c r="EV87">
        <v>77.492999999999995</v>
      </c>
      <c r="EW87">
        <v>113.962</v>
      </c>
      <c r="EX87">
        <v>1.0999999999999999E-2</v>
      </c>
      <c r="FB87" s="59"/>
      <c r="FL87" s="3">
        <v>37</v>
      </c>
      <c r="FM87"/>
      <c r="FN87" s="35">
        <v>1.0699999999999999E-5</v>
      </c>
      <c r="FO87">
        <v>86.135000000000005</v>
      </c>
      <c r="FP87">
        <v>81.480999999999995</v>
      </c>
      <c r="FQ87">
        <v>91.391999999999996</v>
      </c>
      <c r="FR87">
        <v>138.50399999999999</v>
      </c>
      <c r="FS87">
        <v>1.9E-2</v>
      </c>
      <c r="FT87"/>
      <c r="FU87"/>
      <c r="FW87" s="61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</row>
    <row r="88" spans="1:196" x14ac:dyDescent="0.25">
      <c r="A88" s="56" t="s">
        <v>17</v>
      </c>
      <c r="B88">
        <v>85</v>
      </c>
      <c r="D88" s="35">
        <v>7.9810000000000003E-6</v>
      </c>
      <c r="E88">
        <v>129.708</v>
      </c>
      <c r="F88">
        <v>120.28</v>
      </c>
      <c r="G88">
        <v>138.76400000000001</v>
      </c>
      <c r="H88">
        <v>-94.573999999999998</v>
      </c>
      <c r="I88">
        <v>1.4E-2</v>
      </c>
      <c r="L88" s="3">
        <v>17</v>
      </c>
      <c r="N88" s="35">
        <v>4.9100000000000004E-6</v>
      </c>
      <c r="O88">
        <v>114.273</v>
      </c>
      <c r="P88">
        <v>107.881</v>
      </c>
      <c r="Q88">
        <v>122.815</v>
      </c>
      <c r="R88">
        <v>61.698999999999998</v>
      </c>
      <c r="S88">
        <v>8.0000000000000002E-3</v>
      </c>
      <c r="V88" s="3">
        <v>18</v>
      </c>
      <c r="X88" s="35">
        <v>5.22E-6</v>
      </c>
      <c r="Y88">
        <v>165.81299999999999</v>
      </c>
      <c r="Z88">
        <v>157.51900000000001</v>
      </c>
      <c r="AA88">
        <v>175.51900000000001</v>
      </c>
      <c r="AB88">
        <v>121.608</v>
      </c>
      <c r="AC88">
        <v>8.9999999999999993E-3</v>
      </c>
      <c r="AQ88" s="3">
        <v>22</v>
      </c>
      <c r="AS88" s="35">
        <v>8.2900000000000002E-6</v>
      </c>
      <c r="AT88">
        <v>58.027000000000001</v>
      </c>
      <c r="AU88">
        <v>51.651000000000003</v>
      </c>
      <c r="AV88">
        <v>64.667000000000002</v>
      </c>
      <c r="AW88">
        <v>136.548</v>
      </c>
      <c r="AX88">
        <v>1.4E-2</v>
      </c>
      <c r="BB88" s="5">
        <v>14</v>
      </c>
      <c r="BD88" s="35">
        <v>3.57E-5</v>
      </c>
      <c r="BE88">
        <v>56.353000000000002</v>
      </c>
      <c r="BF88">
        <v>50.094999999999999</v>
      </c>
      <c r="BG88">
        <v>60.531999999999996</v>
      </c>
      <c r="BH88">
        <v>13.858000000000001</v>
      </c>
      <c r="BI88">
        <v>1.7000000000000001E-2</v>
      </c>
      <c r="BL88" s="33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">
        <v>38</v>
      </c>
      <c r="BY88" s="35">
        <v>2.4899999999999999E-5</v>
      </c>
      <c r="BZ88">
        <v>175.959</v>
      </c>
      <c r="CA88">
        <v>139.815</v>
      </c>
      <c r="CB88">
        <v>208.88900000000001</v>
      </c>
      <c r="CC88">
        <v>-81.254000000000005</v>
      </c>
      <c r="CD88">
        <v>1.7000000000000001E-2</v>
      </c>
      <c r="CN88">
        <v>4.625</v>
      </c>
      <c r="CR88">
        <v>13</v>
      </c>
      <c r="CT88" s="35">
        <v>7.9799999999999998E-6</v>
      </c>
      <c r="CU88">
        <v>65.835999999999999</v>
      </c>
      <c r="CV88">
        <v>53.784999999999997</v>
      </c>
      <c r="CW88">
        <v>77.587999999999994</v>
      </c>
      <c r="CX88">
        <v>63.435000000000002</v>
      </c>
      <c r="CY88">
        <v>1.4E-2</v>
      </c>
      <c r="DE88">
        <f>DF89-DK87</f>
        <v>357.36111111111086</v>
      </c>
      <c r="DF88">
        <f>DI85/(DI80+DI81)</f>
        <v>857.66666666666663</v>
      </c>
      <c r="DG88">
        <f>DH89-DJ87</f>
        <v>8.527777777777775</v>
      </c>
      <c r="DH88">
        <f>DI84/(DI80+DI81)</f>
        <v>20.466666666666669</v>
      </c>
      <c r="DI88" t="s">
        <v>9</v>
      </c>
      <c r="DJ88">
        <f>DI84/DI83</f>
        <v>14.619047619047619</v>
      </c>
      <c r="DK88">
        <f>DI85/DI83</f>
        <v>612.61904761904748</v>
      </c>
      <c r="DL88" s="29"/>
      <c r="DM88" s="5">
        <v>27</v>
      </c>
      <c r="DO88" s="35">
        <v>7.0600000000000002E-6</v>
      </c>
      <c r="DP88">
        <v>90.552999999999997</v>
      </c>
      <c r="DQ88">
        <v>88.043999999999997</v>
      </c>
      <c r="DR88">
        <v>93.968000000000004</v>
      </c>
      <c r="DS88">
        <v>-68.198999999999998</v>
      </c>
      <c r="DT88">
        <v>1.2E-2</v>
      </c>
      <c r="DW88" s="3">
        <v>23</v>
      </c>
      <c r="DX88"/>
      <c r="DY88" s="35">
        <v>3.9899999999999999E-6</v>
      </c>
      <c r="DZ88">
        <v>94.572999999999993</v>
      </c>
      <c r="EA88">
        <v>84</v>
      </c>
      <c r="EB88">
        <v>101.889</v>
      </c>
      <c r="EC88">
        <v>161.565</v>
      </c>
      <c r="ED88">
        <v>7.0000000000000001E-3</v>
      </c>
      <c r="EE88"/>
      <c r="EG88">
        <v>12</v>
      </c>
      <c r="EI88" s="35">
        <v>7.0600000000000002E-6</v>
      </c>
      <c r="EJ88">
        <v>126.11199999999999</v>
      </c>
      <c r="EK88">
        <v>120.27800000000001</v>
      </c>
      <c r="EL88">
        <v>131.048</v>
      </c>
      <c r="EM88">
        <v>169.21600000000001</v>
      </c>
      <c r="EN88">
        <v>1.2E-2</v>
      </c>
      <c r="EQ88" s="3">
        <v>16</v>
      </c>
      <c r="ES88" s="35">
        <v>6.1399999999999997E-6</v>
      </c>
      <c r="ET88">
        <v>76.388000000000005</v>
      </c>
      <c r="EU88">
        <v>68.332999999999998</v>
      </c>
      <c r="EV88">
        <v>79.602000000000004</v>
      </c>
      <c r="EW88">
        <v>-67.62</v>
      </c>
      <c r="EX88">
        <v>0.01</v>
      </c>
      <c r="FB88" s="59"/>
      <c r="FL88" s="3">
        <v>38</v>
      </c>
      <c r="FM88"/>
      <c r="FN88" s="35">
        <v>1.7200000000000001E-5</v>
      </c>
      <c r="FO88">
        <v>83.430999999999997</v>
      </c>
      <c r="FP88">
        <v>75.614000000000004</v>
      </c>
      <c r="FQ88">
        <v>91.838999999999999</v>
      </c>
      <c r="FR88">
        <v>-41.284999999999997</v>
      </c>
      <c r="FS88">
        <v>0.03</v>
      </c>
      <c r="FT88"/>
      <c r="FU88"/>
      <c r="FW88" s="61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</row>
    <row r="89" spans="1:196" x14ac:dyDescent="0.25">
      <c r="A89" s="56" t="s">
        <v>18</v>
      </c>
      <c r="B89">
        <v>86</v>
      </c>
      <c r="D89" s="35">
        <v>1.289E-5</v>
      </c>
      <c r="E89">
        <v>131.101</v>
      </c>
      <c r="F89">
        <v>119.90900000000001</v>
      </c>
      <c r="G89">
        <v>141.202</v>
      </c>
      <c r="H89">
        <v>84.427999999999997</v>
      </c>
      <c r="I89">
        <v>2.3E-2</v>
      </c>
      <c r="L89" s="3">
        <v>18</v>
      </c>
      <c r="N89" s="35">
        <v>4.3000000000000003E-6</v>
      </c>
      <c r="O89">
        <v>100.883</v>
      </c>
      <c r="P89">
        <v>95.129000000000005</v>
      </c>
      <c r="Q89">
        <v>113.407</v>
      </c>
      <c r="R89">
        <v>-126.027</v>
      </c>
      <c r="S89">
        <v>7.0000000000000001E-3</v>
      </c>
      <c r="V89" s="3">
        <v>19</v>
      </c>
      <c r="X89" s="35">
        <v>6.7499999999999997E-6</v>
      </c>
      <c r="Y89">
        <v>158.61000000000001</v>
      </c>
      <c r="Z89">
        <v>152.244</v>
      </c>
      <c r="AA89">
        <v>168.143</v>
      </c>
      <c r="AB89">
        <v>-52.594999999999999</v>
      </c>
      <c r="AC89">
        <v>1.2E-2</v>
      </c>
      <c r="AQ89" s="3">
        <v>23</v>
      </c>
      <c r="AS89" s="35">
        <v>8.2900000000000002E-6</v>
      </c>
      <c r="AT89">
        <v>68.067999999999998</v>
      </c>
      <c r="AU89">
        <v>52.098999999999997</v>
      </c>
      <c r="AV89">
        <v>85.602000000000004</v>
      </c>
      <c r="AW89">
        <v>-43.451999999999998</v>
      </c>
      <c r="AX89">
        <v>1.4999999999999999E-2</v>
      </c>
      <c r="BB89" s="5">
        <v>15</v>
      </c>
      <c r="BD89" s="35">
        <v>3.0599999999999998E-5</v>
      </c>
      <c r="BE89">
        <v>53.798000000000002</v>
      </c>
      <c r="BF89">
        <v>49.261000000000003</v>
      </c>
      <c r="BG89">
        <v>56.31</v>
      </c>
      <c r="BH89">
        <v>-123.845</v>
      </c>
      <c r="BI89">
        <v>1.4999999999999999E-2</v>
      </c>
      <c r="BL89" s="33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">
        <v>39</v>
      </c>
      <c r="BY89" s="35">
        <v>4.0299999999999997E-5</v>
      </c>
      <c r="BZ89">
        <v>123.08</v>
      </c>
      <c r="CA89">
        <v>106.581</v>
      </c>
      <c r="CB89">
        <v>139.815</v>
      </c>
      <c r="CC89">
        <v>96.009</v>
      </c>
      <c r="CD89">
        <v>2.7E-2</v>
      </c>
      <c r="CO89" t="s">
        <v>8</v>
      </c>
      <c r="CR89">
        <v>14</v>
      </c>
      <c r="CT89" s="35">
        <v>7.9799999999999998E-6</v>
      </c>
      <c r="CU89">
        <v>65.394999999999996</v>
      </c>
      <c r="CV89">
        <v>50.366999999999997</v>
      </c>
      <c r="CW89">
        <v>86.947999999999993</v>
      </c>
      <c r="CX89">
        <v>-120.57899999999999</v>
      </c>
      <c r="CY89">
        <v>1.4E-2</v>
      </c>
      <c r="DF89">
        <f>DI85/(DI80-DI81)</f>
        <v>1429.4444444444441</v>
      </c>
      <c r="DH89">
        <f>DI84/(DI80-DI81)</f>
        <v>34.111111111111107</v>
      </c>
      <c r="DI89" t="s">
        <v>10</v>
      </c>
      <c r="DJ89">
        <f>DI84/DI82</f>
        <v>51.166666666666664</v>
      </c>
      <c r="DK89">
        <f>DI85/DI82</f>
        <v>2144.1666666666665</v>
      </c>
      <c r="DL89" s="29"/>
      <c r="DM89" s="5">
        <v>28</v>
      </c>
      <c r="DO89" s="35">
        <v>1.04E-5</v>
      </c>
      <c r="DP89">
        <v>90.44</v>
      </c>
      <c r="DQ89">
        <v>84.69</v>
      </c>
      <c r="DR89">
        <v>94.95</v>
      </c>
      <c r="DS89">
        <v>112.751</v>
      </c>
      <c r="DT89">
        <v>1.7999999999999999E-2</v>
      </c>
      <c r="DW89" s="3">
        <v>24</v>
      </c>
      <c r="DX89"/>
      <c r="DY89" s="35">
        <v>6.4500000000000001E-6</v>
      </c>
      <c r="DZ89">
        <v>105.47499999999999</v>
      </c>
      <c r="EA89">
        <v>95.332999999999998</v>
      </c>
      <c r="EB89">
        <v>114.04900000000001</v>
      </c>
      <c r="EC89">
        <v>-26.565000000000001</v>
      </c>
      <c r="ED89">
        <v>1.0999999999999999E-2</v>
      </c>
      <c r="EE89"/>
      <c r="EG89">
        <v>13</v>
      </c>
      <c r="EI89" s="35">
        <v>5.8300000000000001E-6</v>
      </c>
      <c r="EJ89">
        <v>130.97399999999999</v>
      </c>
      <c r="EK89">
        <v>126.148</v>
      </c>
      <c r="EL89">
        <v>137.59299999999999</v>
      </c>
      <c r="EM89">
        <v>-12.529</v>
      </c>
      <c r="EN89">
        <v>0.01</v>
      </c>
      <c r="EQ89" s="3">
        <v>17</v>
      </c>
      <c r="ES89" s="35">
        <v>1.5E-5</v>
      </c>
      <c r="ET89">
        <v>79.953000000000003</v>
      </c>
      <c r="EU89">
        <v>71.031999999999996</v>
      </c>
      <c r="EV89">
        <v>91.856999999999999</v>
      </c>
      <c r="EW89">
        <v>116.03</v>
      </c>
      <c r="EX89">
        <v>2.7E-2</v>
      </c>
      <c r="FB89" s="59"/>
      <c r="FL89" s="3">
        <v>39</v>
      </c>
      <c r="FM89"/>
      <c r="FN89" s="35">
        <v>1.4399999999999999E-5</v>
      </c>
      <c r="FO89">
        <v>71.617999999999995</v>
      </c>
      <c r="FP89">
        <v>65.688999999999993</v>
      </c>
      <c r="FQ89">
        <v>79.084000000000003</v>
      </c>
      <c r="FR89">
        <v>138.46799999999999</v>
      </c>
      <c r="FS89">
        <v>2.5999999999999999E-2</v>
      </c>
      <c r="FT89"/>
      <c r="FU89"/>
      <c r="FW89" s="61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</row>
    <row r="90" spans="1:196" x14ac:dyDescent="0.25">
      <c r="A90" s="56" t="s">
        <v>19</v>
      </c>
      <c r="B90">
        <v>87</v>
      </c>
      <c r="D90" s="35">
        <v>7.9810000000000003E-6</v>
      </c>
      <c r="E90">
        <v>131.16399999999999</v>
      </c>
      <c r="F90">
        <v>119.77800000000001</v>
      </c>
      <c r="G90">
        <v>154.96700000000001</v>
      </c>
      <c r="H90">
        <v>-94.573999999999998</v>
      </c>
      <c r="I90">
        <v>1.4E-2</v>
      </c>
      <c r="L90" s="3">
        <v>19</v>
      </c>
      <c r="N90" s="35">
        <v>5.8300000000000001E-6</v>
      </c>
      <c r="O90">
        <v>104.928</v>
      </c>
      <c r="P90">
        <v>98.893000000000001</v>
      </c>
      <c r="Q90">
        <v>110.444</v>
      </c>
      <c r="R90">
        <v>59.036000000000001</v>
      </c>
      <c r="S90">
        <v>0.01</v>
      </c>
      <c r="V90" s="3">
        <v>20</v>
      </c>
      <c r="X90" s="35">
        <v>5.5300000000000004E-6</v>
      </c>
      <c r="Y90">
        <v>160.47200000000001</v>
      </c>
      <c r="Z90">
        <v>149.667</v>
      </c>
      <c r="AA90">
        <v>180.64099999999999</v>
      </c>
      <c r="AB90">
        <v>128.15700000000001</v>
      </c>
      <c r="AC90">
        <v>0.01</v>
      </c>
      <c r="AQ90" s="3">
        <v>24</v>
      </c>
      <c r="AS90" s="35">
        <v>9.5200000000000003E-6</v>
      </c>
      <c r="AT90">
        <v>59.35</v>
      </c>
      <c r="AU90">
        <v>49.786999999999999</v>
      </c>
      <c r="AV90">
        <v>74.444000000000003</v>
      </c>
      <c r="AW90">
        <v>133.66800000000001</v>
      </c>
      <c r="AX90">
        <v>1.7000000000000001E-2</v>
      </c>
      <c r="BB90" s="5">
        <v>16</v>
      </c>
      <c r="BD90" s="35">
        <v>3.57E-5</v>
      </c>
      <c r="BE90">
        <v>49.061999999999998</v>
      </c>
      <c r="BF90">
        <v>42.347999999999999</v>
      </c>
      <c r="BG90">
        <v>53.686999999999998</v>
      </c>
      <c r="BH90">
        <v>10.551</v>
      </c>
      <c r="BI90">
        <v>1.7999999999999999E-2</v>
      </c>
      <c r="BL90" s="33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">
        <v>40</v>
      </c>
      <c r="BY90" s="35">
        <v>2.8799999999999999E-5</v>
      </c>
      <c r="BZ90">
        <v>103.76900000000001</v>
      </c>
      <c r="CA90">
        <v>95.555999999999997</v>
      </c>
      <c r="CB90">
        <v>107.259</v>
      </c>
      <c r="CC90">
        <v>-81.87</v>
      </c>
      <c r="CD90">
        <v>1.9E-2</v>
      </c>
      <c r="CO90">
        <f>CN87/CN83</f>
        <v>29.952380952380949</v>
      </c>
      <c r="CP90">
        <f>CN88/CN83</f>
        <v>220.23809523809521</v>
      </c>
      <c r="CR90">
        <v>15</v>
      </c>
      <c r="CT90" s="35">
        <v>8.2900000000000002E-6</v>
      </c>
      <c r="CU90">
        <v>60.752000000000002</v>
      </c>
      <c r="CV90">
        <v>51.389000000000003</v>
      </c>
      <c r="CW90">
        <v>77.555999999999997</v>
      </c>
      <c r="CX90">
        <v>63.435000000000002</v>
      </c>
      <c r="CY90">
        <v>1.4999999999999999E-2</v>
      </c>
      <c r="DB90" s="33"/>
      <c r="DC90" s="30"/>
      <c r="DD90" s="34"/>
      <c r="DE90" s="30"/>
      <c r="DF90" s="30"/>
      <c r="DG90" s="30"/>
      <c r="DH90" s="30"/>
      <c r="DI90" s="30"/>
      <c r="DJ90" s="30"/>
      <c r="DK90" s="30"/>
      <c r="DL90" s="29"/>
      <c r="DM90" s="5">
        <v>29</v>
      </c>
      <c r="DO90" s="35">
        <v>1.11E-5</v>
      </c>
      <c r="DP90">
        <v>97.265000000000001</v>
      </c>
      <c r="DQ90">
        <v>91.444000000000003</v>
      </c>
      <c r="DR90">
        <v>101.867</v>
      </c>
      <c r="DS90">
        <v>-68.498999999999995</v>
      </c>
      <c r="DT90">
        <v>0.02</v>
      </c>
      <c r="DW90" s="3">
        <v>25</v>
      </c>
      <c r="DX90"/>
      <c r="DY90" s="35">
        <v>1.04E-5</v>
      </c>
      <c r="DZ90">
        <v>105.07599999999999</v>
      </c>
      <c r="EA90">
        <v>93.923000000000002</v>
      </c>
      <c r="EB90">
        <v>123.15300000000001</v>
      </c>
      <c r="EC90">
        <v>157.249</v>
      </c>
      <c r="ED90">
        <v>1.7999999999999999E-2</v>
      </c>
      <c r="EE90"/>
      <c r="EG90">
        <v>14</v>
      </c>
      <c r="EI90" s="35">
        <v>7.9799999999999998E-6</v>
      </c>
      <c r="EJ90">
        <v>142.76599999999999</v>
      </c>
      <c r="EK90">
        <v>137.59299999999999</v>
      </c>
      <c r="EL90">
        <v>149.36199999999999</v>
      </c>
      <c r="EM90">
        <v>166.50399999999999</v>
      </c>
      <c r="EN90">
        <v>1.4E-2</v>
      </c>
      <c r="EQ90" s="3">
        <v>18</v>
      </c>
      <c r="ES90" s="35">
        <v>6.1399999999999997E-6</v>
      </c>
      <c r="ET90">
        <v>71.066999999999993</v>
      </c>
      <c r="EU90">
        <v>65.221999999999994</v>
      </c>
      <c r="EV90">
        <v>81.501999999999995</v>
      </c>
      <c r="EW90">
        <v>-68.748999999999995</v>
      </c>
      <c r="EX90">
        <v>0.01</v>
      </c>
      <c r="FB90" s="59"/>
      <c r="FL90" s="3">
        <v>40</v>
      </c>
      <c r="FM90"/>
      <c r="FN90" s="35">
        <v>1.0699999999999999E-5</v>
      </c>
      <c r="FO90">
        <v>64.435000000000002</v>
      </c>
      <c r="FP90">
        <v>58.500999999999998</v>
      </c>
      <c r="FQ90">
        <v>69.63</v>
      </c>
      <c r="FR90">
        <v>-41.347999999999999</v>
      </c>
      <c r="FS90">
        <v>1.9E-2</v>
      </c>
      <c r="FT90"/>
      <c r="FU90"/>
      <c r="FW90" s="61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</row>
    <row r="91" spans="1:196" x14ac:dyDescent="0.25">
      <c r="A91" s="58" t="s">
        <v>55</v>
      </c>
      <c r="B91">
        <v>88</v>
      </c>
      <c r="D91" s="35">
        <v>1.1049999999999999E-5</v>
      </c>
      <c r="E91">
        <v>120.97</v>
      </c>
      <c r="F91">
        <v>104.611</v>
      </c>
      <c r="G91">
        <v>148.53299999999999</v>
      </c>
      <c r="H91">
        <v>84.957999999999998</v>
      </c>
      <c r="I91">
        <v>1.9E-2</v>
      </c>
      <c r="L91" s="3">
        <v>20</v>
      </c>
      <c r="N91" s="35">
        <v>4.6E-6</v>
      </c>
      <c r="O91">
        <v>111.91200000000001</v>
      </c>
      <c r="P91">
        <v>107.905</v>
      </c>
      <c r="Q91">
        <v>116.009</v>
      </c>
      <c r="R91">
        <v>-123.69</v>
      </c>
      <c r="S91">
        <v>8.0000000000000002E-3</v>
      </c>
      <c r="V91" s="3">
        <v>21</v>
      </c>
      <c r="X91" s="35">
        <v>4.3000000000000003E-6</v>
      </c>
      <c r="Y91">
        <v>157.476</v>
      </c>
      <c r="Z91">
        <v>149.26499999999999</v>
      </c>
      <c r="AA91">
        <v>165.64099999999999</v>
      </c>
      <c r="AB91">
        <v>-45</v>
      </c>
      <c r="AC91">
        <v>7.0000000000000001E-3</v>
      </c>
      <c r="AQ91" s="3">
        <v>25</v>
      </c>
      <c r="AS91" s="35">
        <v>8.8999999999999995E-6</v>
      </c>
      <c r="AT91">
        <v>56.667999999999999</v>
      </c>
      <c r="AU91">
        <v>43.366999999999997</v>
      </c>
      <c r="AV91">
        <v>72.171999999999997</v>
      </c>
      <c r="AW91">
        <v>-40.600999999999999</v>
      </c>
      <c r="AX91">
        <v>1.4999999999999999E-2</v>
      </c>
      <c r="BB91" s="5">
        <v>17</v>
      </c>
      <c r="BD91" s="35">
        <v>5.8699999999999997E-5</v>
      </c>
      <c r="BE91">
        <v>68.364000000000004</v>
      </c>
      <c r="BF91">
        <v>41.311999999999998</v>
      </c>
      <c r="BG91">
        <v>117.39700000000001</v>
      </c>
      <c r="BH91">
        <v>-122.045</v>
      </c>
      <c r="BI91">
        <v>3.1E-2</v>
      </c>
      <c r="BL91" s="33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">
        <v>41</v>
      </c>
      <c r="BY91" s="35">
        <v>2.3E-5</v>
      </c>
      <c r="BZ91">
        <v>101.744</v>
      </c>
      <c r="CA91">
        <v>93.929000000000002</v>
      </c>
      <c r="CB91">
        <v>111.667</v>
      </c>
      <c r="CC91">
        <v>95.194000000000003</v>
      </c>
      <c r="CD91">
        <v>1.4999999999999999E-2</v>
      </c>
      <c r="CJ91">
        <f>CK92-CP90</f>
        <v>68.824404761904788</v>
      </c>
      <c r="CK91">
        <f>CN88/(CN83+CN84)</f>
        <v>177.88461538461536</v>
      </c>
      <c r="CL91">
        <f>CM92-CO90</f>
        <v>9.360119047619051</v>
      </c>
      <c r="CM91">
        <f>CN87/(CN83+CN84)</f>
        <v>24.19230769230769</v>
      </c>
      <c r="CN91" t="s">
        <v>9</v>
      </c>
      <c r="CO91">
        <f>CN87/CN86</f>
        <v>18.5</v>
      </c>
      <c r="CP91">
        <f>CN88/CN86</f>
        <v>136.02941176470588</v>
      </c>
      <c r="CR91">
        <v>16</v>
      </c>
      <c r="CT91" s="35">
        <v>8.6000000000000007E-6</v>
      </c>
      <c r="CU91">
        <v>65.805000000000007</v>
      </c>
      <c r="CV91">
        <v>48.887999999999998</v>
      </c>
      <c r="CW91">
        <v>101.334</v>
      </c>
      <c r="CX91">
        <v>-118.443</v>
      </c>
      <c r="CY91">
        <v>1.4999999999999999E-2</v>
      </c>
      <c r="DB91" s="36" t="s">
        <v>136</v>
      </c>
      <c r="DC91" s="30"/>
      <c r="DD91" s="34"/>
      <c r="DE91" s="30"/>
      <c r="DF91" s="30"/>
      <c r="DG91" s="30"/>
      <c r="DH91" s="30"/>
      <c r="DI91" s="30"/>
      <c r="DJ91" s="30"/>
      <c r="DK91" s="30"/>
      <c r="DL91" s="29"/>
      <c r="DM91" s="5">
        <v>30</v>
      </c>
      <c r="DO91" s="35">
        <v>1.1399999999999999E-5</v>
      </c>
      <c r="DP91">
        <v>87.087999999999994</v>
      </c>
      <c r="DQ91">
        <v>81.185000000000002</v>
      </c>
      <c r="DR91">
        <v>94.332999999999998</v>
      </c>
      <c r="DS91">
        <v>114.444</v>
      </c>
      <c r="DT91">
        <v>0.02</v>
      </c>
      <c r="DW91" s="3">
        <v>26</v>
      </c>
      <c r="DX91"/>
      <c r="DY91" s="35">
        <v>7.3699999999999997E-6</v>
      </c>
      <c r="DZ91">
        <v>113.541</v>
      </c>
      <c r="EA91">
        <v>107.646</v>
      </c>
      <c r="EB91">
        <v>124.286</v>
      </c>
      <c r="EC91">
        <v>-23.199000000000002</v>
      </c>
      <c r="ED91">
        <v>1.2999999999999999E-2</v>
      </c>
      <c r="EE91"/>
      <c r="EG91">
        <v>15</v>
      </c>
      <c r="EI91" s="35">
        <v>1.5699999999999999E-5</v>
      </c>
      <c r="EJ91">
        <v>149.88900000000001</v>
      </c>
      <c r="EK91">
        <v>137.77799999999999</v>
      </c>
      <c r="EL91">
        <v>161.19999999999999</v>
      </c>
      <c r="EM91">
        <v>-10.407999999999999</v>
      </c>
      <c r="EN91">
        <v>2.7E-2</v>
      </c>
      <c r="EQ91" s="3">
        <v>19</v>
      </c>
      <c r="ES91" s="35">
        <v>8.6000000000000007E-6</v>
      </c>
      <c r="ET91">
        <v>75.695999999999998</v>
      </c>
      <c r="EU91">
        <v>69.917000000000002</v>
      </c>
      <c r="EV91">
        <v>80.477000000000004</v>
      </c>
      <c r="EW91">
        <v>114.624</v>
      </c>
      <c r="EX91">
        <v>1.4999999999999999E-2</v>
      </c>
      <c r="FB91" s="59"/>
      <c r="FL91" s="3">
        <v>41</v>
      </c>
      <c r="FM91"/>
      <c r="FN91" s="35">
        <v>7.6699999999999994E-6</v>
      </c>
      <c r="FO91">
        <v>74.852999999999994</v>
      </c>
      <c r="FP91">
        <v>62.667000000000002</v>
      </c>
      <c r="FQ91">
        <v>86.444000000000003</v>
      </c>
      <c r="FR91">
        <v>138.36600000000001</v>
      </c>
      <c r="FS91">
        <v>1.2999999999999999E-2</v>
      </c>
      <c r="FT91"/>
      <c r="FU91"/>
      <c r="FW91" s="61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</row>
    <row r="92" spans="1:196" x14ac:dyDescent="0.25">
      <c r="A92" s="57" t="s">
        <v>20</v>
      </c>
      <c r="B92">
        <v>89</v>
      </c>
      <c r="D92" s="35">
        <v>9.8220000000000002E-6</v>
      </c>
      <c r="E92">
        <v>106.63800000000001</v>
      </c>
      <c r="F92">
        <v>103.447</v>
      </c>
      <c r="G92">
        <v>110.605</v>
      </c>
      <c r="H92">
        <v>-95.528000000000006</v>
      </c>
      <c r="I92">
        <v>1.7000000000000001E-2</v>
      </c>
      <c r="L92" s="3">
        <v>21</v>
      </c>
      <c r="N92" s="35">
        <v>6.4500000000000001E-6</v>
      </c>
      <c r="O92">
        <v>112.922</v>
      </c>
      <c r="P92">
        <v>110.98699999999999</v>
      </c>
      <c r="Q92">
        <v>115.04</v>
      </c>
      <c r="R92">
        <v>63.435000000000002</v>
      </c>
      <c r="S92">
        <v>1.0999999999999999E-2</v>
      </c>
      <c r="V92" s="3">
        <v>22</v>
      </c>
      <c r="X92" s="35">
        <v>3.9899999999999999E-6</v>
      </c>
      <c r="Y92">
        <v>153.108</v>
      </c>
      <c r="Z92">
        <v>146.83500000000001</v>
      </c>
      <c r="AA92">
        <v>165.405</v>
      </c>
      <c r="AB92">
        <v>131.63399999999999</v>
      </c>
      <c r="AC92">
        <v>7.0000000000000001E-3</v>
      </c>
      <c r="AQ92" s="3">
        <v>26</v>
      </c>
      <c r="AS92" s="35">
        <v>6.1399999999999997E-6</v>
      </c>
      <c r="AT92">
        <v>78.855999999999995</v>
      </c>
      <c r="AU92">
        <v>61.536999999999999</v>
      </c>
      <c r="AV92">
        <v>108.52</v>
      </c>
      <c r="AW92">
        <v>137.12100000000001</v>
      </c>
      <c r="AX92">
        <v>1.0999999999999999E-2</v>
      </c>
      <c r="BB92" s="5">
        <v>18</v>
      </c>
      <c r="BD92" s="35">
        <v>3.8300000000000003E-5</v>
      </c>
      <c r="BE92">
        <v>109.54300000000001</v>
      </c>
      <c r="BF92">
        <v>82.116</v>
      </c>
      <c r="BG92">
        <v>147.101</v>
      </c>
      <c r="BH92">
        <v>12.856999999999999</v>
      </c>
      <c r="BI92">
        <v>1.9E-2</v>
      </c>
      <c r="BL92" s="33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">
        <v>42</v>
      </c>
      <c r="BY92" s="35">
        <v>3.26E-5</v>
      </c>
      <c r="BZ92">
        <v>105.08799999999999</v>
      </c>
      <c r="CA92">
        <v>100.66800000000001</v>
      </c>
      <c r="CB92">
        <v>111.667</v>
      </c>
      <c r="CC92">
        <v>-78.69</v>
      </c>
      <c r="CD92">
        <v>2.1000000000000001E-2</v>
      </c>
      <c r="CK92">
        <f>CN88/(CN83-CN84)</f>
        <v>289.0625</v>
      </c>
      <c r="CM92">
        <f>CN87/(CN83-CN84)</f>
        <v>39.3125</v>
      </c>
      <c r="CN92" t="s">
        <v>10</v>
      </c>
      <c r="CO92">
        <f>CN87/CN85</f>
        <v>52.416666666666664</v>
      </c>
      <c r="CP92">
        <f>CN88/CN85</f>
        <v>385.41666666666669</v>
      </c>
      <c r="CR92">
        <v>17</v>
      </c>
      <c r="CT92" s="35">
        <v>7.6699999999999994E-6</v>
      </c>
      <c r="CU92">
        <v>58.595999999999997</v>
      </c>
      <c r="CV92">
        <v>55.679000000000002</v>
      </c>
      <c r="CW92">
        <v>61.814999999999998</v>
      </c>
      <c r="CX92">
        <v>62.353999999999999</v>
      </c>
      <c r="CY92">
        <v>1.2999999999999999E-2</v>
      </c>
      <c r="DB92" s="3" t="s">
        <v>12</v>
      </c>
      <c r="DC92" t="s">
        <v>1</v>
      </c>
      <c r="DD92" t="s">
        <v>2</v>
      </c>
      <c r="DE92" t="s">
        <v>3</v>
      </c>
      <c r="DF92" t="s">
        <v>4</v>
      </c>
      <c r="DG92" t="s">
        <v>5</v>
      </c>
      <c r="DH92" t="s">
        <v>6</v>
      </c>
      <c r="DI92" t="s">
        <v>13</v>
      </c>
      <c r="DL92" s="29"/>
      <c r="DM92" s="5">
        <v>31</v>
      </c>
      <c r="DO92" s="35">
        <v>8.6000000000000007E-6</v>
      </c>
      <c r="DP92">
        <v>98.117999999999995</v>
      </c>
      <c r="DQ92">
        <v>93.519000000000005</v>
      </c>
      <c r="DR92">
        <v>101.73699999999999</v>
      </c>
      <c r="DS92">
        <v>-68.198999999999998</v>
      </c>
      <c r="DT92">
        <v>1.4999999999999999E-2</v>
      </c>
      <c r="DW92" s="3">
        <v>27</v>
      </c>
      <c r="DX92"/>
      <c r="DY92" s="35">
        <v>1.29E-5</v>
      </c>
      <c r="DZ92">
        <v>114.322</v>
      </c>
      <c r="EA92">
        <v>105.867</v>
      </c>
      <c r="EB92">
        <v>130.489</v>
      </c>
      <c r="EC92">
        <v>158.459</v>
      </c>
      <c r="ED92">
        <v>2.3E-2</v>
      </c>
      <c r="EE92"/>
      <c r="EG92">
        <v>16</v>
      </c>
      <c r="EI92" s="35">
        <v>1.01E-5</v>
      </c>
      <c r="EJ92">
        <v>131.94900000000001</v>
      </c>
      <c r="EK92">
        <v>128.88499999999999</v>
      </c>
      <c r="EL92">
        <v>137.77799999999999</v>
      </c>
      <c r="EM92">
        <v>167.27600000000001</v>
      </c>
      <c r="EN92">
        <v>1.7999999999999999E-2</v>
      </c>
      <c r="EQ92" s="3">
        <v>20</v>
      </c>
      <c r="ES92" s="35">
        <v>9.2099999999999999E-6</v>
      </c>
      <c r="ET92">
        <v>76.043000000000006</v>
      </c>
      <c r="EU92">
        <v>68.350999999999999</v>
      </c>
      <c r="EV92">
        <v>82.268000000000001</v>
      </c>
      <c r="EW92">
        <v>-65.224999999999994</v>
      </c>
      <c r="EX92">
        <v>1.6E-2</v>
      </c>
      <c r="FB92" s="59"/>
      <c r="FL92" s="3">
        <v>42</v>
      </c>
      <c r="FM92"/>
      <c r="FN92" s="35">
        <v>1.1399999999999999E-5</v>
      </c>
      <c r="FO92">
        <v>97.813000000000002</v>
      </c>
      <c r="FP92">
        <v>86.332999999999998</v>
      </c>
      <c r="FQ92">
        <v>131.22200000000001</v>
      </c>
      <c r="FR92">
        <v>-40.426000000000002</v>
      </c>
      <c r="FS92">
        <v>0.02</v>
      </c>
      <c r="FT92"/>
      <c r="FU92"/>
      <c r="FW92" s="61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</row>
    <row r="93" spans="1:196" x14ac:dyDescent="0.25">
      <c r="A93" s="56" t="s">
        <v>21</v>
      </c>
      <c r="B93">
        <v>90</v>
      </c>
      <c r="D93" s="35">
        <v>7.0600000000000002E-6</v>
      </c>
      <c r="E93">
        <v>103.43600000000001</v>
      </c>
      <c r="F93">
        <v>96.798000000000002</v>
      </c>
      <c r="G93">
        <v>111.111</v>
      </c>
      <c r="H93">
        <v>87.397000000000006</v>
      </c>
      <c r="I93">
        <v>1.2E-2</v>
      </c>
      <c r="L93" s="3">
        <v>22</v>
      </c>
      <c r="N93" s="35">
        <v>4.9100000000000004E-6</v>
      </c>
      <c r="O93">
        <v>111.97199999999999</v>
      </c>
      <c r="P93">
        <v>107.735</v>
      </c>
      <c r="Q93">
        <v>117.227</v>
      </c>
      <c r="R93">
        <v>-121.608</v>
      </c>
      <c r="S93">
        <v>8.0000000000000002E-3</v>
      </c>
      <c r="V93" s="3">
        <v>23</v>
      </c>
      <c r="X93" s="35">
        <v>5.22E-6</v>
      </c>
      <c r="Y93">
        <v>157.673</v>
      </c>
      <c r="Z93">
        <v>147.77799999999999</v>
      </c>
      <c r="AA93">
        <v>168.535</v>
      </c>
      <c r="AB93">
        <v>-57.265000000000001</v>
      </c>
      <c r="AC93">
        <v>8.9999999999999993E-3</v>
      </c>
      <c r="AQ93" s="3">
        <v>27</v>
      </c>
      <c r="AS93" s="35">
        <v>7.0600000000000002E-6</v>
      </c>
      <c r="AT93">
        <v>82.975999999999999</v>
      </c>
      <c r="AU93">
        <v>72.938000000000002</v>
      </c>
      <c r="AV93">
        <v>92.715000000000003</v>
      </c>
      <c r="AW93">
        <v>-43.152000000000001</v>
      </c>
      <c r="AX93">
        <v>1.2E-2</v>
      </c>
      <c r="BB93" s="5">
        <v>19</v>
      </c>
      <c r="BD93" s="35">
        <v>4.85E-5</v>
      </c>
      <c r="BE93">
        <v>58.029000000000003</v>
      </c>
      <c r="BF93">
        <v>38.840000000000003</v>
      </c>
      <c r="BG93">
        <v>85.605999999999995</v>
      </c>
      <c r="BH93">
        <v>-120.699</v>
      </c>
      <c r="BI93">
        <v>2.5000000000000001E-2</v>
      </c>
      <c r="BL93" s="33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">
        <v>43</v>
      </c>
      <c r="BY93" s="35">
        <v>3.0700000000000001E-5</v>
      </c>
      <c r="BZ93">
        <v>101.069</v>
      </c>
      <c r="CA93">
        <v>88</v>
      </c>
      <c r="CB93">
        <v>111.426</v>
      </c>
      <c r="CC93">
        <v>93.813999999999993</v>
      </c>
      <c r="CD93">
        <v>2.1000000000000001E-2</v>
      </c>
      <c r="CG93" s="33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>
        <v>18</v>
      </c>
      <c r="CT93" s="35">
        <v>5.8300000000000001E-6</v>
      </c>
      <c r="CU93">
        <v>70.593000000000004</v>
      </c>
      <c r="CV93">
        <v>56.728999999999999</v>
      </c>
      <c r="CW93">
        <v>98.337000000000003</v>
      </c>
      <c r="CX93">
        <v>-120.964</v>
      </c>
      <c r="CY93">
        <v>0.01</v>
      </c>
      <c r="DB93" s="3">
        <v>1</v>
      </c>
      <c r="DD93" s="35">
        <v>1.0699999999999999E-5</v>
      </c>
      <c r="DE93">
        <v>124.657</v>
      </c>
      <c r="DF93">
        <v>89.546999999999997</v>
      </c>
      <c r="DG93">
        <v>176.02500000000001</v>
      </c>
      <c r="DH93">
        <v>-31.827000000000002</v>
      </c>
      <c r="DI93">
        <v>1.9E-2</v>
      </c>
      <c r="DL93" s="29"/>
      <c r="DM93" s="5">
        <v>32</v>
      </c>
      <c r="DO93" s="35">
        <v>1.0699999999999999E-5</v>
      </c>
      <c r="DP93">
        <v>96.471000000000004</v>
      </c>
      <c r="DQ93">
        <v>90.22</v>
      </c>
      <c r="DR93">
        <v>100.661</v>
      </c>
      <c r="DS93">
        <v>112.751</v>
      </c>
      <c r="DT93">
        <v>1.9E-2</v>
      </c>
      <c r="DW93" s="3">
        <v>28</v>
      </c>
      <c r="DX93"/>
      <c r="DY93" s="35">
        <v>1.1399999999999999E-5</v>
      </c>
      <c r="DZ93">
        <v>110.97499999999999</v>
      </c>
      <c r="EA93">
        <v>99.332999999999998</v>
      </c>
      <c r="EB93">
        <v>118.333</v>
      </c>
      <c r="EC93">
        <v>-23.806000000000001</v>
      </c>
      <c r="ED93">
        <v>0.02</v>
      </c>
      <c r="EE93"/>
      <c r="EG93">
        <v>17</v>
      </c>
      <c r="EI93" s="35">
        <v>9.2099999999999999E-6</v>
      </c>
      <c r="EJ93">
        <v>130.37</v>
      </c>
      <c r="EK93">
        <v>119.667</v>
      </c>
      <c r="EL93">
        <v>140.07300000000001</v>
      </c>
      <c r="EM93">
        <v>-13.57</v>
      </c>
      <c r="EN93">
        <v>1.6E-2</v>
      </c>
      <c r="EQ93" s="3">
        <v>21</v>
      </c>
      <c r="ES93" s="35">
        <v>6.7499999999999997E-6</v>
      </c>
      <c r="ET93">
        <v>72.453999999999994</v>
      </c>
      <c r="EU93">
        <v>67.644000000000005</v>
      </c>
      <c r="EV93">
        <v>78.888999999999996</v>
      </c>
      <c r="EW93">
        <v>111.801</v>
      </c>
      <c r="EX93">
        <v>1.2E-2</v>
      </c>
      <c r="FB93" s="59"/>
      <c r="FL93" s="3">
        <v>43</v>
      </c>
      <c r="FM93" t="s">
        <v>3</v>
      </c>
      <c r="FN93" s="35">
        <v>1.15E-5</v>
      </c>
      <c r="FO93">
        <v>102.47</v>
      </c>
      <c r="FP93">
        <v>95.45</v>
      </c>
      <c r="FQ93">
        <v>109.453</v>
      </c>
      <c r="FR93">
        <v>48.572000000000003</v>
      </c>
      <c r="FS93">
        <v>0.02</v>
      </c>
      <c r="FT93"/>
      <c r="FU93"/>
      <c r="FW93" s="61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</row>
    <row r="94" spans="1:196" x14ac:dyDescent="0.25">
      <c r="A94" s="58" t="s">
        <v>60</v>
      </c>
      <c r="B94">
        <v>91</v>
      </c>
      <c r="D94" s="35">
        <v>9.8220000000000002E-6</v>
      </c>
      <c r="E94">
        <v>102.259</v>
      </c>
      <c r="F94">
        <v>91.861999999999995</v>
      </c>
      <c r="G94">
        <v>107.93</v>
      </c>
      <c r="H94">
        <v>-95.528000000000006</v>
      </c>
      <c r="I94">
        <v>1.7000000000000001E-2</v>
      </c>
      <c r="L94" s="3">
        <v>23</v>
      </c>
      <c r="N94" s="35">
        <v>6.1399999999999997E-6</v>
      </c>
      <c r="O94">
        <v>115.411</v>
      </c>
      <c r="P94">
        <v>108.926</v>
      </c>
      <c r="Q94">
        <v>122.684</v>
      </c>
      <c r="R94">
        <v>55.491</v>
      </c>
      <c r="S94">
        <v>1.0999999999999999E-2</v>
      </c>
      <c r="V94" s="3">
        <v>24</v>
      </c>
      <c r="X94" s="35">
        <v>6.4500000000000001E-6</v>
      </c>
      <c r="Y94">
        <v>151.114</v>
      </c>
      <c r="Z94">
        <v>143.607</v>
      </c>
      <c r="AA94">
        <v>157.29300000000001</v>
      </c>
      <c r="AB94">
        <v>129.09399999999999</v>
      </c>
      <c r="AC94">
        <v>1.0999999999999999E-2</v>
      </c>
      <c r="AQ94" s="3">
        <v>28</v>
      </c>
      <c r="AS94" s="35">
        <v>5.8300000000000001E-6</v>
      </c>
      <c r="AT94">
        <v>78.908000000000001</v>
      </c>
      <c r="AU94">
        <v>71.061999999999998</v>
      </c>
      <c r="AV94">
        <v>86.926000000000002</v>
      </c>
      <c r="AW94">
        <v>137.291</v>
      </c>
      <c r="AX94">
        <v>0.01</v>
      </c>
      <c r="BB94" s="5">
        <v>20</v>
      </c>
      <c r="BD94" s="35">
        <v>6.3800000000000006E-5</v>
      </c>
      <c r="BE94">
        <v>31.885999999999999</v>
      </c>
      <c r="BF94">
        <v>23.693999999999999</v>
      </c>
      <c r="BG94">
        <v>40.927999999999997</v>
      </c>
      <c r="BH94">
        <v>12.725</v>
      </c>
      <c r="BI94">
        <v>3.3000000000000002E-2</v>
      </c>
      <c r="BL94" s="33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">
        <v>44</v>
      </c>
      <c r="BY94" s="35">
        <v>3.0700000000000001E-5</v>
      </c>
      <c r="BZ94">
        <v>86.825999999999993</v>
      </c>
      <c r="CA94">
        <v>82.756</v>
      </c>
      <c r="CB94">
        <v>93.111000000000004</v>
      </c>
      <c r="CC94">
        <v>-78.69</v>
      </c>
      <c r="CD94">
        <v>2.1000000000000001E-2</v>
      </c>
      <c r="CG94" s="36" t="s">
        <v>126</v>
      </c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>
        <v>19</v>
      </c>
      <c r="CT94" s="35">
        <v>8.6000000000000007E-6</v>
      </c>
      <c r="CU94">
        <v>74.072000000000003</v>
      </c>
      <c r="CV94">
        <v>55.600999999999999</v>
      </c>
      <c r="CW94">
        <v>107.663</v>
      </c>
      <c r="CX94">
        <v>61.557000000000002</v>
      </c>
      <c r="CY94">
        <v>1.4999999999999999E-2</v>
      </c>
      <c r="DB94" s="3">
        <v>2</v>
      </c>
      <c r="DD94" s="35">
        <v>1.01E-5</v>
      </c>
      <c r="DE94">
        <v>77.856999999999999</v>
      </c>
      <c r="DF94">
        <v>59.889000000000003</v>
      </c>
      <c r="DG94">
        <v>102.556</v>
      </c>
      <c r="DH94">
        <v>150.255</v>
      </c>
      <c r="DI94">
        <v>1.7999999999999999E-2</v>
      </c>
      <c r="DL94" s="29"/>
      <c r="DM94" s="5">
        <v>33</v>
      </c>
      <c r="DO94" s="35">
        <v>1.26E-5</v>
      </c>
      <c r="DP94">
        <v>91.64</v>
      </c>
      <c r="DQ94">
        <v>85.313000000000002</v>
      </c>
      <c r="DR94">
        <v>96.75</v>
      </c>
      <c r="DS94">
        <v>-67.932000000000002</v>
      </c>
      <c r="DT94">
        <v>2.1999999999999999E-2</v>
      </c>
      <c r="DW94" s="3">
        <v>29</v>
      </c>
      <c r="DX94"/>
      <c r="DY94" s="35">
        <v>7.0600000000000002E-6</v>
      </c>
      <c r="DZ94">
        <v>100.425</v>
      </c>
      <c r="EA94">
        <v>94.242999999999995</v>
      </c>
      <c r="EB94">
        <v>106.58199999999999</v>
      </c>
      <c r="EC94">
        <v>155.77199999999999</v>
      </c>
      <c r="ED94">
        <v>1.2E-2</v>
      </c>
      <c r="EE94"/>
      <c r="EG94">
        <v>18</v>
      </c>
      <c r="EI94" s="35">
        <v>7.0600000000000002E-6</v>
      </c>
      <c r="EJ94">
        <v>126.937</v>
      </c>
      <c r="EK94">
        <v>119.667</v>
      </c>
      <c r="EL94">
        <v>130.45500000000001</v>
      </c>
      <c r="EM94">
        <v>171.87</v>
      </c>
      <c r="EN94">
        <v>1.2E-2</v>
      </c>
      <c r="EQ94" s="3">
        <v>22</v>
      </c>
      <c r="ES94" s="35">
        <v>6.7499999999999997E-6</v>
      </c>
      <c r="ET94">
        <v>76.718000000000004</v>
      </c>
      <c r="EU94">
        <v>73.667000000000002</v>
      </c>
      <c r="EV94">
        <v>79</v>
      </c>
      <c r="EW94">
        <v>-63.435000000000002</v>
      </c>
      <c r="EX94">
        <v>1.2E-2</v>
      </c>
      <c r="FB94" s="59"/>
      <c r="FL94" s="3">
        <v>44</v>
      </c>
      <c r="FM94" t="s">
        <v>7</v>
      </c>
      <c r="FN94" s="35">
        <v>2.7499999999999999E-6</v>
      </c>
      <c r="FO94">
        <v>13.14</v>
      </c>
      <c r="FP94">
        <v>13.571</v>
      </c>
      <c r="FQ94">
        <v>13.166</v>
      </c>
      <c r="FR94">
        <v>91.037000000000006</v>
      </c>
      <c r="FS94">
        <v>5.0000000000000001E-3</v>
      </c>
      <c r="FT94"/>
      <c r="FU94"/>
      <c r="FW94" s="61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</row>
    <row r="95" spans="1:196" x14ac:dyDescent="0.25">
      <c r="A95" s="57" t="s">
        <v>22</v>
      </c>
      <c r="B95">
        <v>92</v>
      </c>
      <c r="D95" s="35">
        <v>6.139E-6</v>
      </c>
      <c r="E95">
        <v>100.03700000000001</v>
      </c>
      <c r="F95">
        <v>93.332999999999998</v>
      </c>
      <c r="G95">
        <v>104.819</v>
      </c>
      <c r="H95">
        <v>86.82</v>
      </c>
      <c r="I95">
        <v>0.01</v>
      </c>
      <c r="L95" s="3">
        <v>24</v>
      </c>
      <c r="N95" s="35">
        <v>5.22E-6</v>
      </c>
      <c r="O95">
        <v>116.851</v>
      </c>
      <c r="P95">
        <v>114.05800000000001</v>
      </c>
      <c r="Q95">
        <v>123.04600000000001</v>
      </c>
      <c r="R95">
        <v>-124.69499999999999</v>
      </c>
      <c r="S95">
        <v>8.9999999999999993E-3</v>
      </c>
      <c r="V95" s="3">
        <v>25</v>
      </c>
      <c r="X95" s="35">
        <v>3.6799999999999999E-6</v>
      </c>
      <c r="Y95">
        <v>150.82599999999999</v>
      </c>
      <c r="Z95">
        <v>144.44399999999999</v>
      </c>
      <c r="AA95">
        <v>154.61600000000001</v>
      </c>
      <c r="AB95">
        <v>-52.125</v>
      </c>
      <c r="AC95">
        <v>6.0000000000000001E-3</v>
      </c>
      <c r="AQ95" s="3">
        <v>29</v>
      </c>
      <c r="AR95" t="s">
        <v>3</v>
      </c>
      <c r="AS95" s="35">
        <v>7.9699999999999999E-6</v>
      </c>
      <c r="AT95">
        <v>60.393000000000001</v>
      </c>
      <c r="AU95">
        <v>52.079000000000001</v>
      </c>
      <c r="AV95">
        <v>69.834999999999994</v>
      </c>
      <c r="AW95">
        <v>46.484999999999999</v>
      </c>
      <c r="AX95">
        <v>1.4E-2</v>
      </c>
      <c r="BB95" s="5">
        <v>21</v>
      </c>
      <c r="BD95" s="35">
        <v>4.3399999999999998E-5</v>
      </c>
      <c r="BE95">
        <v>26.303000000000001</v>
      </c>
      <c r="BF95">
        <v>24.853999999999999</v>
      </c>
      <c r="BG95">
        <v>29.349</v>
      </c>
      <c r="BH95">
        <v>-124.089</v>
      </c>
      <c r="BI95">
        <v>2.1999999999999999E-2</v>
      </c>
      <c r="BL95" s="33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">
        <v>45</v>
      </c>
      <c r="BY95" s="35">
        <v>2.8799999999999999E-5</v>
      </c>
      <c r="BZ95">
        <v>90.177000000000007</v>
      </c>
      <c r="CA95">
        <v>85.846000000000004</v>
      </c>
      <c r="CB95">
        <v>93.888999999999996</v>
      </c>
      <c r="CC95">
        <v>94.085999999999999</v>
      </c>
      <c r="CD95">
        <v>1.9E-2</v>
      </c>
      <c r="CG95" s="3" t="s">
        <v>12</v>
      </c>
      <c r="CH95" t="s">
        <v>1</v>
      </c>
      <c r="CI95" t="s">
        <v>2</v>
      </c>
      <c r="CJ95" t="s">
        <v>3</v>
      </c>
      <c r="CK95" t="s">
        <v>4</v>
      </c>
      <c r="CL95" t="s">
        <v>5</v>
      </c>
      <c r="CM95" t="s">
        <v>6</v>
      </c>
      <c r="CN95" t="s">
        <v>13</v>
      </c>
      <c r="CR95">
        <v>20</v>
      </c>
      <c r="CT95" s="35">
        <v>8.6000000000000007E-6</v>
      </c>
      <c r="CU95">
        <v>57.512999999999998</v>
      </c>
      <c r="CV95">
        <v>42.531999999999996</v>
      </c>
      <c r="CW95">
        <v>90.32</v>
      </c>
      <c r="CX95">
        <v>-118.443</v>
      </c>
      <c r="CY95">
        <v>1.4999999999999999E-2</v>
      </c>
      <c r="DB95" s="3">
        <v>3</v>
      </c>
      <c r="DD95" s="35">
        <v>5.22E-6</v>
      </c>
      <c r="DE95">
        <v>103.54300000000001</v>
      </c>
      <c r="DF95">
        <v>93.381</v>
      </c>
      <c r="DG95">
        <v>125.29600000000001</v>
      </c>
      <c r="DH95">
        <v>-29.745000000000001</v>
      </c>
      <c r="DI95">
        <v>8.9999999999999993E-3</v>
      </c>
      <c r="DL95" s="29"/>
      <c r="DM95" s="5">
        <v>34</v>
      </c>
      <c r="DO95" s="35">
        <v>1.4100000000000001E-5</v>
      </c>
      <c r="DP95">
        <v>92.090999999999994</v>
      </c>
      <c r="DQ95">
        <v>87.218999999999994</v>
      </c>
      <c r="DR95">
        <v>101.22199999999999</v>
      </c>
      <c r="DS95">
        <v>113.199</v>
      </c>
      <c r="DT95">
        <v>2.5000000000000001E-2</v>
      </c>
      <c r="DW95" s="3">
        <v>30</v>
      </c>
      <c r="DX95"/>
      <c r="DY95" s="35">
        <v>7.3699999999999997E-6</v>
      </c>
      <c r="DZ95">
        <v>111.23399999999999</v>
      </c>
      <c r="EA95">
        <v>104.77800000000001</v>
      </c>
      <c r="EB95">
        <v>120.29600000000001</v>
      </c>
      <c r="EC95">
        <v>-23.199000000000002</v>
      </c>
      <c r="ED95">
        <v>1.2999999999999999E-2</v>
      </c>
      <c r="EE95"/>
      <c r="EG95">
        <v>19</v>
      </c>
      <c r="EI95" s="35">
        <v>6.1399999999999997E-6</v>
      </c>
      <c r="EJ95">
        <v>120.92100000000001</v>
      </c>
      <c r="EK95">
        <v>115.89100000000001</v>
      </c>
      <c r="EL95">
        <v>127.444</v>
      </c>
      <c r="EM95">
        <v>-15.523999999999999</v>
      </c>
      <c r="EN95">
        <v>0.01</v>
      </c>
      <c r="EQ95" s="3">
        <v>23</v>
      </c>
      <c r="ES95" s="35">
        <v>1.1399999999999999E-5</v>
      </c>
      <c r="ET95">
        <v>73.338999999999999</v>
      </c>
      <c r="EU95">
        <v>70.415000000000006</v>
      </c>
      <c r="EV95">
        <v>79.542000000000002</v>
      </c>
      <c r="EW95">
        <v>114.444</v>
      </c>
      <c r="EX95">
        <v>0.02</v>
      </c>
      <c r="FB95" s="59"/>
      <c r="FL95" s="3">
        <v>45</v>
      </c>
      <c r="FM95" t="s">
        <v>4</v>
      </c>
      <c r="FN95" s="35">
        <v>6.7499999999999997E-6</v>
      </c>
      <c r="FO95">
        <v>64.435000000000002</v>
      </c>
      <c r="FP95">
        <v>58.500999999999998</v>
      </c>
      <c r="FQ95">
        <v>69.63</v>
      </c>
      <c r="FR95">
        <v>-43.024999999999999</v>
      </c>
      <c r="FS95">
        <v>1.2E-2</v>
      </c>
      <c r="FT95"/>
      <c r="FU95"/>
      <c r="FW95" s="61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</row>
    <row r="96" spans="1:196" x14ac:dyDescent="0.25">
      <c r="A96" s="55" t="s">
        <v>23</v>
      </c>
      <c r="B96">
        <v>93</v>
      </c>
      <c r="D96" s="35">
        <v>7.9810000000000003E-6</v>
      </c>
      <c r="E96">
        <v>99.528000000000006</v>
      </c>
      <c r="F96">
        <v>94.292000000000002</v>
      </c>
      <c r="G96">
        <v>105.116</v>
      </c>
      <c r="H96">
        <v>-99.09</v>
      </c>
      <c r="I96">
        <v>1.4E-2</v>
      </c>
      <c r="L96" s="3">
        <v>25</v>
      </c>
      <c r="N96" s="35">
        <v>6.4500000000000001E-6</v>
      </c>
      <c r="O96">
        <v>113.167</v>
      </c>
      <c r="P96">
        <v>109.191</v>
      </c>
      <c r="Q96">
        <v>116.21599999999999</v>
      </c>
      <c r="R96">
        <v>-119.05500000000001</v>
      </c>
      <c r="S96">
        <v>1.0999999999999999E-2</v>
      </c>
      <c r="V96" s="3">
        <v>26</v>
      </c>
      <c r="X96" s="35">
        <v>3.3799999999999998E-6</v>
      </c>
      <c r="Y96">
        <v>144.71700000000001</v>
      </c>
      <c r="Z96">
        <v>142.489</v>
      </c>
      <c r="AA96">
        <v>147.28399999999999</v>
      </c>
      <c r="AB96">
        <v>126.87</v>
      </c>
      <c r="AC96">
        <v>6.0000000000000001E-3</v>
      </c>
      <c r="AQ96" s="3">
        <v>30</v>
      </c>
      <c r="AR96" t="s">
        <v>7</v>
      </c>
      <c r="AS96" s="35">
        <v>1.77E-6</v>
      </c>
      <c r="AT96">
        <v>7.7089999999999996</v>
      </c>
      <c r="AU96">
        <v>7.13</v>
      </c>
      <c r="AV96">
        <v>11.445</v>
      </c>
      <c r="AW96">
        <v>91.363</v>
      </c>
      <c r="AX96">
        <v>3.0000000000000001E-3</v>
      </c>
      <c r="BB96" s="5">
        <v>22</v>
      </c>
      <c r="BD96" s="35">
        <v>3.8300000000000003E-5</v>
      </c>
      <c r="BE96">
        <v>24.05</v>
      </c>
      <c r="BF96">
        <v>21.8</v>
      </c>
      <c r="BG96">
        <v>27.187999999999999</v>
      </c>
      <c r="BH96">
        <v>11.987</v>
      </c>
      <c r="BI96">
        <v>0.02</v>
      </c>
      <c r="BL96" s="33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">
        <v>46</v>
      </c>
      <c r="BY96" s="35">
        <v>2.1100000000000001E-5</v>
      </c>
      <c r="BZ96">
        <v>90.674000000000007</v>
      </c>
      <c r="CA96">
        <v>86.831000000000003</v>
      </c>
      <c r="CB96">
        <v>93.888999999999996</v>
      </c>
      <c r="CC96">
        <v>-78.69</v>
      </c>
      <c r="CD96">
        <v>1.4E-2</v>
      </c>
      <c r="CG96" s="3">
        <v>1</v>
      </c>
      <c r="CI96" s="35">
        <v>1.47E-5</v>
      </c>
      <c r="CJ96">
        <v>145.34399999999999</v>
      </c>
      <c r="CK96">
        <v>125.205</v>
      </c>
      <c r="CL96">
        <v>174.69800000000001</v>
      </c>
      <c r="CM96">
        <v>53.616</v>
      </c>
      <c r="CN96">
        <v>2.5999999999999999E-2</v>
      </c>
      <c r="CR96">
        <v>21</v>
      </c>
      <c r="CT96" s="35">
        <v>7.6699999999999994E-6</v>
      </c>
      <c r="CU96">
        <v>52.81</v>
      </c>
      <c r="CV96">
        <v>48.814999999999998</v>
      </c>
      <c r="CW96">
        <v>57.155999999999999</v>
      </c>
      <c r="CX96">
        <v>62.353999999999999</v>
      </c>
      <c r="CY96">
        <v>1.2999999999999999E-2</v>
      </c>
      <c r="DB96" s="3">
        <v>4</v>
      </c>
      <c r="DD96" s="35">
        <v>6.4500000000000001E-6</v>
      </c>
      <c r="DE96">
        <v>87.132999999999996</v>
      </c>
      <c r="DF96">
        <v>70.055999999999997</v>
      </c>
      <c r="DG96">
        <v>111.258</v>
      </c>
      <c r="DH96">
        <v>150.94499999999999</v>
      </c>
      <c r="DI96">
        <v>1.0999999999999999E-2</v>
      </c>
      <c r="DL96" s="29"/>
      <c r="DM96" s="5">
        <v>35</v>
      </c>
      <c r="DO96" s="35">
        <v>1.29E-5</v>
      </c>
      <c r="DP96">
        <v>99.555999999999997</v>
      </c>
      <c r="DQ96">
        <v>90.593000000000004</v>
      </c>
      <c r="DR96">
        <v>110.324</v>
      </c>
      <c r="DS96">
        <v>-67.165999999999997</v>
      </c>
      <c r="DT96">
        <v>2.3E-2</v>
      </c>
      <c r="DW96" s="3">
        <v>31</v>
      </c>
      <c r="DX96"/>
      <c r="DY96" s="35">
        <v>6.4500000000000001E-6</v>
      </c>
      <c r="DZ96">
        <v>149.465</v>
      </c>
      <c r="EA96">
        <v>116.97799999999999</v>
      </c>
      <c r="EB96">
        <v>198.97800000000001</v>
      </c>
      <c r="EC96">
        <v>159.77500000000001</v>
      </c>
      <c r="ED96">
        <v>1.0999999999999999E-2</v>
      </c>
      <c r="EE96"/>
      <c r="EG96">
        <v>20</v>
      </c>
      <c r="EI96" s="35">
        <v>7.9799999999999998E-6</v>
      </c>
      <c r="EJ96">
        <v>120.246</v>
      </c>
      <c r="EK96">
        <v>115.333</v>
      </c>
      <c r="EL96">
        <v>125.556</v>
      </c>
      <c r="EM96">
        <v>170.91</v>
      </c>
      <c r="EN96">
        <v>1.4E-2</v>
      </c>
      <c r="EQ96" s="3">
        <v>24</v>
      </c>
      <c r="ES96" s="35">
        <v>7.6699999999999994E-6</v>
      </c>
      <c r="ET96">
        <v>70.617000000000004</v>
      </c>
      <c r="EU96">
        <v>66.185000000000002</v>
      </c>
      <c r="EV96">
        <v>74</v>
      </c>
      <c r="EW96">
        <v>-65.555999999999997</v>
      </c>
      <c r="EX96">
        <v>1.2999999999999999E-2</v>
      </c>
      <c r="FB96" s="59"/>
      <c r="FL96" s="3">
        <v>46</v>
      </c>
      <c r="FM96" t="s">
        <v>5</v>
      </c>
      <c r="FN96" s="35">
        <v>1.7499999999999998E-5</v>
      </c>
      <c r="FO96">
        <v>119.90900000000001</v>
      </c>
      <c r="FP96">
        <v>113.45</v>
      </c>
      <c r="FQ96">
        <v>131.22200000000001</v>
      </c>
      <c r="FR96">
        <v>140.52799999999999</v>
      </c>
      <c r="FS96">
        <v>3.1E-2</v>
      </c>
      <c r="FT96"/>
      <c r="FU96"/>
      <c r="FW96" s="61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</row>
    <row r="97" spans="1:196" x14ac:dyDescent="0.25">
      <c r="A97" s="30"/>
      <c r="B97">
        <v>94</v>
      </c>
      <c r="D97" s="35">
        <v>7.0600000000000002E-6</v>
      </c>
      <c r="E97">
        <v>96.843999999999994</v>
      </c>
      <c r="F97">
        <v>93.100999999999999</v>
      </c>
      <c r="G97">
        <v>103.367</v>
      </c>
      <c r="H97">
        <v>87.397000000000006</v>
      </c>
      <c r="I97">
        <v>1.2E-2</v>
      </c>
      <c r="L97" s="3">
        <v>26</v>
      </c>
      <c r="N97" s="35">
        <v>6.7499999999999997E-6</v>
      </c>
      <c r="O97">
        <v>118.46599999999999</v>
      </c>
      <c r="P97">
        <v>112.185</v>
      </c>
      <c r="Q97">
        <v>129.048</v>
      </c>
      <c r="R97">
        <v>58.57</v>
      </c>
      <c r="S97">
        <v>1.2E-2</v>
      </c>
      <c r="V97" s="3">
        <v>27</v>
      </c>
      <c r="X97" s="35">
        <v>3.9899999999999999E-6</v>
      </c>
      <c r="Y97">
        <v>152.4</v>
      </c>
      <c r="Z97">
        <v>145.88900000000001</v>
      </c>
      <c r="AA97">
        <v>161.09899999999999</v>
      </c>
      <c r="AB97">
        <v>-55.008000000000003</v>
      </c>
      <c r="AC97">
        <v>7.0000000000000001E-3</v>
      </c>
      <c r="AQ97" s="3">
        <v>31</v>
      </c>
      <c r="AR97" t="s">
        <v>4</v>
      </c>
      <c r="AS97" s="35">
        <v>4.6E-6</v>
      </c>
      <c r="AT97">
        <v>51.472999999999999</v>
      </c>
      <c r="AU97">
        <v>42.75</v>
      </c>
      <c r="AV97">
        <v>55.213999999999999</v>
      </c>
      <c r="AW97">
        <v>-45</v>
      </c>
      <c r="AX97">
        <v>8.0000000000000002E-3</v>
      </c>
      <c r="BB97" s="5">
        <v>23</v>
      </c>
      <c r="BD97" s="35">
        <v>5.3600000000000002E-5</v>
      </c>
      <c r="BE97">
        <v>25.192</v>
      </c>
      <c r="BF97">
        <v>22.302</v>
      </c>
      <c r="BG97">
        <v>27.814</v>
      </c>
      <c r="BH97">
        <v>-122.13800000000001</v>
      </c>
      <c r="BI97">
        <v>2.8000000000000001E-2</v>
      </c>
      <c r="BL97" s="33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">
        <v>47</v>
      </c>
      <c r="BY97" s="35">
        <v>4.2200000000000003E-5</v>
      </c>
      <c r="BZ97">
        <v>81.424000000000007</v>
      </c>
      <c r="CA97">
        <v>71.332999999999998</v>
      </c>
      <c r="CB97">
        <v>89.332999999999998</v>
      </c>
      <c r="CC97">
        <v>98.13</v>
      </c>
      <c r="CD97">
        <v>2.9000000000000001E-2</v>
      </c>
      <c r="CG97" s="3">
        <v>2</v>
      </c>
      <c r="CI97" s="35">
        <v>1.7499999999999998E-5</v>
      </c>
      <c r="CJ97">
        <v>163.429</v>
      </c>
      <c r="CK97">
        <v>133.03</v>
      </c>
      <c r="CL97">
        <v>200.84700000000001</v>
      </c>
      <c r="CM97">
        <v>-127.07299999999999</v>
      </c>
      <c r="CN97">
        <v>3.1E-2</v>
      </c>
      <c r="CR97">
        <v>22</v>
      </c>
      <c r="CT97" s="35">
        <v>8.8999999999999995E-6</v>
      </c>
      <c r="CU97">
        <v>49.215000000000003</v>
      </c>
      <c r="CV97">
        <v>42.704000000000001</v>
      </c>
      <c r="CW97">
        <v>54.639000000000003</v>
      </c>
      <c r="CX97">
        <v>-118.443</v>
      </c>
      <c r="CY97">
        <v>1.4999999999999999E-2</v>
      </c>
      <c r="DB97" s="3">
        <v>5</v>
      </c>
      <c r="DD97" s="35">
        <v>5.22E-6</v>
      </c>
      <c r="DE97">
        <v>91.256</v>
      </c>
      <c r="DF97">
        <v>79.531000000000006</v>
      </c>
      <c r="DG97">
        <v>119.259</v>
      </c>
      <c r="DH97">
        <v>-29.745000000000001</v>
      </c>
      <c r="DI97">
        <v>8.9999999999999993E-3</v>
      </c>
      <c r="DL97" s="29"/>
      <c r="DM97" s="5">
        <v>36</v>
      </c>
      <c r="DO97" s="35">
        <v>7.6699999999999994E-6</v>
      </c>
      <c r="DP97">
        <v>85.406999999999996</v>
      </c>
      <c r="DQ97">
        <v>77.891999999999996</v>
      </c>
      <c r="DR97">
        <v>90.593000000000004</v>
      </c>
      <c r="DS97">
        <v>111.371</v>
      </c>
      <c r="DT97">
        <v>1.2999999999999999E-2</v>
      </c>
      <c r="DW97" s="3">
        <v>32</v>
      </c>
      <c r="DX97"/>
      <c r="DY97" s="35">
        <v>1.9599999999999999E-5</v>
      </c>
      <c r="DZ97">
        <v>98.733999999999995</v>
      </c>
      <c r="EA97">
        <v>69.222999999999999</v>
      </c>
      <c r="EB97">
        <v>140</v>
      </c>
      <c r="EC97">
        <v>-23.318000000000001</v>
      </c>
      <c r="ED97">
        <v>3.5000000000000003E-2</v>
      </c>
      <c r="EE97"/>
      <c r="EG97">
        <v>21</v>
      </c>
      <c r="EI97" s="35">
        <v>9.5200000000000003E-6</v>
      </c>
      <c r="EJ97">
        <v>116.887</v>
      </c>
      <c r="EK97">
        <v>114.76900000000001</v>
      </c>
      <c r="EL97">
        <v>120.339</v>
      </c>
      <c r="EM97">
        <v>-13.57</v>
      </c>
      <c r="EN97">
        <v>1.7000000000000001E-2</v>
      </c>
      <c r="EQ97" s="3">
        <v>25</v>
      </c>
      <c r="ES97" s="35">
        <v>9.8200000000000008E-6</v>
      </c>
      <c r="ET97">
        <v>68.400999999999996</v>
      </c>
      <c r="EU97">
        <v>65.337000000000003</v>
      </c>
      <c r="EV97">
        <v>72.150000000000006</v>
      </c>
      <c r="EW97">
        <v>112.479</v>
      </c>
      <c r="EX97">
        <v>1.7000000000000001E-2</v>
      </c>
      <c r="FB97" s="59"/>
      <c r="FL97" s="3">
        <v>43</v>
      </c>
      <c r="FM97" t="s">
        <v>129</v>
      </c>
      <c r="FN97" s="35">
        <v>4.7199999999999998E-4</v>
      </c>
      <c r="FO97">
        <v>102.562</v>
      </c>
      <c r="FP97">
        <v>58.274000000000001</v>
      </c>
      <c r="FQ97">
        <v>131.22200000000001</v>
      </c>
      <c r="FR97">
        <v>-41.357999999999997</v>
      </c>
      <c r="FS97">
        <v>0.85099999999999998</v>
      </c>
      <c r="FT97"/>
      <c r="FU97"/>
      <c r="FW97" s="61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</row>
    <row r="98" spans="1:196" x14ac:dyDescent="0.25">
      <c r="A98" s="55"/>
      <c r="B98">
        <v>95</v>
      </c>
      <c r="D98" s="35">
        <v>8.9020000000000005E-6</v>
      </c>
      <c r="E98">
        <v>93.64</v>
      </c>
      <c r="F98">
        <v>87.555999999999997</v>
      </c>
      <c r="G98">
        <v>100.794</v>
      </c>
      <c r="H98">
        <v>-98.13</v>
      </c>
      <c r="I98">
        <v>1.6E-2</v>
      </c>
      <c r="L98" s="3">
        <v>27</v>
      </c>
      <c r="N98" s="35">
        <v>6.1399999999999997E-6</v>
      </c>
      <c r="O98">
        <v>102.224</v>
      </c>
      <c r="P98">
        <v>95.667000000000002</v>
      </c>
      <c r="Q98">
        <v>112.185</v>
      </c>
      <c r="R98">
        <v>-122.005</v>
      </c>
      <c r="S98">
        <v>1.0999999999999999E-2</v>
      </c>
      <c r="V98" s="3">
        <v>28</v>
      </c>
      <c r="X98" s="35">
        <v>4.6E-6</v>
      </c>
      <c r="Y98">
        <v>154.57499999999999</v>
      </c>
      <c r="Z98">
        <v>147.803</v>
      </c>
      <c r="AA98">
        <v>165.47200000000001</v>
      </c>
      <c r="AB98">
        <v>131.98699999999999</v>
      </c>
      <c r="AC98">
        <v>8.0000000000000002E-3</v>
      </c>
      <c r="AQ98" s="3">
        <v>32</v>
      </c>
      <c r="AR98" t="s">
        <v>5</v>
      </c>
      <c r="AS98" s="35">
        <v>1.1399999999999999E-5</v>
      </c>
      <c r="AT98">
        <v>82.975999999999999</v>
      </c>
      <c r="AU98">
        <v>72.938000000000002</v>
      </c>
      <c r="AV98">
        <v>108.52</v>
      </c>
      <c r="AW98">
        <v>138.36600000000001</v>
      </c>
      <c r="AX98">
        <v>0.02</v>
      </c>
      <c r="BB98" s="5">
        <v>24</v>
      </c>
      <c r="BC98" t="s">
        <v>3</v>
      </c>
      <c r="BD98" s="35">
        <v>4.2899999999999999E-5</v>
      </c>
      <c r="BE98">
        <v>55.006999999999998</v>
      </c>
      <c r="BF98">
        <v>44.427</v>
      </c>
      <c r="BG98">
        <v>68.897999999999996</v>
      </c>
      <c r="BH98">
        <v>-57.932000000000002</v>
      </c>
      <c r="BI98">
        <v>2.1999999999999999E-2</v>
      </c>
      <c r="BL98" s="33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">
        <v>48</v>
      </c>
      <c r="BY98" s="35">
        <v>1.73E-5</v>
      </c>
      <c r="BZ98">
        <v>67.683000000000007</v>
      </c>
      <c r="CA98">
        <v>64.555999999999997</v>
      </c>
      <c r="CB98">
        <v>71.332999999999998</v>
      </c>
      <c r="CC98">
        <v>-83.66</v>
      </c>
      <c r="CD98">
        <v>1.2E-2</v>
      </c>
      <c r="CG98" s="3">
        <v>3</v>
      </c>
      <c r="CI98" s="35">
        <v>8.6000000000000007E-6</v>
      </c>
      <c r="CJ98">
        <v>189.06399999999999</v>
      </c>
      <c r="CK98">
        <v>163</v>
      </c>
      <c r="CL98">
        <v>206.99600000000001</v>
      </c>
      <c r="CM98">
        <v>48.012999999999998</v>
      </c>
      <c r="CN98">
        <v>1.4999999999999999E-2</v>
      </c>
      <c r="CR98">
        <v>23</v>
      </c>
      <c r="CT98" s="35">
        <v>5.8300000000000001E-6</v>
      </c>
      <c r="CU98">
        <v>49.911999999999999</v>
      </c>
      <c r="CV98">
        <v>46.42</v>
      </c>
      <c r="CW98">
        <v>55.103999999999999</v>
      </c>
      <c r="CX98">
        <v>60.642000000000003</v>
      </c>
      <c r="CY98">
        <v>0.01</v>
      </c>
      <c r="DB98" s="3">
        <v>6</v>
      </c>
      <c r="DD98" s="35">
        <v>9.2099999999999999E-6</v>
      </c>
      <c r="DE98">
        <v>92.55</v>
      </c>
      <c r="DF98">
        <v>76.676000000000002</v>
      </c>
      <c r="DG98">
        <v>119.259</v>
      </c>
      <c r="DH98">
        <v>151.69900000000001</v>
      </c>
      <c r="DI98">
        <v>1.6E-2</v>
      </c>
      <c r="DL98" s="29"/>
      <c r="DM98" s="5">
        <v>37</v>
      </c>
      <c r="DO98" s="35">
        <v>1.2E-5</v>
      </c>
      <c r="DP98">
        <v>86.632999999999996</v>
      </c>
      <c r="DQ98">
        <v>80.239999999999995</v>
      </c>
      <c r="DR98">
        <v>91.522000000000006</v>
      </c>
      <c r="DS98">
        <v>-68.198999999999998</v>
      </c>
      <c r="DT98">
        <v>2.1000000000000001E-2</v>
      </c>
      <c r="DW98" s="3">
        <v>33</v>
      </c>
      <c r="DX98"/>
      <c r="DY98" s="35">
        <v>1.1399999999999999E-5</v>
      </c>
      <c r="DZ98">
        <v>97.781000000000006</v>
      </c>
      <c r="EA98">
        <v>81.34</v>
      </c>
      <c r="EB98">
        <v>109.03700000000001</v>
      </c>
      <c r="EC98">
        <v>153.435</v>
      </c>
      <c r="ED98">
        <v>0.02</v>
      </c>
      <c r="EE98"/>
      <c r="EG98">
        <v>22</v>
      </c>
      <c r="EI98" s="35">
        <v>9.5200000000000003E-6</v>
      </c>
      <c r="EJ98">
        <v>121.872</v>
      </c>
      <c r="EK98">
        <v>111.274</v>
      </c>
      <c r="EL98">
        <v>127.526</v>
      </c>
      <c r="EM98">
        <v>168.69</v>
      </c>
      <c r="EN98">
        <v>1.7000000000000001E-2</v>
      </c>
      <c r="EQ98" s="3">
        <v>26</v>
      </c>
      <c r="ES98" s="35">
        <v>1.17E-5</v>
      </c>
      <c r="ET98">
        <v>67.117000000000004</v>
      </c>
      <c r="EU98">
        <v>59.667000000000002</v>
      </c>
      <c r="EV98">
        <v>75.307000000000002</v>
      </c>
      <c r="EW98">
        <v>-65.555999999999997</v>
      </c>
      <c r="EX98">
        <v>0.02</v>
      </c>
      <c r="FB98" s="59"/>
      <c r="FL98" s="3"/>
      <c r="FM98" t="s">
        <v>147</v>
      </c>
      <c r="FN98"/>
      <c r="FO98"/>
      <c r="FP98"/>
      <c r="FQ98"/>
      <c r="FR98"/>
      <c r="FS98">
        <v>5.2650000000000006</v>
      </c>
      <c r="FT98"/>
      <c r="FU98"/>
      <c r="FW98" s="61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</row>
    <row r="99" spans="1:196" x14ac:dyDescent="0.25">
      <c r="A99" s="30"/>
      <c r="B99">
        <v>96</v>
      </c>
      <c r="C99" t="s">
        <v>3</v>
      </c>
      <c r="D99" s="35">
        <v>7.7000000000000008E-6</v>
      </c>
      <c r="E99">
        <v>149.99600000000001</v>
      </c>
      <c r="F99">
        <v>122.66800000000001</v>
      </c>
      <c r="G99">
        <v>187.88300000000001</v>
      </c>
      <c r="H99">
        <v>-6.2759999999999998</v>
      </c>
      <c r="I99">
        <v>1.2999999999999999E-2</v>
      </c>
      <c r="L99" s="3">
        <v>28</v>
      </c>
      <c r="N99" s="35">
        <v>5.22E-6</v>
      </c>
      <c r="O99">
        <v>93.325000000000003</v>
      </c>
      <c r="P99">
        <v>89.521000000000001</v>
      </c>
      <c r="Q99">
        <v>97.819000000000003</v>
      </c>
      <c r="R99">
        <v>60.255000000000003</v>
      </c>
      <c r="S99">
        <v>8.9999999999999993E-3</v>
      </c>
      <c r="V99" s="3">
        <v>29</v>
      </c>
      <c r="X99" s="35">
        <v>4.3000000000000003E-6</v>
      </c>
      <c r="Y99">
        <v>141.76599999999999</v>
      </c>
      <c r="Z99">
        <v>135.11099999999999</v>
      </c>
      <c r="AA99">
        <v>158.92599999999999</v>
      </c>
      <c r="AB99">
        <v>-48.012999999999998</v>
      </c>
      <c r="AC99">
        <v>7.0000000000000001E-3</v>
      </c>
      <c r="AQ99" s="3">
        <v>29</v>
      </c>
      <c r="AR99" t="s">
        <v>99</v>
      </c>
      <c r="AS99" s="35">
        <v>2.1599999999999999E-4</v>
      </c>
      <c r="AT99">
        <v>59.73</v>
      </c>
      <c r="AU99">
        <v>41.81</v>
      </c>
      <c r="AV99">
        <v>109.837</v>
      </c>
      <c r="AW99">
        <v>136.44499999999999</v>
      </c>
      <c r="AX99">
        <v>0.38900000000000001</v>
      </c>
      <c r="BB99" s="5">
        <v>25</v>
      </c>
      <c r="BC99" t="s">
        <v>7</v>
      </c>
      <c r="BD99" s="35">
        <v>1.04E-5</v>
      </c>
      <c r="BE99">
        <v>19.411999999999999</v>
      </c>
      <c r="BF99">
        <v>13.629</v>
      </c>
      <c r="BG99">
        <v>30.463999999999999</v>
      </c>
      <c r="BH99">
        <v>68.715999999999994</v>
      </c>
      <c r="BI99">
        <v>6.0000000000000001E-3</v>
      </c>
      <c r="BL99" s="33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">
        <v>49</v>
      </c>
      <c r="BY99" s="35">
        <v>2.8799999999999999E-5</v>
      </c>
      <c r="BZ99">
        <v>68.283000000000001</v>
      </c>
      <c r="CA99">
        <v>64.555999999999997</v>
      </c>
      <c r="CB99">
        <v>72.19</v>
      </c>
      <c r="CC99">
        <v>98.13</v>
      </c>
      <c r="CD99">
        <v>0.02</v>
      </c>
      <c r="CG99" s="3">
        <v>4</v>
      </c>
      <c r="CI99" s="35">
        <v>1.11E-5</v>
      </c>
      <c r="CJ99">
        <v>189.304</v>
      </c>
      <c r="CK99">
        <v>164.96</v>
      </c>
      <c r="CL99">
        <v>204</v>
      </c>
      <c r="CM99">
        <v>-126.87</v>
      </c>
      <c r="CN99">
        <v>1.9E-2</v>
      </c>
      <c r="CR99">
        <v>24</v>
      </c>
      <c r="CT99" s="35">
        <v>7.6699999999999994E-6</v>
      </c>
      <c r="CU99">
        <v>52.43</v>
      </c>
      <c r="CV99">
        <v>47.036999999999999</v>
      </c>
      <c r="CW99">
        <v>59.110999999999997</v>
      </c>
      <c r="CX99">
        <v>-117.646</v>
      </c>
      <c r="CY99">
        <v>1.2999999999999999E-2</v>
      </c>
      <c r="DB99" s="3">
        <v>7</v>
      </c>
      <c r="DD99" s="35">
        <v>5.22E-6</v>
      </c>
      <c r="DE99">
        <v>81.588999999999999</v>
      </c>
      <c r="DF99">
        <v>73.147999999999996</v>
      </c>
      <c r="DG99">
        <v>85.667000000000002</v>
      </c>
      <c r="DH99">
        <v>-31.608000000000001</v>
      </c>
      <c r="DI99">
        <v>8.9999999999999993E-3</v>
      </c>
      <c r="DL99" s="29"/>
      <c r="DM99" s="5">
        <v>38</v>
      </c>
      <c r="DO99" s="35">
        <v>6.7499999999999997E-6</v>
      </c>
      <c r="DP99">
        <v>94.347999999999999</v>
      </c>
      <c r="DQ99">
        <v>88.948999999999998</v>
      </c>
      <c r="DR99">
        <v>98.138000000000005</v>
      </c>
      <c r="DS99">
        <v>115.346</v>
      </c>
      <c r="DT99">
        <v>1.2E-2</v>
      </c>
      <c r="DW99" s="3">
        <v>34</v>
      </c>
      <c r="DX99"/>
      <c r="DY99" s="35">
        <v>1.3499999999999999E-5</v>
      </c>
      <c r="DZ99">
        <v>73.828000000000003</v>
      </c>
      <c r="EA99">
        <v>67.844999999999999</v>
      </c>
      <c r="EB99">
        <v>82.667000000000002</v>
      </c>
      <c r="EC99">
        <v>-20.556000000000001</v>
      </c>
      <c r="ED99">
        <v>2.4E-2</v>
      </c>
      <c r="EE99"/>
      <c r="EG99">
        <v>23</v>
      </c>
      <c r="EI99" s="35">
        <v>1.63E-5</v>
      </c>
      <c r="EJ99">
        <v>105.083</v>
      </c>
      <c r="EK99">
        <v>94.412000000000006</v>
      </c>
      <c r="EL99">
        <v>121.479</v>
      </c>
      <c r="EM99">
        <v>-11.093999999999999</v>
      </c>
      <c r="EN99">
        <v>2.9000000000000001E-2</v>
      </c>
      <c r="EQ99" s="3">
        <v>27</v>
      </c>
      <c r="ER99" t="s">
        <v>3</v>
      </c>
      <c r="ES99" s="35">
        <v>1.03E-5</v>
      </c>
      <c r="ET99">
        <v>73.72</v>
      </c>
      <c r="EU99">
        <v>67.188000000000002</v>
      </c>
      <c r="EV99">
        <v>79.653999999999996</v>
      </c>
      <c r="EW99">
        <v>24.192</v>
      </c>
      <c r="EX99">
        <v>1.7999999999999999E-2</v>
      </c>
      <c r="FB99" s="59"/>
      <c r="FL99" s="3"/>
      <c r="FM99"/>
      <c r="FN99"/>
      <c r="FO99"/>
      <c r="FP99"/>
      <c r="FQ99"/>
      <c r="FR99"/>
      <c r="FS99"/>
      <c r="FT99" t="s">
        <v>8</v>
      </c>
      <c r="FU99"/>
      <c r="FW99" s="61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</row>
    <row r="100" spans="1:196" x14ac:dyDescent="0.25">
      <c r="A100" s="30"/>
      <c r="B100">
        <v>97</v>
      </c>
      <c r="C100" t="s">
        <v>7</v>
      </c>
      <c r="D100" s="35">
        <v>1.9970000000000001E-6</v>
      </c>
      <c r="E100">
        <v>22.742999999999999</v>
      </c>
      <c r="F100">
        <v>14.278</v>
      </c>
      <c r="G100">
        <v>37.942</v>
      </c>
      <c r="H100">
        <v>91.132999999999996</v>
      </c>
      <c r="I100">
        <v>4.0000000000000001E-3</v>
      </c>
      <c r="L100" s="3">
        <v>29</v>
      </c>
      <c r="N100" s="35">
        <v>6.7499999999999997E-6</v>
      </c>
      <c r="O100">
        <v>93.826999999999998</v>
      </c>
      <c r="P100">
        <v>88.111000000000004</v>
      </c>
      <c r="Q100">
        <v>98.429000000000002</v>
      </c>
      <c r="R100">
        <v>-119.05500000000001</v>
      </c>
      <c r="S100">
        <v>1.0999999999999999E-2</v>
      </c>
      <c r="V100" s="3">
        <v>30</v>
      </c>
      <c r="X100" s="35">
        <v>5.22E-6</v>
      </c>
      <c r="Y100">
        <v>131.80199999999999</v>
      </c>
      <c r="Z100">
        <v>122.444</v>
      </c>
      <c r="AA100">
        <v>145.77000000000001</v>
      </c>
      <c r="AB100">
        <v>124.69499999999999</v>
      </c>
      <c r="AC100">
        <v>8.9999999999999993E-3</v>
      </c>
      <c r="AQ100" s="3">
        <v>29</v>
      </c>
      <c r="AR100" t="s">
        <v>99</v>
      </c>
      <c r="AS100" s="35">
        <v>2.1599999999999999E-4</v>
      </c>
      <c r="AT100">
        <v>59.73</v>
      </c>
      <c r="AU100">
        <v>41.81</v>
      </c>
      <c r="AV100">
        <v>109.837</v>
      </c>
      <c r="AW100">
        <v>136.44499999999999</v>
      </c>
      <c r="AX100">
        <v>0.38900000000000001</v>
      </c>
      <c r="BB100" s="5">
        <v>26</v>
      </c>
      <c r="BC100" t="s">
        <v>4</v>
      </c>
      <c r="BD100" s="35">
        <v>2.5599999999999999E-5</v>
      </c>
      <c r="BE100">
        <v>24.05</v>
      </c>
      <c r="BF100">
        <v>21.8</v>
      </c>
      <c r="BG100">
        <v>27.187999999999999</v>
      </c>
      <c r="BH100">
        <v>-124.762</v>
      </c>
      <c r="BI100">
        <v>1.2E-2</v>
      </c>
      <c r="BL100" s="33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">
        <v>50</v>
      </c>
      <c r="BY100" s="35">
        <v>3.65E-5</v>
      </c>
      <c r="BZ100">
        <v>68.349999999999994</v>
      </c>
      <c r="CA100">
        <v>65.332999999999998</v>
      </c>
      <c r="CB100">
        <v>72.215000000000003</v>
      </c>
      <c r="CC100">
        <v>-83.29</v>
      </c>
      <c r="CD100">
        <v>2.5000000000000001E-2</v>
      </c>
      <c r="CG100" s="3">
        <v>5</v>
      </c>
      <c r="CI100" s="35">
        <v>1.11E-5</v>
      </c>
      <c r="CJ100">
        <v>176.786</v>
      </c>
      <c r="CK100">
        <v>165.227</v>
      </c>
      <c r="CL100">
        <v>183.62700000000001</v>
      </c>
      <c r="CM100">
        <v>53.13</v>
      </c>
      <c r="CN100">
        <v>1.9E-2</v>
      </c>
      <c r="CR100">
        <v>25</v>
      </c>
      <c r="CT100" s="35">
        <v>7.6699999999999994E-6</v>
      </c>
      <c r="CU100">
        <v>50.401000000000003</v>
      </c>
      <c r="CV100">
        <v>45</v>
      </c>
      <c r="CW100">
        <v>56.518999999999998</v>
      </c>
      <c r="CX100">
        <v>60.255000000000003</v>
      </c>
      <c r="CY100">
        <v>1.4E-2</v>
      </c>
      <c r="DB100" s="3">
        <v>8</v>
      </c>
      <c r="DD100" s="35">
        <v>3.9899999999999999E-6</v>
      </c>
      <c r="DE100">
        <v>87.486999999999995</v>
      </c>
      <c r="DF100">
        <v>71.259</v>
      </c>
      <c r="DG100">
        <v>127.48099999999999</v>
      </c>
      <c r="DH100">
        <v>151.38999999999999</v>
      </c>
      <c r="DI100">
        <v>7.0000000000000001E-3</v>
      </c>
      <c r="DL100" s="29"/>
      <c r="DM100" s="5">
        <v>39</v>
      </c>
      <c r="DO100" s="35">
        <v>7.9799999999999998E-6</v>
      </c>
      <c r="DP100">
        <v>99.903000000000006</v>
      </c>
      <c r="DQ100">
        <v>94.501999999999995</v>
      </c>
      <c r="DR100">
        <v>107.98699999999999</v>
      </c>
      <c r="DS100">
        <v>-68.629000000000005</v>
      </c>
      <c r="DT100">
        <v>1.4E-2</v>
      </c>
      <c r="DW100" s="3">
        <v>35</v>
      </c>
      <c r="DX100"/>
      <c r="DY100" s="35">
        <v>9.5200000000000003E-6</v>
      </c>
      <c r="DZ100">
        <v>81.081999999999994</v>
      </c>
      <c r="EA100">
        <v>71.332999999999998</v>
      </c>
      <c r="EB100">
        <v>87.522999999999996</v>
      </c>
      <c r="EC100">
        <v>154.29</v>
      </c>
      <c r="ED100">
        <v>1.6E-2</v>
      </c>
      <c r="EE100"/>
      <c r="EG100">
        <v>24</v>
      </c>
      <c r="EI100" s="35">
        <v>1.17E-5</v>
      </c>
      <c r="EJ100">
        <v>102.896</v>
      </c>
      <c r="EK100">
        <v>95.22</v>
      </c>
      <c r="EL100">
        <v>109.327</v>
      </c>
      <c r="EM100">
        <v>167.471</v>
      </c>
      <c r="EN100">
        <v>0.02</v>
      </c>
      <c r="EQ100" s="3">
        <v>28</v>
      </c>
      <c r="ER100" t="s">
        <v>7</v>
      </c>
      <c r="ES100" s="35">
        <v>2.8200000000000001E-6</v>
      </c>
      <c r="ET100">
        <v>2.9329999999999998</v>
      </c>
      <c r="EU100">
        <v>3.6520000000000001</v>
      </c>
      <c r="EV100">
        <v>3.6720000000000002</v>
      </c>
      <c r="EW100">
        <v>92.137</v>
      </c>
      <c r="EX100">
        <v>5.0000000000000001E-3</v>
      </c>
      <c r="FB100" s="59"/>
      <c r="FL100" s="3"/>
      <c r="FM100"/>
      <c r="FN100"/>
      <c r="FO100"/>
      <c r="FP100"/>
      <c r="FQ100"/>
      <c r="FR100"/>
      <c r="FS100"/>
      <c r="FT100">
        <f>FS97/FS93</f>
        <v>42.55</v>
      </c>
      <c r="FU100">
        <f>FS98/FS93</f>
        <v>263.25</v>
      </c>
      <c r="FW100" s="61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</row>
    <row r="101" spans="1:196" x14ac:dyDescent="0.25">
      <c r="A101" s="30"/>
      <c r="B101">
        <v>98</v>
      </c>
      <c r="C101" t="s">
        <v>4</v>
      </c>
      <c r="D101" s="35">
        <v>3.6830000000000001E-6</v>
      </c>
      <c r="E101">
        <v>93.64</v>
      </c>
      <c r="F101">
        <v>87.555999999999997</v>
      </c>
      <c r="G101">
        <v>100.794</v>
      </c>
      <c r="H101">
        <v>-99.462000000000003</v>
      </c>
      <c r="I101">
        <v>6.0000000000000001E-3</v>
      </c>
      <c r="L101" s="3">
        <v>30</v>
      </c>
      <c r="N101" s="35">
        <v>5.22E-6</v>
      </c>
      <c r="O101">
        <v>95.381</v>
      </c>
      <c r="P101">
        <v>88.111000000000004</v>
      </c>
      <c r="Q101">
        <v>102.611</v>
      </c>
      <c r="R101">
        <v>60.255000000000003</v>
      </c>
      <c r="S101">
        <v>8.9999999999999993E-3</v>
      </c>
      <c r="V101" s="3">
        <v>31</v>
      </c>
      <c r="X101" s="35">
        <v>7.0600000000000002E-6</v>
      </c>
      <c r="Y101">
        <v>122.259</v>
      </c>
      <c r="Z101">
        <v>116.29900000000001</v>
      </c>
      <c r="AA101">
        <v>132.51900000000001</v>
      </c>
      <c r="AB101">
        <v>-54.161999999999999</v>
      </c>
      <c r="AC101">
        <v>1.2E-2</v>
      </c>
      <c r="AY101" t="s">
        <v>8</v>
      </c>
      <c r="BB101" s="5">
        <v>27</v>
      </c>
      <c r="BC101" t="s">
        <v>5</v>
      </c>
      <c r="BD101" s="35">
        <v>6.3800000000000006E-5</v>
      </c>
      <c r="BE101">
        <v>109.54300000000001</v>
      </c>
      <c r="BF101">
        <v>82.116</v>
      </c>
      <c r="BG101">
        <v>147.101</v>
      </c>
      <c r="BH101">
        <v>13.858000000000001</v>
      </c>
      <c r="BI101">
        <v>3.3000000000000002E-2</v>
      </c>
      <c r="BL101" s="33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">
        <v>51</v>
      </c>
      <c r="BY101" s="35">
        <v>5.5600000000000003E-5</v>
      </c>
      <c r="BZ101">
        <v>70.757999999999996</v>
      </c>
      <c r="CA101">
        <v>62.856000000000002</v>
      </c>
      <c r="CB101">
        <v>77.887</v>
      </c>
      <c r="CC101">
        <v>98.13</v>
      </c>
      <c r="CD101">
        <v>3.7999999999999999E-2</v>
      </c>
      <c r="CG101" s="3">
        <v>6</v>
      </c>
      <c r="CI101" s="35">
        <v>9.2099999999999999E-6</v>
      </c>
      <c r="CJ101">
        <v>184.70599999999999</v>
      </c>
      <c r="CK101">
        <v>165.333</v>
      </c>
      <c r="CL101">
        <v>202.24199999999999</v>
      </c>
      <c r="CM101">
        <v>-128.047</v>
      </c>
      <c r="CN101">
        <v>1.6E-2</v>
      </c>
      <c r="CR101">
        <v>26</v>
      </c>
      <c r="CT101" s="35">
        <v>8.2900000000000002E-6</v>
      </c>
      <c r="CU101">
        <v>45.395000000000003</v>
      </c>
      <c r="CV101">
        <v>41.512999999999998</v>
      </c>
      <c r="CW101">
        <v>52.073999999999998</v>
      </c>
      <c r="CX101">
        <v>-119.476</v>
      </c>
      <c r="CY101">
        <v>1.4999999999999999E-2</v>
      </c>
      <c r="DB101" s="3">
        <v>9</v>
      </c>
      <c r="DD101" s="35">
        <v>9.8200000000000008E-6</v>
      </c>
      <c r="DE101">
        <v>83.893000000000001</v>
      </c>
      <c r="DF101">
        <v>50.667000000000002</v>
      </c>
      <c r="DG101">
        <v>120.087</v>
      </c>
      <c r="DH101">
        <v>-31.608000000000001</v>
      </c>
      <c r="DI101">
        <v>1.7000000000000001E-2</v>
      </c>
      <c r="DL101" s="29"/>
      <c r="DM101" s="5">
        <v>40</v>
      </c>
      <c r="DO101" s="35">
        <v>7.3699999999999997E-6</v>
      </c>
      <c r="DP101">
        <v>87.128</v>
      </c>
      <c r="DQ101">
        <v>79.332999999999998</v>
      </c>
      <c r="DR101">
        <v>96.703999999999994</v>
      </c>
      <c r="DS101">
        <v>115.46299999999999</v>
      </c>
      <c r="DT101">
        <v>1.2999999999999999E-2</v>
      </c>
      <c r="DW101" s="3">
        <v>36</v>
      </c>
      <c r="DX101"/>
      <c r="DY101" s="35">
        <v>2.09E-5</v>
      </c>
      <c r="DZ101">
        <v>75.623999999999995</v>
      </c>
      <c r="EA101">
        <v>61.816000000000003</v>
      </c>
      <c r="EB101">
        <v>130.36099999999999</v>
      </c>
      <c r="EC101">
        <v>-22.751000000000001</v>
      </c>
      <c r="ED101">
        <v>3.6999999999999998E-2</v>
      </c>
      <c r="EE101"/>
      <c r="EG101">
        <v>25</v>
      </c>
      <c r="EI101" s="35">
        <v>9.8200000000000008E-6</v>
      </c>
      <c r="EJ101">
        <v>119.54600000000001</v>
      </c>
      <c r="EK101">
        <v>108.667</v>
      </c>
      <c r="EL101">
        <v>130.703</v>
      </c>
      <c r="EM101">
        <v>-11.31</v>
      </c>
      <c r="EN101">
        <v>1.7000000000000001E-2</v>
      </c>
      <c r="EQ101" s="3">
        <v>29</v>
      </c>
      <c r="ER101" t="s">
        <v>4</v>
      </c>
      <c r="ES101" s="35">
        <v>6.1399999999999997E-6</v>
      </c>
      <c r="ET101">
        <v>67.117000000000004</v>
      </c>
      <c r="EU101">
        <v>59.667000000000002</v>
      </c>
      <c r="EV101">
        <v>72.150000000000006</v>
      </c>
      <c r="EW101">
        <v>-68.748999999999995</v>
      </c>
      <c r="EX101">
        <v>0.01</v>
      </c>
      <c r="FB101" s="59"/>
      <c r="FL101" s="3"/>
      <c r="FM101"/>
      <c r="FN101"/>
      <c r="FO101">
        <f>FP102-FU100</f>
        <v>87.750000000000057</v>
      </c>
      <c r="FP101">
        <f>FS98/(FS93+FS94)</f>
        <v>210.60000000000002</v>
      </c>
      <c r="FQ101">
        <f>FR102-FT100</f>
        <v>14.183333333333337</v>
      </c>
      <c r="FR101">
        <f>FS97/(FS93+FS94)</f>
        <v>34.04</v>
      </c>
      <c r="FS101" t="s">
        <v>9</v>
      </c>
      <c r="FT101">
        <f>FS97/FS96</f>
        <v>27.451612903225804</v>
      </c>
      <c r="FU101">
        <f>FS98/FS96</f>
        <v>169.83870967741939</v>
      </c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</row>
    <row r="102" spans="1:196" x14ac:dyDescent="0.25">
      <c r="A102" s="30"/>
      <c r="B102">
        <v>99</v>
      </c>
      <c r="C102" t="s">
        <v>5</v>
      </c>
      <c r="D102" s="35">
        <v>1.504E-5</v>
      </c>
      <c r="E102">
        <v>191.38200000000001</v>
      </c>
      <c r="F102">
        <v>154.53299999999999</v>
      </c>
      <c r="G102">
        <v>234.67500000000001</v>
      </c>
      <c r="H102">
        <v>90</v>
      </c>
      <c r="I102">
        <v>2.7E-2</v>
      </c>
      <c r="L102" s="3">
        <v>31</v>
      </c>
      <c r="N102" s="35">
        <v>7.3699999999999997E-6</v>
      </c>
      <c r="O102">
        <v>114.024</v>
      </c>
      <c r="P102">
        <v>95.332999999999998</v>
      </c>
      <c r="Q102">
        <v>123.449</v>
      </c>
      <c r="R102">
        <v>-120.964</v>
      </c>
      <c r="S102">
        <v>1.2999999999999999E-2</v>
      </c>
      <c r="V102" s="3">
        <v>32</v>
      </c>
      <c r="X102" s="35">
        <v>5.22E-6</v>
      </c>
      <c r="Y102">
        <v>143.185</v>
      </c>
      <c r="Z102">
        <v>132.51900000000001</v>
      </c>
      <c r="AA102">
        <v>161.22200000000001</v>
      </c>
      <c r="AB102">
        <v>129.80600000000001</v>
      </c>
      <c r="AC102">
        <v>8.9999999999999993E-3</v>
      </c>
      <c r="AY102">
        <f>AX99/AX95</f>
        <v>27.785714285714285</v>
      </c>
      <c r="AZ102">
        <f>AX100/AX95</f>
        <v>27.785714285714285</v>
      </c>
      <c r="BB102" s="5">
        <v>24</v>
      </c>
      <c r="BD102" s="35">
        <v>7.5199999999999996E-4</v>
      </c>
      <c r="BE102">
        <v>54.341000000000001</v>
      </c>
      <c r="BF102">
        <v>21.846</v>
      </c>
      <c r="BG102">
        <v>163.47300000000001</v>
      </c>
      <c r="BH102">
        <v>-122.613</v>
      </c>
      <c r="BI102">
        <v>0.504</v>
      </c>
      <c r="BL102" s="33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">
        <v>52</v>
      </c>
      <c r="BY102" s="35">
        <v>4.8000000000000001E-5</v>
      </c>
      <c r="BZ102">
        <v>76.05</v>
      </c>
      <c r="CA102">
        <v>69.221999999999994</v>
      </c>
      <c r="CB102">
        <v>83.366</v>
      </c>
      <c r="CC102">
        <v>-82.569000000000003</v>
      </c>
      <c r="CD102">
        <v>3.3000000000000002E-2</v>
      </c>
      <c r="CG102" s="3">
        <v>7</v>
      </c>
      <c r="CI102" s="35">
        <v>8.6000000000000007E-6</v>
      </c>
      <c r="CJ102">
        <v>160.20400000000001</v>
      </c>
      <c r="CK102">
        <v>140.19800000000001</v>
      </c>
      <c r="CL102">
        <v>207.726</v>
      </c>
      <c r="CM102">
        <v>53.972999999999999</v>
      </c>
      <c r="CN102">
        <v>1.4999999999999999E-2</v>
      </c>
      <c r="CR102">
        <v>27</v>
      </c>
      <c r="CT102" s="35">
        <v>8.8999999999999995E-6</v>
      </c>
      <c r="CU102">
        <v>47.381999999999998</v>
      </c>
      <c r="CV102">
        <v>43.332999999999998</v>
      </c>
      <c r="CW102">
        <v>53.204000000000001</v>
      </c>
      <c r="CX102">
        <v>62.526000000000003</v>
      </c>
      <c r="CY102">
        <v>1.4999999999999999E-2</v>
      </c>
      <c r="DB102" s="3">
        <v>10</v>
      </c>
      <c r="DD102" s="35">
        <v>7.3699999999999997E-6</v>
      </c>
      <c r="DE102">
        <v>45.100999999999999</v>
      </c>
      <c r="DF102">
        <v>37.201000000000001</v>
      </c>
      <c r="DG102">
        <v>51</v>
      </c>
      <c r="DH102">
        <v>151.18899999999999</v>
      </c>
      <c r="DI102">
        <v>1.2999999999999999E-2</v>
      </c>
      <c r="DL102" s="29"/>
      <c r="DM102" s="5">
        <v>41</v>
      </c>
      <c r="DO102" s="35">
        <v>1.17E-5</v>
      </c>
      <c r="DP102">
        <v>79.271000000000001</v>
      </c>
      <c r="DQ102">
        <v>75.057000000000002</v>
      </c>
      <c r="DR102">
        <v>83.695999999999998</v>
      </c>
      <c r="DS102">
        <v>-67.62</v>
      </c>
      <c r="DT102">
        <v>2.1000000000000001E-2</v>
      </c>
      <c r="DW102" s="3">
        <v>37</v>
      </c>
      <c r="DX102"/>
      <c r="DY102" s="35">
        <v>7.6699999999999994E-6</v>
      </c>
      <c r="DZ102">
        <v>210.03200000000001</v>
      </c>
      <c r="EA102">
        <v>118.444</v>
      </c>
      <c r="EB102">
        <v>249.44399999999999</v>
      </c>
      <c r="EC102">
        <v>152.35400000000001</v>
      </c>
      <c r="ED102">
        <v>1.2999999999999999E-2</v>
      </c>
      <c r="EE102"/>
      <c r="EG102">
        <v>26</v>
      </c>
      <c r="EI102" s="35">
        <v>8.8999999999999995E-6</v>
      </c>
      <c r="EJ102">
        <v>110.291</v>
      </c>
      <c r="EK102">
        <v>98.501000000000005</v>
      </c>
      <c r="EL102">
        <v>122.667</v>
      </c>
      <c r="EM102">
        <v>169.875</v>
      </c>
      <c r="EN102">
        <v>1.4999999999999999E-2</v>
      </c>
      <c r="EQ102" s="3">
        <v>30</v>
      </c>
      <c r="ER102" t="s">
        <v>5</v>
      </c>
      <c r="ES102" s="35">
        <v>1.5999999999999999E-5</v>
      </c>
      <c r="ET102">
        <v>79.953000000000003</v>
      </c>
      <c r="EU102">
        <v>73.667000000000002</v>
      </c>
      <c r="EV102">
        <v>91.856999999999999</v>
      </c>
      <c r="EW102">
        <v>116.03</v>
      </c>
      <c r="EX102">
        <v>2.8000000000000001E-2</v>
      </c>
      <c r="FB102" s="59"/>
      <c r="FL102" s="3"/>
      <c r="FM102"/>
      <c r="FN102"/>
      <c r="FO102"/>
      <c r="FP102">
        <f>FS98/(FS93-FS94)</f>
        <v>351.00000000000006</v>
      </c>
      <c r="FQ102"/>
      <c r="FR102">
        <f>FS97/(FS93-FS94)</f>
        <v>56.733333333333334</v>
      </c>
      <c r="FS102" t="s">
        <v>10</v>
      </c>
      <c r="FT102">
        <f>FS97/FS95</f>
        <v>70.916666666666657</v>
      </c>
      <c r="FU102">
        <f>FS98/FS95</f>
        <v>438.75000000000006</v>
      </c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</row>
    <row r="103" spans="1:196" x14ac:dyDescent="0.25">
      <c r="A103" s="30"/>
      <c r="B103">
        <v>96</v>
      </c>
      <c r="C103" t="s">
        <v>53</v>
      </c>
      <c r="D103" s="35">
        <v>7.0229999999999999E-4</v>
      </c>
      <c r="E103">
        <v>150.93</v>
      </c>
      <c r="F103">
        <v>86.087000000000003</v>
      </c>
      <c r="G103">
        <v>237.55699999999999</v>
      </c>
      <c r="H103">
        <v>-95.343999999999994</v>
      </c>
      <c r="I103">
        <v>1.2669999999999999</v>
      </c>
      <c r="L103" s="3">
        <v>32</v>
      </c>
      <c r="N103" s="35">
        <v>5.22E-6</v>
      </c>
      <c r="O103">
        <v>129.303</v>
      </c>
      <c r="P103">
        <v>122.667</v>
      </c>
      <c r="Q103">
        <v>131.51900000000001</v>
      </c>
      <c r="R103">
        <v>57.265000000000001</v>
      </c>
      <c r="S103">
        <v>8.9999999999999993E-3</v>
      </c>
      <c r="V103" s="3">
        <v>33</v>
      </c>
      <c r="W103" t="s">
        <v>3</v>
      </c>
      <c r="X103" s="35">
        <v>5.0799999999999996E-6</v>
      </c>
      <c r="Y103">
        <v>147.24299999999999</v>
      </c>
      <c r="Z103">
        <v>140.52799999999999</v>
      </c>
      <c r="AA103">
        <v>156.71799999999999</v>
      </c>
      <c r="AB103">
        <v>37.993000000000002</v>
      </c>
      <c r="AC103">
        <v>8.9999999999999993E-3</v>
      </c>
      <c r="AT103">
        <f>AU104-AZ102</f>
        <v>7.5779220779220822</v>
      </c>
      <c r="AU103">
        <f>AX100/(AX95+AX96)</f>
        <v>22.882352941176471</v>
      </c>
      <c r="AV103">
        <f>AW104-AY102</f>
        <v>7.5779220779220822</v>
      </c>
      <c r="AW103">
        <f>AX99/(AX95+AX96)</f>
        <v>22.882352941176471</v>
      </c>
      <c r="AX103" t="s">
        <v>9</v>
      </c>
      <c r="AY103">
        <f>AX99/AX98</f>
        <v>19.45</v>
      </c>
      <c r="AZ103">
        <f>AX100/AX98</f>
        <v>19.45</v>
      </c>
      <c r="BI103">
        <v>1.7849999999999999</v>
      </c>
      <c r="BL103" s="33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">
        <v>53</v>
      </c>
      <c r="BY103" s="35">
        <v>2.4899999999999999E-5</v>
      </c>
      <c r="BZ103">
        <v>86.241</v>
      </c>
      <c r="CA103">
        <v>78.332999999999998</v>
      </c>
      <c r="CB103">
        <v>91.093000000000004</v>
      </c>
      <c r="CC103">
        <v>99.462000000000003</v>
      </c>
      <c r="CD103">
        <v>1.7000000000000001E-2</v>
      </c>
      <c r="CG103" s="3">
        <v>8</v>
      </c>
      <c r="CI103" s="35">
        <v>1.47E-5</v>
      </c>
      <c r="CJ103">
        <v>168.28700000000001</v>
      </c>
      <c r="CK103">
        <v>146.667</v>
      </c>
      <c r="CL103">
        <v>190.874</v>
      </c>
      <c r="CM103">
        <v>-129.80600000000001</v>
      </c>
      <c r="CN103">
        <v>2.5999999999999999E-2</v>
      </c>
      <c r="CR103">
        <v>28</v>
      </c>
      <c r="CT103" s="35">
        <v>7.0600000000000002E-6</v>
      </c>
      <c r="CU103">
        <v>48.048000000000002</v>
      </c>
      <c r="CV103">
        <v>39.889000000000003</v>
      </c>
      <c r="CW103">
        <v>51.637</v>
      </c>
      <c r="CX103">
        <v>-120.069</v>
      </c>
      <c r="CY103">
        <v>1.2E-2</v>
      </c>
      <c r="DB103" s="3">
        <v>11</v>
      </c>
      <c r="DD103" s="35">
        <v>5.22E-6</v>
      </c>
      <c r="DE103">
        <v>65.869</v>
      </c>
      <c r="DF103">
        <v>51</v>
      </c>
      <c r="DG103">
        <v>78.471999999999994</v>
      </c>
      <c r="DH103">
        <v>-32.734999999999999</v>
      </c>
      <c r="DI103">
        <v>8.9999999999999993E-3</v>
      </c>
      <c r="DL103" s="29"/>
      <c r="DM103" s="5">
        <v>42</v>
      </c>
      <c r="DO103" s="35">
        <v>8.8999999999999995E-6</v>
      </c>
      <c r="DP103">
        <v>74.308999999999997</v>
      </c>
      <c r="DQ103">
        <v>66</v>
      </c>
      <c r="DR103">
        <v>82.688999999999993</v>
      </c>
      <c r="DS103">
        <v>111.038</v>
      </c>
      <c r="DT103">
        <v>1.6E-2</v>
      </c>
      <c r="DW103" s="3">
        <v>38</v>
      </c>
      <c r="DX103"/>
      <c r="DY103" s="35">
        <v>7.9799999999999998E-6</v>
      </c>
      <c r="DZ103">
        <v>180.101</v>
      </c>
      <c r="EA103">
        <v>142.44900000000001</v>
      </c>
      <c r="EB103">
        <v>237.333</v>
      </c>
      <c r="EC103">
        <v>-21.370999999999999</v>
      </c>
      <c r="ED103">
        <v>1.4E-2</v>
      </c>
      <c r="EE103"/>
      <c r="EG103">
        <v>27</v>
      </c>
      <c r="EI103" s="35">
        <v>7.6699999999999994E-6</v>
      </c>
      <c r="EJ103">
        <v>91.347999999999999</v>
      </c>
      <c r="EK103">
        <v>87.045000000000002</v>
      </c>
      <c r="EL103">
        <v>99.221999999999994</v>
      </c>
      <c r="EM103">
        <v>-12.265000000000001</v>
      </c>
      <c r="EN103">
        <v>1.2999999999999999E-2</v>
      </c>
      <c r="EQ103" s="3">
        <v>27</v>
      </c>
      <c r="ER103" t="s">
        <v>129</v>
      </c>
      <c r="ES103" s="35">
        <v>2.5799999999999998E-4</v>
      </c>
      <c r="ET103">
        <v>73.847999999999999</v>
      </c>
      <c r="EU103">
        <v>59.551000000000002</v>
      </c>
      <c r="EV103">
        <v>90.206000000000003</v>
      </c>
      <c r="EW103">
        <v>-65.697000000000003</v>
      </c>
      <c r="EX103">
        <v>0.46500000000000002</v>
      </c>
      <c r="FB103" s="59"/>
      <c r="FL103" s="60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</row>
    <row r="104" spans="1:196" x14ac:dyDescent="0.25">
      <c r="A104" s="30"/>
      <c r="C104" t="s">
        <v>74</v>
      </c>
      <c r="I104">
        <v>5.6550000000000002</v>
      </c>
      <c r="L104" s="3">
        <v>33</v>
      </c>
      <c r="N104" s="35">
        <v>9.5200000000000003E-6</v>
      </c>
      <c r="O104">
        <v>131.767</v>
      </c>
      <c r="P104">
        <v>123.889</v>
      </c>
      <c r="Q104">
        <v>136.29400000000001</v>
      </c>
      <c r="R104">
        <v>-122.619</v>
      </c>
      <c r="S104">
        <v>1.7000000000000001E-2</v>
      </c>
      <c r="V104" s="3">
        <v>34</v>
      </c>
      <c r="W104" t="s">
        <v>7</v>
      </c>
      <c r="X104" s="35">
        <v>1.13E-6</v>
      </c>
      <c r="Y104">
        <v>13.904</v>
      </c>
      <c r="Z104">
        <v>12.989000000000001</v>
      </c>
      <c r="AA104">
        <v>15.942</v>
      </c>
      <c r="AB104">
        <v>90.536000000000001</v>
      </c>
      <c r="AC104">
        <v>2E-3</v>
      </c>
      <c r="AU104">
        <f>AX100/(AX95-AX96)</f>
        <v>35.363636363636367</v>
      </c>
      <c r="AW104">
        <f>AX99/(AX95-AX96)</f>
        <v>35.363636363636367</v>
      </c>
      <c r="AX104" t="s">
        <v>10</v>
      </c>
      <c r="AY104">
        <f>AX99/AX97</f>
        <v>48.625</v>
      </c>
      <c r="AZ104">
        <f>AX100/AX97</f>
        <v>48.625</v>
      </c>
      <c r="BJ104" t="s">
        <v>8</v>
      </c>
      <c r="BL104" s="33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">
        <v>54</v>
      </c>
      <c r="BY104" s="35">
        <v>2.1100000000000001E-5</v>
      </c>
      <c r="BZ104">
        <v>94.554000000000002</v>
      </c>
      <c r="CA104">
        <v>88.221999999999994</v>
      </c>
      <c r="CB104">
        <v>100.56100000000001</v>
      </c>
      <c r="CC104">
        <v>-84.289000000000001</v>
      </c>
      <c r="CD104">
        <v>1.4E-2</v>
      </c>
      <c r="CG104" s="3">
        <v>9</v>
      </c>
      <c r="CI104" s="35">
        <v>1.7799999999999999E-5</v>
      </c>
      <c r="CJ104">
        <v>146.50800000000001</v>
      </c>
      <c r="CK104">
        <v>137.809</v>
      </c>
      <c r="CL104">
        <v>158.26599999999999</v>
      </c>
      <c r="CM104">
        <v>53.530999999999999</v>
      </c>
      <c r="CN104">
        <v>3.2000000000000001E-2</v>
      </c>
      <c r="CR104">
        <v>29</v>
      </c>
      <c r="CT104" s="35">
        <v>7.3699999999999997E-6</v>
      </c>
      <c r="CU104">
        <v>43.220999999999997</v>
      </c>
      <c r="CV104">
        <v>41.039000000000001</v>
      </c>
      <c r="CW104">
        <v>47.444000000000003</v>
      </c>
      <c r="CX104">
        <v>61.189</v>
      </c>
      <c r="CY104">
        <v>1.2999999999999999E-2</v>
      </c>
      <c r="DB104" s="3">
        <v>12</v>
      </c>
      <c r="DD104" s="35">
        <v>7.6699999999999994E-6</v>
      </c>
      <c r="DE104">
        <v>45.801000000000002</v>
      </c>
      <c r="DF104">
        <v>37.889000000000003</v>
      </c>
      <c r="DG104">
        <v>53.58</v>
      </c>
      <c r="DH104">
        <v>150.255</v>
      </c>
      <c r="DI104">
        <v>1.2999999999999999E-2</v>
      </c>
      <c r="DL104" s="29"/>
      <c r="DM104" s="5">
        <v>43</v>
      </c>
      <c r="DO104" s="35">
        <v>1.11E-5</v>
      </c>
      <c r="DP104">
        <v>72.727999999999994</v>
      </c>
      <c r="DQ104">
        <v>60.414999999999999</v>
      </c>
      <c r="DR104">
        <v>79.653000000000006</v>
      </c>
      <c r="DS104">
        <v>-66.370999999999995</v>
      </c>
      <c r="DT104">
        <v>1.9E-2</v>
      </c>
      <c r="DW104" s="3">
        <v>39</v>
      </c>
      <c r="DX104" t="s">
        <v>3</v>
      </c>
      <c r="DY104" s="35">
        <v>1.0900000000000001E-5</v>
      </c>
      <c r="DZ104">
        <v>92.861999999999995</v>
      </c>
      <c r="EA104">
        <v>80.326999999999998</v>
      </c>
      <c r="EB104">
        <v>106.91200000000001</v>
      </c>
      <c r="EC104">
        <v>66.712000000000003</v>
      </c>
      <c r="ED104">
        <v>1.9E-2</v>
      </c>
      <c r="EE104"/>
      <c r="EG104">
        <v>28</v>
      </c>
      <c r="EI104" s="35">
        <v>1.5400000000000002E-5</v>
      </c>
      <c r="EJ104">
        <v>90.870999999999995</v>
      </c>
      <c r="EK104">
        <v>82.730999999999995</v>
      </c>
      <c r="EL104">
        <v>95.778000000000006</v>
      </c>
      <c r="EM104">
        <v>168.232</v>
      </c>
      <c r="EN104">
        <v>2.7E-2</v>
      </c>
      <c r="ER104" t="s">
        <v>147</v>
      </c>
      <c r="EX104">
        <v>6.9750000000000005</v>
      </c>
      <c r="FB104" s="59"/>
      <c r="FL104" s="60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</row>
    <row r="105" spans="1:196" x14ac:dyDescent="0.25">
      <c r="A105" s="30"/>
      <c r="J105" t="s">
        <v>8</v>
      </c>
      <c r="L105" s="3">
        <v>34</v>
      </c>
      <c r="N105" s="35">
        <v>5.22E-6</v>
      </c>
      <c r="O105">
        <v>129.197</v>
      </c>
      <c r="P105">
        <v>123.667</v>
      </c>
      <c r="Q105">
        <v>134.381</v>
      </c>
      <c r="R105">
        <v>60.255000000000003</v>
      </c>
      <c r="S105">
        <v>8.9999999999999993E-3</v>
      </c>
      <c r="V105" s="3">
        <v>35</v>
      </c>
      <c r="W105" t="s">
        <v>4</v>
      </c>
      <c r="X105" s="35">
        <v>3.0699999999999998E-6</v>
      </c>
      <c r="Y105">
        <v>122.259</v>
      </c>
      <c r="Z105">
        <v>116.29900000000001</v>
      </c>
      <c r="AA105">
        <v>126.739</v>
      </c>
      <c r="AB105">
        <v>-57.265000000000001</v>
      </c>
      <c r="AC105">
        <v>5.0000000000000001E-3</v>
      </c>
      <c r="AQ105" s="3">
        <v>1</v>
      </c>
      <c r="AS105" s="35">
        <v>4.9100000000000004E-6</v>
      </c>
      <c r="AT105">
        <v>46.357999999999997</v>
      </c>
      <c r="AU105">
        <v>40.274000000000001</v>
      </c>
      <c r="AV105">
        <v>63.667000000000002</v>
      </c>
      <c r="AW105">
        <v>-42.274000000000001</v>
      </c>
      <c r="AX105">
        <v>8.0000000000000002E-3</v>
      </c>
      <c r="BJ105">
        <f>BI102/BI98</f>
        <v>22.90909090909091</v>
      </c>
      <c r="BK105">
        <f>BI103/BI98</f>
        <v>81.13636363636364</v>
      </c>
      <c r="BL105" s="33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">
        <v>55</v>
      </c>
      <c r="BY105" s="35">
        <v>2.3E-5</v>
      </c>
      <c r="BZ105">
        <v>92.763999999999996</v>
      </c>
      <c r="CA105">
        <v>90.122</v>
      </c>
      <c r="CB105">
        <v>97</v>
      </c>
      <c r="CC105">
        <v>100.30500000000001</v>
      </c>
      <c r="CD105">
        <v>1.4999999999999999E-2</v>
      </c>
      <c r="CG105" s="3">
        <v>10</v>
      </c>
      <c r="CI105" s="35">
        <v>1.3499999999999999E-5</v>
      </c>
      <c r="CJ105">
        <v>146.774</v>
      </c>
      <c r="CK105">
        <v>134.642</v>
      </c>
      <c r="CL105">
        <v>158.12</v>
      </c>
      <c r="CM105">
        <v>-127.405</v>
      </c>
      <c r="CN105">
        <v>2.4E-2</v>
      </c>
      <c r="CR105">
        <v>30</v>
      </c>
      <c r="CT105" s="35">
        <v>8.2900000000000002E-6</v>
      </c>
      <c r="CU105">
        <v>45.258000000000003</v>
      </c>
      <c r="CV105">
        <v>41.295999999999999</v>
      </c>
      <c r="CW105">
        <v>49.118000000000002</v>
      </c>
      <c r="CX105">
        <v>-117.553</v>
      </c>
      <c r="CY105">
        <v>1.4E-2</v>
      </c>
      <c r="DB105" s="3">
        <v>13</v>
      </c>
      <c r="DD105" s="35">
        <v>6.4500000000000001E-6</v>
      </c>
      <c r="DE105">
        <v>38.826999999999998</v>
      </c>
      <c r="DF105">
        <v>34.615000000000002</v>
      </c>
      <c r="DG105">
        <v>48.926000000000002</v>
      </c>
      <c r="DH105">
        <v>-27.896999999999998</v>
      </c>
      <c r="DI105">
        <v>1.0999999999999999E-2</v>
      </c>
      <c r="DL105" s="29"/>
      <c r="DM105" s="5">
        <v>44</v>
      </c>
      <c r="DO105" s="35">
        <v>1.1399999999999999E-5</v>
      </c>
      <c r="DP105">
        <v>72.822999999999993</v>
      </c>
      <c r="DQ105">
        <v>67.594999999999999</v>
      </c>
      <c r="DR105">
        <v>79.805999999999997</v>
      </c>
      <c r="DS105">
        <v>112.38</v>
      </c>
      <c r="DT105">
        <v>0.02</v>
      </c>
      <c r="DW105" s="3">
        <v>40</v>
      </c>
      <c r="DX105" t="s">
        <v>7</v>
      </c>
      <c r="DY105" s="35">
        <v>3.6200000000000001E-6</v>
      </c>
      <c r="DZ105">
        <v>30.751000000000001</v>
      </c>
      <c r="EA105">
        <v>19.613</v>
      </c>
      <c r="EB105">
        <v>41.372</v>
      </c>
      <c r="EC105">
        <v>91.421000000000006</v>
      </c>
      <c r="ED105">
        <v>7.0000000000000001E-3</v>
      </c>
      <c r="EE105"/>
      <c r="EG105">
        <v>29</v>
      </c>
      <c r="EI105" s="35">
        <v>7.6699999999999994E-6</v>
      </c>
      <c r="EJ105">
        <v>96.899000000000001</v>
      </c>
      <c r="EK105">
        <v>92.667000000000002</v>
      </c>
      <c r="EL105">
        <v>105.679</v>
      </c>
      <c r="EM105">
        <v>-12.265000000000001</v>
      </c>
      <c r="EN105">
        <v>1.2999999999999999E-2</v>
      </c>
      <c r="EY105" t="s">
        <v>8</v>
      </c>
      <c r="FB105" s="59"/>
      <c r="FL105" s="60"/>
      <c r="FW105" s="61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</row>
    <row r="106" spans="1:196" x14ac:dyDescent="0.25">
      <c r="A106" s="30"/>
      <c r="J106">
        <f>I103/I99</f>
        <v>97.461538461538453</v>
      </c>
      <c r="K106">
        <f>I104/I99</f>
        <v>435.00000000000006</v>
      </c>
      <c r="L106" s="3">
        <v>35</v>
      </c>
      <c r="N106" s="35">
        <v>5.22E-6</v>
      </c>
      <c r="O106">
        <v>138.42500000000001</v>
      </c>
      <c r="P106">
        <v>126.22199999999999</v>
      </c>
      <c r="Q106">
        <v>149.44399999999999</v>
      </c>
      <c r="R106">
        <v>-124.69499999999999</v>
      </c>
      <c r="S106">
        <v>8.9999999999999993E-3</v>
      </c>
      <c r="V106" s="3">
        <v>36</v>
      </c>
      <c r="W106" t="s">
        <v>5</v>
      </c>
      <c r="X106" s="35">
        <v>7.3699999999999997E-6</v>
      </c>
      <c r="Y106">
        <v>173.58199999999999</v>
      </c>
      <c r="Z106">
        <v>161.72499999999999</v>
      </c>
      <c r="AA106">
        <v>183.70400000000001</v>
      </c>
      <c r="AB106">
        <v>131.98699999999999</v>
      </c>
      <c r="AC106">
        <v>1.2999999999999999E-2</v>
      </c>
      <c r="AQ106" s="3">
        <v>2</v>
      </c>
      <c r="AS106" s="35">
        <v>6.4500000000000001E-6</v>
      </c>
      <c r="AT106">
        <v>47.43</v>
      </c>
      <c r="AU106">
        <v>35.381999999999998</v>
      </c>
      <c r="AV106">
        <v>55.36</v>
      </c>
      <c r="AW106">
        <v>135</v>
      </c>
      <c r="AX106">
        <v>1.0999999999999999E-2</v>
      </c>
      <c r="BE106">
        <f>BF107-BK105</f>
        <v>30.426136363636346</v>
      </c>
      <c r="BF106">
        <f>BI103/(BI98+BI99)</f>
        <v>63.750000000000007</v>
      </c>
      <c r="BG106">
        <f>BH107-BJ105</f>
        <v>8.5909090909090899</v>
      </c>
      <c r="BH106">
        <f>BI102/(BI98+BI99)</f>
        <v>18.000000000000004</v>
      </c>
      <c r="BI106" t="s">
        <v>9</v>
      </c>
      <c r="BJ106">
        <f>BI102/BI101</f>
        <v>15.272727272727272</v>
      </c>
      <c r="BK106">
        <f>BI103/BI101</f>
        <v>54.090909090909086</v>
      </c>
      <c r="BL106" s="33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">
        <v>56</v>
      </c>
      <c r="BY106" s="35">
        <v>4.4100000000000001E-5</v>
      </c>
      <c r="BZ106">
        <v>131.95099999999999</v>
      </c>
      <c r="CA106">
        <v>95.444000000000003</v>
      </c>
      <c r="CB106">
        <v>173.80500000000001</v>
      </c>
      <c r="CC106">
        <v>-81.87</v>
      </c>
      <c r="CD106">
        <v>0.03</v>
      </c>
      <c r="CG106" s="3">
        <v>11</v>
      </c>
      <c r="CI106" s="35">
        <v>1.5E-5</v>
      </c>
      <c r="CJ106">
        <v>123.84</v>
      </c>
      <c r="CK106">
        <v>110.667</v>
      </c>
      <c r="CL106">
        <v>147.333</v>
      </c>
      <c r="CM106">
        <v>52.651000000000003</v>
      </c>
      <c r="CN106">
        <v>2.5999999999999999E-2</v>
      </c>
      <c r="CR106">
        <v>31</v>
      </c>
      <c r="CT106" s="35">
        <v>5.22E-6</v>
      </c>
      <c r="CU106">
        <v>46.15</v>
      </c>
      <c r="CV106">
        <v>43.332999999999998</v>
      </c>
      <c r="CW106">
        <v>48.021000000000001</v>
      </c>
      <c r="CX106">
        <v>60.255000000000003</v>
      </c>
      <c r="CY106">
        <v>8.9999999999999993E-3</v>
      </c>
      <c r="DB106" s="3">
        <v>14</v>
      </c>
      <c r="DD106" s="35">
        <v>6.7499999999999997E-6</v>
      </c>
      <c r="DE106">
        <v>54.954000000000001</v>
      </c>
      <c r="DF106">
        <v>47.981000000000002</v>
      </c>
      <c r="DG106">
        <v>62.249000000000002</v>
      </c>
      <c r="DH106">
        <v>152.24100000000001</v>
      </c>
      <c r="DI106">
        <v>1.2E-2</v>
      </c>
      <c r="DL106" s="29"/>
      <c r="DM106" s="5">
        <v>45</v>
      </c>
      <c r="DO106" s="35">
        <v>1.0699999999999999E-5</v>
      </c>
      <c r="DP106">
        <v>70.603999999999999</v>
      </c>
      <c r="DQ106">
        <v>64.001999999999995</v>
      </c>
      <c r="DR106">
        <v>77.346000000000004</v>
      </c>
      <c r="DS106">
        <v>-65.694999999999993</v>
      </c>
      <c r="DT106">
        <v>1.9E-2</v>
      </c>
      <c r="DW106" s="3">
        <v>41</v>
      </c>
      <c r="DX106" t="s">
        <v>4</v>
      </c>
      <c r="DY106" s="35">
        <v>3.9899999999999999E-6</v>
      </c>
      <c r="DZ106">
        <v>62.52</v>
      </c>
      <c r="EA106">
        <v>57.34</v>
      </c>
      <c r="EB106">
        <v>66.179000000000002</v>
      </c>
      <c r="EC106">
        <v>-26.565000000000001</v>
      </c>
      <c r="ED106">
        <v>7.0000000000000001E-3</v>
      </c>
      <c r="EE106"/>
      <c r="EG106">
        <v>30</v>
      </c>
      <c r="EI106" s="35">
        <v>7.6699999999999994E-6</v>
      </c>
      <c r="EJ106">
        <v>105.773</v>
      </c>
      <c r="EK106">
        <v>99.897999999999996</v>
      </c>
      <c r="EL106">
        <v>113.31699999999999</v>
      </c>
      <c r="EM106">
        <v>168.232</v>
      </c>
      <c r="EN106">
        <v>1.2999999999999999E-2</v>
      </c>
      <c r="EY106">
        <f>EX103/EX99</f>
        <v>25.833333333333336</v>
      </c>
      <c r="EZ106">
        <f>EX104/EX99</f>
        <v>387.50000000000006</v>
      </c>
      <c r="FB106" s="59"/>
      <c r="FL106" s="60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</row>
    <row r="107" spans="1:196" x14ac:dyDescent="0.25">
      <c r="A107" s="30"/>
      <c r="E107">
        <f>F108-K106</f>
        <v>193.33333333333331</v>
      </c>
      <c r="F107">
        <f>I104/(I99+I100)</f>
        <v>332.64705882352939</v>
      </c>
      <c r="G107">
        <f>H108-J106</f>
        <v>43.316239316239319</v>
      </c>
      <c r="H107">
        <f>I103/(I99+I100)</f>
        <v>74.52941176470587</v>
      </c>
      <c r="I107" t="s">
        <v>9</v>
      </c>
      <c r="J107">
        <f>I103/I102</f>
        <v>46.925925925925924</v>
      </c>
      <c r="K107">
        <f>I104/I102</f>
        <v>209.44444444444446</v>
      </c>
      <c r="L107" s="3">
        <v>36</v>
      </c>
      <c r="N107" s="35">
        <v>4.9100000000000004E-6</v>
      </c>
      <c r="O107">
        <v>123.62</v>
      </c>
      <c r="P107">
        <v>116.589</v>
      </c>
      <c r="Q107">
        <v>129.029</v>
      </c>
      <c r="R107">
        <v>58.392000000000003</v>
      </c>
      <c r="S107">
        <v>8.0000000000000002E-3</v>
      </c>
      <c r="V107" s="3">
        <v>33</v>
      </c>
      <c r="W107" t="s">
        <v>90</v>
      </c>
      <c r="X107" s="35">
        <v>1.5300000000000001E-4</v>
      </c>
      <c r="Y107">
        <v>146.25800000000001</v>
      </c>
      <c r="Z107">
        <v>116.49299999999999</v>
      </c>
      <c r="AA107">
        <v>183.02199999999999</v>
      </c>
      <c r="AB107">
        <v>127.976</v>
      </c>
      <c r="AC107">
        <v>0.27600000000000002</v>
      </c>
      <c r="AQ107" s="3">
        <v>3</v>
      </c>
      <c r="AS107" s="35">
        <v>6.7499999999999997E-6</v>
      </c>
      <c r="AT107">
        <v>55.03</v>
      </c>
      <c r="AU107">
        <v>45.594999999999999</v>
      </c>
      <c r="AV107">
        <v>65.400999999999996</v>
      </c>
      <c r="AW107">
        <v>-45</v>
      </c>
      <c r="AX107">
        <v>1.2E-2</v>
      </c>
      <c r="BF107">
        <f>BI103/(BI98-BI99)</f>
        <v>111.56249999999999</v>
      </c>
      <c r="BH107">
        <f>BI102/(BI98-BI99)</f>
        <v>31.5</v>
      </c>
      <c r="BI107" t="s">
        <v>10</v>
      </c>
      <c r="BJ107">
        <f>BI102/BI100</f>
        <v>42</v>
      </c>
      <c r="BK107">
        <f>BI103/BI100</f>
        <v>148.75</v>
      </c>
      <c r="BL107" s="33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">
        <v>57</v>
      </c>
      <c r="BY107" s="35">
        <v>2.69E-5</v>
      </c>
      <c r="BZ107">
        <v>161.46199999999999</v>
      </c>
      <c r="CA107">
        <v>105.815</v>
      </c>
      <c r="CB107">
        <v>226.41900000000001</v>
      </c>
      <c r="CC107">
        <v>94.399000000000001</v>
      </c>
      <c r="CD107">
        <v>1.7999999999999999E-2</v>
      </c>
      <c r="CG107" s="3">
        <v>12</v>
      </c>
      <c r="CI107" s="35">
        <v>8.8999999999999995E-6</v>
      </c>
      <c r="CJ107">
        <v>115.306</v>
      </c>
      <c r="CK107">
        <v>103.667</v>
      </c>
      <c r="CL107">
        <v>121.833</v>
      </c>
      <c r="CM107">
        <v>-129.28899999999999</v>
      </c>
      <c r="CN107">
        <v>1.6E-2</v>
      </c>
      <c r="CR107">
        <v>32</v>
      </c>
      <c r="CT107" s="35">
        <v>7.3699999999999997E-6</v>
      </c>
      <c r="CU107">
        <v>45.710999999999999</v>
      </c>
      <c r="CV107">
        <v>44.02</v>
      </c>
      <c r="CW107">
        <v>47.320999999999998</v>
      </c>
      <c r="CX107">
        <v>-118.81100000000001</v>
      </c>
      <c r="CY107">
        <v>1.2999999999999999E-2</v>
      </c>
      <c r="DB107" s="3">
        <v>15</v>
      </c>
      <c r="DD107" s="35">
        <v>9.2099999999999999E-6</v>
      </c>
      <c r="DE107">
        <v>48.34</v>
      </c>
      <c r="DF107">
        <v>33.468000000000004</v>
      </c>
      <c r="DG107">
        <v>72.117000000000004</v>
      </c>
      <c r="DH107">
        <v>-30.963999999999999</v>
      </c>
      <c r="DI107">
        <v>1.6E-2</v>
      </c>
      <c r="DL107" s="29"/>
      <c r="DM107" s="5">
        <v>46</v>
      </c>
      <c r="DO107" s="35">
        <v>1.17E-5</v>
      </c>
      <c r="DP107">
        <v>69.617000000000004</v>
      </c>
      <c r="DQ107">
        <v>60.143000000000001</v>
      </c>
      <c r="DR107">
        <v>76.712999999999994</v>
      </c>
      <c r="DS107">
        <v>112.38</v>
      </c>
      <c r="DT107">
        <v>0.02</v>
      </c>
      <c r="DW107" s="3">
        <v>42</v>
      </c>
      <c r="DX107" t="s">
        <v>5</v>
      </c>
      <c r="DY107" s="35">
        <v>2.09E-5</v>
      </c>
      <c r="DZ107">
        <v>210.03200000000001</v>
      </c>
      <c r="EA107">
        <v>142.44900000000001</v>
      </c>
      <c r="EB107">
        <v>249.44399999999999</v>
      </c>
      <c r="EC107">
        <v>161.565</v>
      </c>
      <c r="ED107">
        <v>3.6999999999999998E-2</v>
      </c>
      <c r="EE107"/>
      <c r="EG107">
        <v>31</v>
      </c>
      <c r="EI107" s="35">
        <v>7.6699999999999994E-6</v>
      </c>
      <c r="EJ107">
        <v>102.875</v>
      </c>
      <c r="EK107">
        <v>95.832999999999998</v>
      </c>
      <c r="EL107">
        <v>108.02500000000001</v>
      </c>
      <c r="EM107">
        <v>-11.768000000000001</v>
      </c>
      <c r="EN107">
        <v>1.4E-2</v>
      </c>
      <c r="ET107">
        <f>EU108-EZ106</f>
        <v>149.0384615384616</v>
      </c>
      <c r="EU107">
        <f>EX104/(EX99+EX100)</f>
        <v>303.26086956521743</v>
      </c>
      <c r="EV107">
        <f>EW108-EY106</f>
        <v>9.935897435897445</v>
      </c>
      <c r="EW107">
        <f>EX103/(EX99+EX100)</f>
        <v>20.217391304347828</v>
      </c>
      <c r="EX107" t="s">
        <v>9</v>
      </c>
      <c r="EY107">
        <f>EX103/EX102</f>
        <v>16.607142857142858</v>
      </c>
      <c r="EZ107">
        <f>EX104/EX102</f>
        <v>249.10714285714286</v>
      </c>
      <c r="FB107" s="59"/>
      <c r="FL107" s="60"/>
      <c r="FW107" s="61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</row>
    <row r="108" spans="1:196" x14ac:dyDescent="0.25">
      <c r="A108" s="30"/>
      <c r="F108">
        <f>I104/(I99-I100)</f>
        <v>628.33333333333337</v>
      </c>
      <c r="H108">
        <f>I103/(I99-I100)</f>
        <v>140.77777777777777</v>
      </c>
      <c r="I108" t="s">
        <v>10</v>
      </c>
      <c r="J108">
        <f>I103/I101</f>
        <v>211.16666666666666</v>
      </c>
      <c r="K108">
        <f>I104/I101</f>
        <v>942.5</v>
      </c>
      <c r="L108" s="3">
        <v>37</v>
      </c>
      <c r="N108" s="35">
        <v>5.8300000000000001E-6</v>
      </c>
      <c r="O108">
        <v>114.874</v>
      </c>
      <c r="P108">
        <v>108.04</v>
      </c>
      <c r="Q108">
        <v>125.56399999999999</v>
      </c>
      <c r="R108">
        <v>-122.005</v>
      </c>
      <c r="S108">
        <v>0.01</v>
      </c>
      <c r="W108" t="s">
        <v>91</v>
      </c>
      <c r="AC108">
        <v>8.8249999999999993</v>
      </c>
      <c r="AQ108" s="3">
        <v>4</v>
      </c>
      <c r="AS108" s="35">
        <v>8.8999999999999995E-6</v>
      </c>
      <c r="AT108">
        <v>61.456000000000003</v>
      </c>
      <c r="AU108">
        <v>54.966000000000001</v>
      </c>
      <c r="AV108">
        <v>72.739999999999995</v>
      </c>
      <c r="AW108">
        <v>137.86199999999999</v>
      </c>
      <c r="AX108">
        <v>1.6E-2</v>
      </c>
      <c r="BL108" s="33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">
        <v>58</v>
      </c>
      <c r="BY108" s="35">
        <v>3.4499999999999998E-5</v>
      </c>
      <c r="BZ108">
        <v>85.320999999999998</v>
      </c>
      <c r="CA108">
        <v>69.778000000000006</v>
      </c>
      <c r="CB108">
        <v>105.815</v>
      </c>
      <c r="CC108">
        <v>-79.992000000000004</v>
      </c>
      <c r="CD108">
        <v>2.4E-2</v>
      </c>
      <c r="CG108" s="3">
        <v>13</v>
      </c>
      <c r="CI108" s="35">
        <v>1.7200000000000001E-5</v>
      </c>
      <c r="CJ108">
        <v>97.394000000000005</v>
      </c>
      <c r="CK108">
        <v>87</v>
      </c>
      <c r="CL108">
        <v>111.29300000000001</v>
      </c>
      <c r="CM108">
        <v>53.13</v>
      </c>
      <c r="CN108">
        <v>0.03</v>
      </c>
      <c r="CR108">
        <v>33</v>
      </c>
      <c r="CT108" s="35">
        <v>9.8200000000000008E-6</v>
      </c>
      <c r="CU108">
        <v>46.613</v>
      </c>
      <c r="CV108">
        <v>40.86</v>
      </c>
      <c r="CW108">
        <v>52.334000000000003</v>
      </c>
      <c r="CX108">
        <v>63.435000000000002</v>
      </c>
      <c r="CY108">
        <v>1.7000000000000001E-2</v>
      </c>
      <c r="DB108" s="3">
        <v>16</v>
      </c>
      <c r="DD108" s="35">
        <v>1.01E-5</v>
      </c>
      <c r="DE108">
        <v>27.08</v>
      </c>
      <c r="DF108">
        <v>17.888999999999999</v>
      </c>
      <c r="DG108">
        <v>34.347000000000001</v>
      </c>
      <c r="DH108">
        <v>150.255</v>
      </c>
      <c r="DI108">
        <v>1.7999999999999999E-2</v>
      </c>
      <c r="DL108" s="29"/>
      <c r="DM108" s="5">
        <v>47</v>
      </c>
      <c r="DO108" s="35">
        <v>1.3499999999999999E-5</v>
      </c>
      <c r="DP108">
        <v>68.870999999999995</v>
      </c>
      <c r="DQ108">
        <v>62.256</v>
      </c>
      <c r="DR108">
        <v>78.087999999999994</v>
      </c>
      <c r="DS108">
        <v>-66.447999999999993</v>
      </c>
      <c r="DT108">
        <v>2.4E-2</v>
      </c>
      <c r="DW108" s="3">
        <v>39</v>
      </c>
      <c r="DX108" t="s">
        <v>129</v>
      </c>
      <c r="DY108" s="35">
        <v>4.0299999999999998E-4</v>
      </c>
      <c r="DZ108">
        <v>89.605000000000004</v>
      </c>
      <c r="EA108">
        <v>58.692999999999998</v>
      </c>
      <c r="EB108">
        <v>247.417</v>
      </c>
      <c r="EC108">
        <v>156.81899999999999</v>
      </c>
      <c r="ED108">
        <v>0.72599999999999998</v>
      </c>
      <c r="EE108"/>
      <c r="EG108">
        <v>32</v>
      </c>
      <c r="EI108" s="35">
        <v>1.04E-5</v>
      </c>
      <c r="EJ108">
        <v>97.421999999999997</v>
      </c>
      <c r="EK108">
        <v>91.811999999999998</v>
      </c>
      <c r="EL108">
        <v>105.051</v>
      </c>
      <c r="EM108">
        <v>168.024</v>
      </c>
      <c r="EN108">
        <v>1.9E-2</v>
      </c>
      <c r="EU108">
        <f>EX104/(EX99-EX100)</f>
        <v>536.53846153846166</v>
      </c>
      <c r="EW108">
        <f>EX103/(EX99-EX100)</f>
        <v>35.769230769230781</v>
      </c>
      <c r="EX108" t="s">
        <v>10</v>
      </c>
      <c r="EY108">
        <f>EX103/EX101</f>
        <v>46.5</v>
      </c>
      <c r="EZ108">
        <f>EX104/EX101</f>
        <v>697.5</v>
      </c>
      <c r="FB108" s="59"/>
      <c r="FL108" s="60"/>
      <c r="FW108" s="61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</row>
    <row r="109" spans="1:196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">
        <v>38</v>
      </c>
      <c r="N109" s="35">
        <v>7.9799999999999998E-6</v>
      </c>
      <c r="O109">
        <v>112.547</v>
      </c>
      <c r="P109">
        <v>104.35599999999999</v>
      </c>
      <c r="Q109">
        <v>122.181</v>
      </c>
      <c r="R109">
        <v>61.39</v>
      </c>
      <c r="S109">
        <v>1.4E-2</v>
      </c>
      <c r="AD109" t="s">
        <v>8</v>
      </c>
      <c r="AQ109" s="3">
        <v>5</v>
      </c>
      <c r="AS109" s="35">
        <v>8.6000000000000007E-6</v>
      </c>
      <c r="AT109">
        <v>74.581999999999994</v>
      </c>
      <c r="AU109">
        <v>59.302999999999997</v>
      </c>
      <c r="AV109">
        <v>85.638000000000005</v>
      </c>
      <c r="AW109">
        <v>-43.530999999999999</v>
      </c>
      <c r="AX109">
        <v>1.4999999999999999E-2</v>
      </c>
      <c r="BB109" s="38" t="s">
        <v>114</v>
      </c>
      <c r="BL109" s="33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">
        <v>59</v>
      </c>
      <c r="BY109" s="35">
        <v>3.8399999999999998E-5</v>
      </c>
      <c r="BZ109">
        <v>70.831999999999994</v>
      </c>
      <c r="CA109">
        <v>65.966999999999999</v>
      </c>
      <c r="CB109">
        <v>76.926000000000002</v>
      </c>
      <c r="CC109">
        <v>96.009</v>
      </c>
      <c r="CD109">
        <v>2.7E-2</v>
      </c>
      <c r="CG109" s="3">
        <v>14</v>
      </c>
      <c r="CI109" s="35">
        <v>1.4399999999999999E-5</v>
      </c>
      <c r="CJ109">
        <v>104.337</v>
      </c>
      <c r="CK109">
        <v>95.98</v>
      </c>
      <c r="CL109">
        <v>112.849</v>
      </c>
      <c r="CM109">
        <v>-127.875</v>
      </c>
      <c r="CN109">
        <v>2.5000000000000001E-2</v>
      </c>
      <c r="CR109">
        <v>34</v>
      </c>
      <c r="CT109" s="35">
        <v>7.0600000000000002E-6</v>
      </c>
      <c r="CU109">
        <v>45.725000000000001</v>
      </c>
      <c r="CV109">
        <v>43.421999999999997</v>
      </c>
      <c r="CW109">
        <v>48.664000000000001</v>
      </c>
      <c r="CX109">
        <v>-118.81100000000001</v>
      </c>
      <c r="CY109">
        <v>1.2E-2</v>
      </c>
      <c r="DB109" s="3">
        <v>17</v>
      </c>
      <c r="DD109" s="35">
        <v>1.04E-5</v>
      </c>
      <c r="DE109">
        <v>19.652999999999999</v>
      </c>
      <c r="DF109">
        <v>12.385999999999999</v>
      </c>
      <c r="DG109">
        <v>29.007999999999999</v>
      </c>
      <c r="DH109">
        <v>-28.887</v>
      </c>
      <c r="DI109">
        <v>1.7999999999999999E-2</v>
      </c>
      <c r="DL109" s="29"/>
      <c r="DM109" s="5">
        <v>48</v>
      </c>
      <c r="DN109" t="s">
        <v>3</v>
      </c>
      <c r="DO109" s="35">
        <v>1.06E-5</v>
      </c>
      <c r="DP109">
        <v>95.391000000000005</v>
      </c>
      <c r="DQ109">
        <v>89.254000000000005</v>
      </c>
      <c r="DR109">
        <v>101.10899999999999</v>
      </c>
      <c r="DS109">
        <v>20.815999999999999</v>
      </c>
      <c r="DT109">
        <v>1.9E-2</v>
      </c>
      <c r="DX109" t="s">
        <v>147</v>
      </c>
      <c r="DY109"/>
      <c r="DZ109"/>
      <c r="EA109"/>
      <c r="EB109"/>
      <c r="EC109"/>
      <c r="ED109">
        <v>5.0250000000000004</v>
      </c>
      <c r="EE109"/>
      <c r="EG109">
        <v>33</v>
      </c>
      <c r="EI109" s="35">
        <v>7.0600000000000002E-6</v>
      </c>
      <c r="EJ109">
        <v>93.19</v>
      </c>
      <c r="EK109">
        <v>88.727999999999994</v>
      </c>
      <c r="EL109">
        <v>98.474999999999994</v>
      </c>
      <c r="EM109">
        <v>-13.391999999999999</v>
      </c>
      <c r="EN109">
        <v>1.2E-2</v>
      </c>
      <c r="EQ109" s="33"/>
      <c r="ER109" s="30"/>
      <c r="ES109" s="30"/>
      <c r="ET109" s="30"/>
      <c r="EU109" s="30"/>
      <c r="EV109" s="30"/>
      <c r="EW109" s="30"/>
      <c r="EX109" s="30"/>
      <c r="EY109" s="30"/>
      <c r="EZ109" s="30"/>
      <c r="FB109" s="59"/>
      <c r="FL109" s="60"/>
      <c r="FW109" s="61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</row>
    <row r="110" spans="1:196" x14ac:dyDescent="0.25">
      <c r="A110" s="30"/>
      <c r="B110" s="37" t="s">
        <v>75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">
        <v>39</v>
      </c>
      <c r="N110" s="35">
        <v>5.22E-6</v>
      </c>
      <c r="O110">
        <v>117.27</v>
      </c>
      <c r="P110">
        <v>108.852</v>
      </c>
      <c r="Q110">
        <v>123.111</v>
      </c>
      <c r="R110">
        <v>-124.69499999999999</v>
      </c>
      <c r="S110">
        <v>8.9999999999999993E-3</v>
      </c>
      <c r="AD110">
        <f>AC107/AC103</f>
        <v>30.666666666666671</v>
      </c>
      <c r="AE110">
        <f>AC108/AC103</f>
        <v>980.55555555555554</v>
      </c>
      <c r="AQ110" s="3">
        <v>6</v>
      </c>
      <c r="AS110" s="35">
        <v>7.6699999999999994E-6</v>
      </c>
      <c r="AT110">
        <v>76.230999999999995</v>
      </c>
      <c r="AU110">
        <v>66.667000000000002</v>
      </c>
      <c r="AV110">
        <v>83.555999999999997</v>
      </c>
      <c r="AW110">
        <v>138.36600000000001</v>
      </c>
      <c r="AX110">
        <v>1.2999999999999999E-2</v>
      </c>
      <c r="BB110" s="5" t="s">
        <v>1</v>
      </c>
      <c r="BC110" t="s">
        <v>2</v>
      </c>
      <c r="BD110" t="s">
        <v>3</v>
      </c>
      <c r="BE110" t="s">
        <v>4</v>
      </c>
      <c r="BF110" t="s">
        <v>5</v>
      </c>
      <c r="BG110" t="s">
        <v>6</v>
      </c>
      <c r="BH110" t="s">
        <v>13</v>
      </c>
      <c r="BL110" s="33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">
        <v>60</v>
      </c>
      <c r="BY110" s="35">
        <v>2.8799999999999999E-5</v>
      </c>
      <c r="BZ110">
        <v>97.037000000000006</v>
      </c>
      <c r="CA110">
        <v>76.926000000000002</v>
      </c>
      <c r="CB110">
        <v>113.206</v>
      </c>
      <c r="CC110">
        <v>-81.87</v>
      </c>
      <c r="CD110">
        <v>0.02</v>
      </c>
      <c r="CG110" s="3">
        <v>15</v>
      </c>
      <c r="CI110" s="35">
        <v>1.7499999999999998E-5</v>
      </c>
      <c r="CJ110">
        <v>109.833</v>
      </c>
      <c r="CK110">
        <v>98.167000000000002</v>
      </c>
      <c r="CL110">
        <v>118.333</v>
      </c>
      <c r="CM110">
        <v>52.927</v>
      </c>
      <c r="CN110">
        <v>3.1E-2</v>
      </c>
      <c r="CR110">
        <v>35</v>
      </c>
      <c r="CT110" s="35">
        <v>7.0600000000000002E-6</v>
      </c>
      <c r="CU110">
        <v>50.502000000000002</v>
      </c>
      <c r="CV110">
        <v>44.518999999999998</v>
      </c>
      <c r="CW110">
        <v>54.463999999999999</v>
      </c>
      <c r="CX110">
        <v>59.930999999999997</v>
      </c>
      <c r="CY110">
        <v>1.2E-2</v>
      </c>
      <c r="DB110" s="3">
        <v>18</v>
      </c>
      <c r="DD110" s="35">
        <v>8.2900000000000002E-6</v>
      </c>
      <c r="DE110">
        <v>12.782</v>
      </c>
      <c r="DF110">
        <v>7.8460000000000001</v>
      </c>
      <c r="DG110">
        <v>16.526</v>
      </c>
      <c r="DH110">
        <v>147.529</v>
      </c>
      <c r="DI110">
        <v>1.4E-2</v>
      </c>
      <c r="DL110" s="29"/>
      <c r="DM110" s="5">
        <v>49</v>
      </c>
      <c r="DN110" t="s">
        <v>7</v>
      </c>
      <c r="DO110" s="35">
        <v>2.65E-6</v>
      </c>
      <c r="DP110">
        <v>13.645</v>
      </c>
      <c r="DQ110">
        <v>13.461</v>
      </c>
      <c r="DR110">
        <v>13.631</v>
      </c>
      <c r="DS110">
        <v>91.742999999999995</v>
      </c>
      <c r="DT110">
        <v>5.0000000000000001E-3</v>
      </c>
      <c r="DX110"/>
      <c r="DY110"/>
      <c r="DZ110"/>
      <c r="EA110"/>
      <c r="EB110"/>
      <c r="EC110"/>
      <c r="ED110"/>
      <c r="EE110" t="s">
        <v>8</v>
      </c>
      <c r="EG110">
        <v>34</v>
      </c>
      <c r="EI110" s="35">
        <v>8.2900000000000002E-6</v>
      </c>
      <c r="EJ110">
        <v>94.986000000000004</v>
      </c>
      <c r="EK110">
        <v>89.9</v>
      </c>
      <c r="EL110">
        <v>103.51900000000001</v>
      </c>
      <c r="EM110">
        <v>168.69</v>
      </c>
      <c r="EN110">
        <v>1.4E-2</v>
      </c>
      <c r="EQ110" s="36"/>
      <c r="ER110" s="30"/>
      <c r="ES110" s="30"/>
      <c r="ET110" s="30"/>
      <c r="EU110" s="30"/>
      <c r="EV110" s="30"/>
      <c r="EW110" s="30"/>
      <c r="EX110" s="30"/>
      <c r="EY110" s="30"/>
      <c r="EZ110" s="30"/>
      <c r="FB110" s="59"/>
      <c r="FL110" s="60"/>
      <c r="FW110" s="61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</row>
    <row r="111" spans="1:196" x14ac:dyDescent="0.25">
      <c r="A111" s="30"/>
      <c r="B111" t="s">
        <v>12</v>
      </c>
      <c r="C111" t="s">
        <v>1</v>
      </c>
      <c r="D111" t="s">
        <v>2</v>
      </c>
      <c r="E111" t="s">
        <v>3</v>
      </c>
      <c r="F111" t="s">
        <v>4</v>
      </c>
      <c r="G111" t="s">
        <v>5</v>
      </c>
      <c r="H111" t="s">
        <v>6</v>
      </c>
      <c r="I111" t="s">
        <v>13</v>
      </c>
      <c r="L111" s="3">
        <v>40</v>
      </c>
      <c r="N111" s="35">
        <v>4.3000000000000003E-6</v>
      </c>
      <c r="O111">
        <v>112.69799999999999</v>
      </c>
      <c r="P111">
        <v>108.852</v>
      </c>
      <c r="Q111">
        <v>117.155</v>
      </c>
      <c r="R111">
        <v>57.529000000000003</v>
      </c>
      <c r="S111">
        <v>7.0000000000000001E-3</v>
      </c>
      <c r="Y111">
        <f>Z112-AE110</f>
        <v>280.15873015873024</v>
      </c>
      <c r="Z111">
        <f>AC108/(AC103+AC104)</f>
        <v>802.27272727272725</v>
      </c>
      <c r="AA111">
        <f>AB112-AD110</f>
        <v>8.7619047619047663</v>
      </c>
      <c r="AB111">
        <f>AC107/(AC103+AC104)</f>
        <v>25.090909090909093</v>
      </c>
      <c r="AC111" t="s">
        <v>9</v>
      </c>
      <c r="AD111">
        <f>AC107/AC106</f>
        <v>21.230769230769234</v>
      </c>
      <c r="AE111">
        <f>AC108/AC106</f>
        <v>678.84615384615381</v>
      </c>
      <c r="AQ111" s="3">
        <v>7</v>
      </c>
      <c r="AS111" s="35">
        <v>6.7499999999999997E-6</v>
      </c>
      <c r="AT111">
        <v>84.123999999999995</v>
      </c>
      <c r="AU111">
        <v>73.125</v>
      </c>
      <c r="AV111">
        <v>100.566</v>
      </c>
      <c r="AW111">
        <v>-43.024999999999999</v>
      </c>
      <c r="AX111">
        <v>1.2E-2</v>
      </c>
      <c r="BC111" s="35">
        <v>1.136E-5</v>
      </c>
      <c r="BD111">
        <v>154.114</v>
      </c>
      <c r="BE111">
        <v>147.55600000000001</v>
      </c>
      <c r="BF111">
        <v>157.05199999999999</v>
      </c>
      <c r="BG111">
        <v>-121.504</v>
      </c>
      <c r="BH111">
        <v>0.02</v>
      </c>
      <c r="BL111" s="33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">
        <v>61</v>
      </c>
      <c r="BY111" s="35">
        <v>3.4499999999999998E-5</v>
      </c>
      <c r="BZ111">
        <v>102.011</v>
      </c>
      <c r="CA111">
        <v>93.207999999999998</v>
      </c>
      <c r="CB111">
        <v>118.934</v>
      </c>
      <c r="CC111">
        <v>96.71</v>
      </c>
      <c r="CD111">
        <v>2.4E-2</v>
      </c>
      <c r="CG111" s="3">
        <v>16</v>
      </c>
      <c r="CI111" s="35">
        <v>2.1500000000000001E-5</v>
      </c>
      <c r="CJ111">
        <v>125.96</v>
      </c>
      <c r="CK111">
        <v>109.14100000000001</v>
      </c>
      <c r="CL111">
        <v>143.35599999999999</v>
      </c>
      <c r="CM111">
        <v>-128.53</v>
      </c>
      <c r="CN111">
        <v>3.7999999999999999E-2</v>
      </c>
      <c r="CR111">
        <v>36</v>
      </c>
      <c r="CT111" s="35">
        <v>4.9100000000000004E-6</v>
      </c>
      <c r="CU111">
        <v>44.933</v>
      </c>
      <c r="CV111">
        <v>42.667000000000002</v>
      </c>
      <c r="CW111">
        <v>48.444000000000003</v>
      </c>
      <c r="CX111">
        <v>-114.77500000000001</v>
      </c>
      <c r="CY111">
        <v>8.0000000000000002E-3</v>
      </c>
      <c r="DB111" s="3">
        <v>19</v>
      </c>
      <c r="DD111" s="35">
        <v>6.4500000000000001E-6</v>
      </c>
      <c r="DE111">
        <v>13.794</v>
      </c>
      <c r="DF111">
        <v>9.1110000000000007</v>
      </c>
      <c r="DG111">
        <v>19.556000000000001</v>
      </c>
      <c r="DH111">
        <v>-27.896999999999998</v>
      </c>
      <c r="DI111">
        <v>1.0999999999999999E-2</v>
      </c>
      <c r="DL111" s="29"/>
      <c r="DM111" s="5">
        <v>50</v>
      </c>
      <c r="DN111" t="s">
        <v>4</v>
      </c>
      <c r="DO111" s="35">
        <v>5.5300000000000004E-6</v>
      </c>
      <c r="DP111">
        <v>68.870999999999995</v>
      </c>
      <c r="DQ111">
        <v>60.143000000000001</v>
      </c>
      <c r="DR111">
        <v>76.712999999999994</v>
      </c>
      <c r="DS111">
        <v>-69.444000000000003</v>
      </c>
      <c r="DT111">
        <v>0.01</v>
      </c>
      <c r="DX111"/>
      <c r="DY111"/>
      <c r="DZ111"/>
      <c r="EA111"/>
      <c r="EB111"/>
      <c r="EC111"/>
      <c r="ED111"/>
      <c r="EE111">
        <f>ED108/ED104</f>
        <v>38.210526315789473</v>
      </c>
      <c r="EF111">
        <f>ED109/ED104</f>
        <v>264.47368421052636</v>
      </c>
      <c r="EG111">
        <v>35</v>
      </c>
      <c r="EI111" s="35">
        <v>7.0600000000000002E-6</v>
      </c>
      <c r="EJ111">
        <v>103.221</v>
      </c>
      <c r="EK111">
        <v>99.948999999999998</v>
      </c>
      <c r="EL111">
        <v>105.919</v>
      </c>
      <c r="EM111">
        <v>-10.305</v>
      </c>
      <c r="EN111">
        <v>1.2E-2</v>
      </c>
      <c r="EQ111" s="33"/>
      <c r="ER111" s="30"/>
      <c r="ES111" s="30"/>
      <c r="ET111" s="30"/>
      <c r="EU111" s="30"/>
      <c r="EV111" s="30"/>
      <c r="EW111" s="30"/>
      <c r="EX111" s="30"/>
      <c r="EY111" s="30"/>
      <c r="EZ111" s="30"/>
      <c r="FB111" s="59"/>
      <c r="FL111" s="60"/>
      <c r="FW111" s="61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</row>
    <row r="112" spans="1:196" x14ac:dyDescent="0.25">
      <c r="A112" s="30"/>
      <c r="B112">
        <v>1</v>
      </c>
      <c r="D112" s="35">
        <v>1.013E-5</v>
      </c>
      <c r="E112">
        <v>81.197999999999993</v>
      </c>
      <c r="F112">
        <v>66.832999999999998</v>
      </c>
      <c r="G112">
        <v>106.167</v>
      </c>
      <c r="H112">
        <v>91.79</v>
      </c>
      <c r="I112">
        <v>1.7999999999999999E-2</v>
      </c>
      <c r="L112" s="3">
        <v>41</v>
      </c>
      <c r="N112" s="35">
        <v>8.8999999999999995E-6</v>
      </c>
      <c r="O112">
        <v>119.309</v>
      </c>
      <c r="P112">
        <v>112.111</v>
      </c>
      <c r="Q112">
        <v>129.333</v>
      </c>
      <c r="R112">
        <v>-120.256</v>
      </c>
      <c r="S112">
        <v>1.6E-2</v>
      </c>
      <c r="Z112">
        <f>AC108/(AC103-AC104)</f>
        <v>1260.7142857142858</v>
      </c>
      <c r="AB112">
        <f>AC107/(AC103-AC104)</f>
        <v>39.428571428571438</v>
      </c>
      <c r="AC112" t="s">
        <v>10</v>
      </c>
      <c r="AD112">
        <f>AC107/AC105</f>
        <v>55.2</v>
      </c>
      <c r="AE112">
        <f>AC108/AC105</f>
        <v>1764.9999999999998</v>
      </c>
      <c r="AQ112" s="3">
        <v>8</v>
      </c>
      <c r="AS112" s="35">
        <v>7.9799999999999998E-6</v>
      </c>
      <c r="AT112">
        <v>79.346000000000004</v>
      </c>
      <c r="AU112">
        <v>67.403999999999996</v>
      </c>
      <c r="AV112">
        <v>94.822000000000003</v>
      </c>
      <c r="AW112">
        <v>138.18</v>
      </c>
      <c r="AX112">
        <v>1.4E-2</v>
      </c>
      <c r="BC112" s="35">
        <v>1.166E-5</v>
      </c>
      <c r="BD112">
        <v>149.92400000000001</v>
      </c>
      <c r="BE112">
        <v>145.072</v>
      </c>
      <c r="BF112">
        <v>157.58799999999999</v>
      </c>
      <c r="BG112">
        <v>55.008000000000003</v>
      </c>
      <c r="BH112">
        <v>2.1000000000000001E-2</v>
      </c>
      <c r="BL112" s="33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">
        <v>62</v>
      </c>
      <c r="BY112" s="35">
        <v>5.3699999999999997E-5</v>
      </c>
      <c r="BZ112">
        <v>135.35</v>
      </c>
      <c r="CA112">
        <v>98.667000000000002</v>
      </c>
      <c r="CB112">
        <v>188.017</v>
      </c>
      <c r="CC112">
        <v>-83.66</v>
      </c>
      <c r="CD112">
        <v>3.6999999999999998E-2</v>
      </c>
      <c r="CG112" s="3">
        <v>17</v>
      </c>
      <c r="CI112" s="35">
        <v>1.2E-5</v>
      </c>
      <c r="CJ112">
        <v>124.051</v>
      </c>
      <c r="CK112">
        <v>114.01600000000001</v>
      </c>
      <c r="CL112">
        <v>132.56</v>
      </c>
      <c r="CM112">
        <v>54.637999999999998</v>
      </c>
      <c r="CN112">
        <v>2.1000000000000001E-2</v>
      </c>
      <c r="CR112">
        <v>37</v>
      </c>
      <c r="CT112" s="35">
        <v>4.9100000000000004E-6</v>
      </c>
      <c r="CU112">
        <v>46.069000000000003</v>
      </c>
      <c r="CV112">
        <v>42.667000000000002</v>
      </c>
      <c r="CW112">
        <v>49.110999999999997</v>
      </c>
      <c r="CX112">
        <v>63.435000000000002</v>
      </c>
      <c r="CY112">
        <v>8.0000000000000002E-3</v>
      </c>
      <c r="DB112" s="3">
        <v>20</v>
      </c>
      <c r="DD112" s="35">
        <v>7.9799999999999998E-6</v>
      </c>
      <c r="DE112">
        <v>22.654</v>
      </c>
      <c r="DF112">
        <v>18.54</v>
      </c>
      <c r="DG112">
        <v>26.984000000000002</v>
      </c>
      <c r="DH112">
        <v>149.42099999999999</v>
      </c>
      <c r="DI112">
        <v>1.4E-2</v>
      </c>
      <c r="DL112" s="29"/>
      <c r="DM112" s="5">
        <v>51</v>
      </c>
      <c r="DN112" t="s">
        <v>5</v>
      </c>
      <c r="DO112" s="35">
        <v>1.7200000000000001E-5</v>
      </c>
      <c r="DP112">
        <v>123.45699999999999</v>
      </c>
      <c r="DQ112">
        <v>115.923</v>
      </c>
      <c r="DR112">
        <v>128.374</v>
      </c>
      <c r="DS112">
        <v>118.81100000000001</v>
      </c>
      <c r="DT112">
        <v>0.03</v>
      </c>
      <c r="DX112"/>
      <c r="DY112"/>
      <c r="DZ112">
        <f>EA113-EF111</f>
        <v>154.27631578947364</v>
      </c>
      <c r="EA112">
        <f>ED109/(ED104+ED105)</f>
        <v>193.2692307692308</v>
      </c>
      <c r="EB112">
        <f>EC113-EE111</f>
        <v>22.289473684210527</v>
      </c>
      <c r="EC112">
        <f>ED108/(ED104+ED105)</f>
        <v>27.923076923076923</v>
      </c>
      <c r="ED112" t="s">
        <v>9</v>
      </c>
      <c r="EE112">
        <f>ED108/ED107</f>
        <v>19.621621621621621</v>
      </c>
      <c r="EF112">
        <f>ED109/ED107</f>
        <v>135.81081081081084</v>
      </c>
      <c r="EG112">
        <v>36</v>
      </c>
      <c r="EI112" s="35">
        <v>9.8200000000000008E-6</v>
      </c>
      <c r="EJ112">
        <v>95.915000000000006</v>
      </c>
      <c r="EK112">
        <v>86.950999999999993</v>
      </c>
      <c r="EL112">
        <v>107.79900000000001</v>
      </c>
      <c r="EM112">
        <v>165.06899999999999</v>
      </c>
      <c r="EN112">
        <v>1.7000000000000001E-2</v>
      </c>
      <c r="EQ112" s="33"/>
      <c r="ER112" s="30"/>
      <c r="ES112" s="30"/>
      <c r="ET112" s="30"/>
      <c r="EU112" s="30"/>
      <c r="EV112" s="30"/>
      <c r="EW112" s="30"/>
      <c r="EX112" s="30"/>
      <c r="EY112" s="30"/>
      <c r="EZ112" s="30"/>
      <c r="FB112" s="59"/>
      <c r="FL112" s="60"/>
      <c r="FW112" s="61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</row>
    <row r="113" spans="1:196" x14ac:dyDescent="0.25">
      <c r="A113" s="30"/>
      <c r="B113">
        <v>2</v>
      </c>
      <c r="D113" s="35">
        <v>8.9020000000000005E-6</v>
      </c>
      <c r="E113">
        <v>81.722999999999999</v>
      </c>
      <c r="F113">
        <v>69.31</v>
      </c>
      <c r="G113">
        <v>112.071</v>
      </c>
      <c r="H113">
        <v>-92.045000000000002</v>
      </c>
      <c r="I113">
        <v>1.6E-2</v>
      </c>
      <c r="L113" s="3">
        <v>42</v>
      </c>
      <c r="N113" s="35">
        <v>8.8999999999999995E-6</v>
      </c>
      <c r="O113">
        <v>117.55200000000001</v>
      </c>
      <c r="P113">
        <v>111.29600000000001</v>
      </c>
      <c r="Q113">
        <v>123.746</v>
      </c>
      <c r="R113">
        <v>57.994999999999997</v>
      </c>
      <c r="S113">
        <v>1.4999999999999999E-2</v>
      </c>
      <c r="V113" s="33"/>
      <c r="W113" s="30"/>
      <c r="X113" s="34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">
        <v>9</v>
      </c>
      <c r="AS113" s="35">
        <v>8.6000000000000007E-6</v>
      </c>
      <c r="AT113">
        <v>75.515000000000001</v>
      </c>
      <c r="AU113">
        <v>59.481000000000002</v>
      </c>
      <c r="AV113">
        <v>96.578999999999994</v>
      </c>
      <c r="AW113">
        <v>-45</v>
      </c>
      <c r="AX113">
        <v>1.4999999999999999E-2</v>
      </c>
      <c r="BC113" s="35">
        <v>1.3200000000000001E-5</v>
      </c>
      <c r="BD113">
        <v>154.28899999999999</v>
      </c>
      <c r="BE113">
        <v>147.60900000000001</v>
      </c>
      <c r="BF113">
        <v>160.946</v>
      </c>
      <c r="BG113">
        <v>-120.256</v>
      </c>
      <c r="BH113">
        <v>2.3E-2</v>
      </c>
      <c r="BL113" s="33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">
        <v>63</v>
      </c>
      <c r="BY113" s="35">
        <v>4.0299999999999997E-5</v>
      </c>
      <c r="BZ113">
        <v>207.18199999999999</v>
      </c>
      <c r="CA113">
        <v>160.58099999999999</v>
      </c>
      <c r="CB113">
        <v>242.20400000000001</v>
      </c>
      <c r="CC113">
        <v>98.531000000000006</v>
      </c>
      <c r="CD113">
        <v>2.8000000000000001E-2</v>
      </c>
      <c r="CG113" s="3">
        <v>18</v>
      </c>
      <c r="CI113" s="35">
        <v>1.2E-5</v>
      </c>
      <c r="CJ113">
        <v>136.036</v>
      </c>
      <c r="CK113">
        <v>121.271</v>
      </c>
      <c r="CL113">
        <v>155.38</v>
      </c>
      <c r="CM113">
        <v>-129.61099999999999</v>
      </c>
      <c r="CN113">
        <v>2.1000000000000001E-2</v>
      </c>
      <c r="CR113">
        <v>38</v>
      </c>
      <c r="CT113" s="35">
        <v>5.8300000000000001E-6</v>
      </c>
      <c r="CU113">
        <v>47.628999999999998</v>
      </c>
      <c r="CV113">
        <v>45.667000000000002</v>
      </c>
      <c r="CW113">
        <v>49.295999999999999</v>
      </c>
      <c r="CX113">
        <v>-116.565</v>
      </c>
      <c r="CY113">
        <v>0.01</v>
      </c>
      <c r="DB113" s="3">
        <v>21</v>
      </c>
      <c r="DD113" s="35">
        <v>6.7499999999999997E-6</v>
      </c>
      <c r="DE113">
        <v>25.16</v>
      </c>
      <c r="DF113">
        <v>21.605</v>
      </c>
      <c r="DG113">
        <v>28.945</v>
      </c>
      <c r="DH113">
        <v>-26.565000000000001</v>
      </c>
      <c r="DI113">
        <v>1.0999999999999999E-2</v>
      </c>
      <c r="DL113" s="29"/>
      <c r="DM113" s="5">
        <v>48</v>
      </c>
      <c r="DN113" t="s">
        <v>129</v>
      </c>
      <c r="DO113" s="35">
        <v>4.8299999999999998E-4</v>
      </c>
      <c r="DP113">
        <v>95.338999999999999</v>
      </c>
      <c r="DQ113">
        <v>60.710999999999999</v>
      </c>
      <c r="DR113">
        <v>128.87299999999999</v>
      </c>
      <c r="DS113">
        <v>-67.218000000000004</v>
      </c>
      <c r="DT113">
        <v>0.872</v>
      </c>
      <c r="DX113"/>
      <c r="DY113"/>
      <c r="DZ113"/>
      <c r="EA113">
        <f>ED109/(ED104-ED105)</f>
        <v>418.75</v>
      </c>
      <c r="EB113"/>
      <c r="EC113">
        <f>ED108/(ED104-ED105)</f>
        <v>60.5</v>
      </c>
      <c r="ED113" t="s">
        <v>10</v>
      </c>
      <c r="EE113">
        <f>ED108/ED106</f>
        <v>103.71428571428571</v>
      </c>
      <c r="EF113">
        <f>ED109/ED106</f>
        <v>717.85714285714289</v>
      </c>
      <c r="EG113">
        <v>37</v>
      </c>
      <c r="EI113" s="35">
        <v>7.3699999999999997E-6</v>
      </c>
      <c r="EJ113">
        <v>92.54</v>
      </c>
      <c r="EK113">
        <v>87.406000000000006</v>
      </c>
      <c r="EL113">
        <v>99.472999999999999</v>
      </c>
      <c r="EM113">
        <v>-9.8659999999999997</v>
      </c>
      <c r="EN113">
        <v>1.2999999999999999E-2</v>
      </c>
      <c r="EQ113" s="33"/>
      <c r="ER113" s="30"/>
      <c r="ES113" s="30"/>
      <c r="ET113" s="30"/>
      <c r="EU113" s="30"/>
      <c r="EV113" s="30"/>
      <c r="EW113" s="30"/>
      <c r="EX113" s="30"/>
      <c r="EY113" s="30"/>
      <c r="EZ113" s="30"/>
      <c r="FB113" s="59"/>
      <c r="FL113" s="60"/>
      <c r="FW113" s="61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</row>
    <row r="114" spans="1:196" x14ac:dyDescent="0.25">
      <c r="A114" s="30"/>
      <c r="B114">
        <v>3</v>
      </c>
      <c r="D114" s="35">
        <v>6.4459999999999998E-6</v>
      </c>
      <c r="E114">
        <v>73.825000000000003</v>
      </c>
      <c r="F114">
        <v>68.332999999999998</v>
      </c>
      <c r="G114">
        <v>80.332999999999998</v>
      </c>
      <c r="H114">
        <v>90</v>
      </c>
      <c r="I114">
        <v>1.0999999999999999E-2</v>
      </c>
      <c r="L114" s="3">
        <v>43</v>
      </c>
      <c r="N114" s="35">
        <v>5.22E-6</v>
      </c>
      <c r="O114">
        <v>114.208</v>
      </c>
      <c r="P114">
        <v>109.926</v>
      </c>
      <c r="Q114">
        <v>117.852</v>
      </c>
      <c r="R114">
        <v>-121.608</v>
      </c>
      <c r="S114">
        <v>8.9999999999999993E-3</v>
      </c>
      <c r="V114" s="36" t="s">
        <v>92</v>
      </c>
      <c r="W114" s="30"/>
      <c r="X114" s="34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">
        <v>10</v>
      </c>
      <c r="AS114" s="35">
        <v>7.0600000000000002E-6</v>
      </c>
      <c r="AT114">
        <v>60.347000000000001</v>
      </c>
      <c r="AU114">
        <v>54.652999999999999</v>
      </c>
      <c r="AV114">
        <v>69.888999999999996</v>
      </c>
      <c r="AW114">
        <v>136.84800000000001</v>
      </c>
      <c r="AX114">
        <v>1.2E-2</v>
      </c>
      <c r="BC114" s="35">
        <v>1.596E-5</v>
      </c>
      <c r="BD114">
        <v>158.708</v>
      </c>
      <c r="BE114">
        <v>150.44399999999999</v>
      </c>
      <c r="BF114">
        <v>169.63</v>
      </c>
      <c r="BG114">
        <v>56.929000000000002</v>
      </c>
      <c r="BH114">
        <v>2.8000000000000001E-2</v>
      </c>
      <c r="BL114" s="33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">
        <v>64</v>
      </c>
      <c r="BY114" s="35">
        <v>3.26E-5</v>
      </c>
      <c r="BZ114">
        <v>193.76900000000001</v>
      </c>
      <c r="CA114">
        <v>160.77799999999999</v>
      </c>
      <c r="CB114">
        <v>228.04599999999999</v>
      </c>
      <c r="CC114">
        <v>-82.875</v>
      </c>
      <c r="CD114">
        <v>2.1999999999999999E-2</v>
      </c>
      <c r="CG114" s="3">
        <v>19</v>
      </c>
      <c r="CI114" s="35">
        <v>1.2300000000000001E-5</v>
      </c>
      <c r="CJ114">
        <v>139.33000000000001</v>
      </c>
      <c r="CK114">
        <v>127.667</v>
      </c>
      <c r="CL114">
        <v>151.94300000000001</v>
      </c>
      <c r="CM114">
        <v>53.427</v>
      </c>
      <c r="CN114">
        <v>2.1000000000000001E-2</v>
      </c>
      <c r="CR114">
        <v>39</v>
      </c>
      <c r="CT114" s="35">
        <v>6.7499999999999997E-6</v>
      </c>
      <c r="CU114">
        <v>45.439</v>
      </c>
      <c r="CV114">
        <v>40.392000000000003</v>
      </c>
      <c r="CW114">
        <v>49.639000000000003</v>
      </c>
      <c r="CX114">
        <v>60.945</v>
      </c>
      <c r="CY114">
        <v>1.0999999999999999E-2</v>
      </c>
      <c r="DB114" s="3">
        <v>22</v>
      </c>
      <c r="DD114" s="35">
        <v>6.4500000000000001E-6</v>
      </c>
      <c r="DE114">
        <v>22.114000000000001</v>
      </c>
      <c r="DF114">
        <v>16.978000000000002</v>
      </c>
      <c r="DG114">
        <v>28.556000000000001</v>
      </c>
      <c r="DH114">
        <v>147.095</v>
      </c>
      <c r="DI114">
        <v>1.0999999999999999E-2</v>
      </c>
      <c r="DL114" s="29"/>
      <c r="DN114" t="s">
        <v>135</v>
      </c>
      <c r="DT114">
        <v>4.5650000000000004</v>
      </c>
      <c r="DW114" s="33"/>
      <c r="DX114" s="29"/>
      <c r="DY114" s="29"/>
      <c r="DZ114" s="29"/>
      <c r="EA114" s="29"/>
      <c r="EB114" s="29"/>
      <c r="EC114" s="29"/>
      <c r="ED114" s="29"/>
      <c r="EE114" s="29"/>
      <c r="EF114" s="30"/>
      <c r="EG114">
        <v>38</v>
      </c>
      <c r="EI114" s="35">
        <v>6.7499999999999997E-6</v>
      </c>
      <c r="EJ114">
        <v>93.856999999999999</v>
      </c>
      <c r="EK114">
        <v>88.905000000000001</v>
      </c>
      <c r="EL114">
        <v>97.63</v>
      </c>
      <c r="EM114">
        <v>165.964</v>
      </c>
      <c r="EN114">
        <v>1.0999999999999999E-2</v>
      </c>
      <c r="EQ114" s="33"/>
      <c r="ER114" s="30"/>
      <c r="ES114" s="30"/>
      <c r="ET114" s="30"/>
      <c r="EU114" s="30"/>
      <c r="EV114" s="30"/>
      <c r="EW114" s="30"/>
      <c r="EX114" s="30"/>
      <c r="EY114" s="30"/>
      <c r="EZ114" s="30"/>
      <c r="FB114" s="59"/>
      <c r="FL114" s="60"/>
      <c r="FW114" s="61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</row>
    <row r="115" spans="1:196" x14ac:dyDescent="0.25">
      <c r="A115" s="30"/>
      <c r="B115">
        <v>4</v>
      </c>
      <c r="D115" s="35">
        <v>6.139E-6</v>
      </c>
      <c r="E115">
        <v>86.817999999999998</v>
      </c>
      <c r="F115">
        <v>68.965000000000003</v>
      </c>
      <c r="G115">
        <v>109.57899999999999</v>
      </c>
      <c r="H115">
        <v>-86.986999999999995</v>
      </c>
      <c r="I115">
        <v>1.0999999999999999E-2</v>
      </c>
      <c r="L115" s="3">
        <v>44</v>
      </c>
      <c r="N115" s="35">
        <v>6.7499999999999997E-6</v>
      </c>
      <c r="O115">
        <v>121.709</v>
      </c>
      <c r="P115">
        <v>115.111</v>
      </c>
      <c r="Q115">
        <v>132.54300000000001</v>
      </c>
      <c r="R115">
        <v>59.930999999999997</v>
      </c>
      <c r="S115">
        <v>1.2E-2</v>
      </c>
      <c r="V115" s="3" t="s">
        <v>12</v>
      </c>
      <c r="W115" t="s">
        <v>2</v>
      </c>
      <c r="X115" t="s">
        <v>3</v>
      </c>
      <c r="Y115" t="s">
        <v>4</v>
      </c>
      <c r="Z115" t="s">
        <v>5</v>
      </c>
      <c r="AA115" t="s">
        <v>6</v>
      </c>
      <c r="AB115" t="s">
        <v>13</v>
      </c>
      <c r="AQ115" s="3">
        <v>11</v>
      </c>
      <c r="AS115" s="35">
        <v>7.0600000000000002E-6</v>
      </c>
      <c r="AT115">
        <v>71.498999999999995</v>
      </c>
      <c r="AU115">
        <v>63.667000000000002</v>
      </c>
      <c r="AV115">
        <v>80.129000000000005</v>
      </c>
      <c r="AW115">
        <v>-45</v>
      </c>
      <c r="AX115">
        <v>1.2E-2</v>
      </c>
      <c r="BC115" s="35">
        <v>1.1049999999999999E-5</v>
      </c>
      <c r="BD115">
        <v>153.44200000000001</v>
      </c>
      <c r="BE115">
        <v>145.65899999999999</v>
      </c>
      <c r="BF115">
        <v>160.96799999999999</v>
      </c>
      <c r="BG115">
        <v>-123.232</v>
      </c>
      <c r="BH115">
        <v>1.9E-2</v>
      </c>
      <c r="BL115" s="33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">
        <v>65</v>
      </c>
      <c r="BY115" s="35">
        <v>3.26E-5</v>
      </c>
      <c r="BZ115">
        <v>158.65700000000001</v>
      </c>
      <c r="CA115">
        <v>111.687</v>
      </c>
      <c r="CB115">
        <v>225.77799999999999</v>
      </c>
      <c r="CC115">
        <v>97.125</v>
      </c>
      <c r="CD115">
        <v>2.3E-2</v>
      </c>
      <c r="CG115" s="3">
        <v>20</v>
      </c>
      <c r="CI115" s="35">
        <v>1.47E-5</v>
      </c>
      <c r="CJ115">
        <v>131.69999999999999</v>
      </c>
      <c r="CK115">
        <v>124.91</v>
      </c>
      <c r="CL115">
        <v>139.51400000000001</v>
      </c>
      <c r="CM115">
        <v>-128.089</v>
      </c>
      <c r="CN115">
        <v>2.5999999999999999E-2</v>
      </c>
      <c r="CR115">
        <v>40</v>
      </c>
      <c r="CT115" s="35">
        <v>6.1399999999999997E-6</v>
      </c>
      <c r="CU115">
        <v>41.540999999999997</v>
      </c>
      <c r="CV115">
        <v>39.965000000000003</v>
      </c>
      <c r="CW115">
        <v>43.518999999999998</v>
      </c>
      <c r="CX115">
        <v>-119.358</v>
      </c>
      <c r="CY115">
        <v>0.01</v>
      </c>
      <c r="DB115" s="3">
        <v>23</v>
      </c>
      <c r="DC115" t="s">
        <v>3</v>
      </c>
      <c r="DD115" s="35">
        <v>7.5100000000000001E-6</v>
      </c>
      <c r="DE115">
        <v>57.822000000000003</v>
      </c>
      <c r="DF115">
        <v>45.939</v>
      </c>
      <c r="DG115">
        <v>74.415999999999997</v>
      </c>
      <c r="DH115">
        <v>60.127000000000002</v>
      </c>
      <c r="DI115">
        <v>1.2999999999999999E-2</v>
      </c>
      <c r="DL115" s="29"/>
      <c r="DU115" t="s">
        <v>8</v>
      </c>
      <c r="DW115" s="36" t="s">
        <v>150</v>
      </c>
      <c r="DX115" s="29"/>
      <c r="DY115" s="29"/>
      <c r="DZ115" s="29"/>
      <c r="EA115" s="29"/>
      <c r="EB115" s="29"/>
      <c r="EC115" s="29"/>
      <c r="ED115" s="29"/>
      <c r="EE115" s="29"/>
      <c r="EF115" s="30"/>
      <c r="EG115">
        <v>39</v>
      </c>
      <c r="EI115" s="35">
        <v>7.9799999999999998E-6</v>
      </c>
      <c r="EJ115">
        <v>91.516000000000005</v>
      </c>
      <c r="EK115">
        <v>86.691000000000003</v>
      </c>
      <c r="EL115">
        <v>96.332999999999998</v>
      </c>
      <c r="EM115">
        <v>-11.768000000000001</v>
      </c>
      <c r="EN115">
        <v>1.4E-2</v>
      </c>
      <c r="EQ115" s="33"/>
      <c r="ER115" s="30"/>
      <c r="ES115" s="30"/>
      <c r="ET115" s="30"/>
      <c r="EU115" s="30"/>
      <c r="EV115" s="30"/>
      <c r="EW115" s="30"/>
      <c r="EX115" s="30"/>
      <c r="EY115" s="30"/>
      <c r="EZ115" s="30"/>
      <c r="FB115" s="59"/>
      <c r="FL115" s="60"/>
      <c r="FW115" s="61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</row>
    <row r="116" spans="1:196" x14ac:dyDescent="0.25">
      <c r="A116" s="30"/>
      <c r="B116">
        <v>5</v>
      </c>
      <c r="D116" s="35">
        <v>1.166E-5</v>
      </c>
      <c r="E116">
        <v>82.244</v>
      </c>
      <c r="F116">
        <v>66.667000000000002</v>
      </c>
      <c r="G116">
        <v>100.928</v>
      </c>
      <c r="H116">
        <v>91.548000000000002</v>
      </c>
      <c r="I116">
        <v>2.1000000000000001E-2</v>
      </c>
      <c r="L116" s="3">
        <v>45</v>
      </c>
      <c r="N116" s="35">
        <v>5.8300000000000001E-6</v>
      </c>
      <c r="O116">
        <v>123.84099999999999</v>
      </c>
      <c r="P116">
        <v>116</v>
      </c>
      <c r="Q116">
        <v>127.667</v>
      </c>
      <c r="R116">
        <v>-123.69</v>
      </c>
      <c r="S116">
        <v>0.01</v>
      </c>
      <c r="V116" s="3">
        <v>1</v>
      </c>
      <c r="W116" s="35">
        <v>7.9799999999999998E-6</v>
      </c>
      <c r="X116">
        <v>136.096</v>
      </c>
      <c r="Y116">
        <v>128.47300000000001</v>
      </c>
      <c r="Z116">
        <v>142.41200000000001</v>
      </c>
      <c r="AA116">
        <v>128.66</v>
      </c>
      <c r="AB116">
        <v>1.4E-2</v>
      </c>
      <c r="AQ116" s="3">
        <v>12</v>
      </c>
      <c r="AS116" s="35">
        <v>6.7499999999999997E-6</v>
      </c>
      <c r="AT116">
        <v>62.231999999999999</v>
      </c>
      <c r="AU116">
        <v>58.206000000000003</v>
      </c>
      <c r="AV116">
        <v>67.951999999999998</v>
      </c>
      <c r="AW116">
        <v>138.81399999999999</v>
      </c>
      <c r="AX116">
        <v>1.2E-2</v>
      </c>
      <c r="BC116" s="35">
        <v>1.4430000000000001E-5</v>
      </c>
      <c r="BD116">
        <v>156.78299999999999</v>
      </c>
      <c r="BE116">
        <v>140.768</v>
      </c>
      <c r="BF116">
        <v>169.256</v>
      </c>
      <c r="BG116">
        <v>56.31</v>
      </c>
      <c r="BH116">
        <v>2.5999999999999999E-2</v>
      </c>
      <c r="BL116" s="33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">
        <v>66</v>
      </c>
      <c r="BY116" s="35">
        <v>3.0700000000000001E-5</v>
      </c>
      <c r="BZ116">
        <v>103.318</v>
      </c>
      <c r="CA116">
        <v>90.35</v>
      </c>
      <c r="CB116">
        <v>124.556</v>
      </c>
      <c r="CC116">
        <v>-78.69</v>
      </c>
      <c r="CD116">
        <v>2.1000000000000001E-2</v>
      </c>
      <c r="CG116" s="3">
        <v>21</v>
      </c>
      <c r="CI116" s="35">
        <v>1.0699999999999999E-5</v>
      </c>
      <c r="CJ116">
        <v>145.626</v>
      </c>
      <c r="CK116">
        <v>127.874</v>
      </c>
      <c r="CL116">
        <v>160.226</v>
      </c>
      <c r="CM116">
        <v>54.462000000000003</v>
      </c>
      <c r="CN116">
        <v>1.9E-2</v>
      </c>
      <c r="CR116">
        <v>41</v>
      </c>
      <c r="CT116" s="35">
        <v>7.0600000000000002E-6</v>
      </c>
      <c r="CU116">
        <v>45.951000000000001</v>
      </c>
      <c r="CV116">
        <v>43.393999999999998</v>
      </c>
      <c r="CW116">
        <v>50.667000000000002</v>
      </c>
      <c r="CX116">
        <v>62.241</v>
      </c>
      <c r="CY116">
        <v>1.2E-2</v>
      </c>
      <c r="DB116" s="3">
        <v>24</v>
      </c>
      <c r="DC116" t="s">
        <v>7</v>
      </c>
      <c r="DD116" s="35">
        <v>1.9999999999999999E-6</v>
      </c>
      <c r="DE116">
        <v>33.125999999999998</v>
      </c>
      <c r="DF116">
        <v>27.396000000000001</v>
      </c>
      <c r="DG116">
        <v>44.914000000000001</v>
      </c>
      <c r="DH116">
        <v>92.215999999999994</v>
      </c>
      <c r="DI116">
        <v>4.0000000000000001E-3</v>
      </c>
      <c r="DL116" s="29"/>
      <c r="DU116">
        <f>DT113/DT109</f>
        <v>45.894736842105267</v>
      </c>
      <c r="DV116">
        <f>DT114/DT109</f>
        <v>240.26315789473688</v>
      </c>
      <c r="DW116" s="3" t="s">
        <v>12</v>
      </c>
      <c r="DX116" t="s">
        <v>1</v>
      </c>
      <c r="DY116" t="s">
        <v>2</v>
      </c>
      <c r="DZ116" t="s">
        <v>3</v>
      </c>
      <c r="EA116" t="s">
        <v>4</v>
      </c>
      <c r="EB116" t="s">
        <v>5</v>
      </c>
      <c r="EC116" t="s">
        <v>6</v>
      </c>
      <c r="ED116" t="s">
        <v>13</v>
      </c>
      <c r="EE116"/>
      <c r="EG116">
        <v>40</v>
      </c>
      <c r="EI116" s="35">
        <v>7.9799999999999998E-6</v>
      </c>
      <c r="EJ116">
        <v>88.022000000000006</v>
      </c>
      <c r="EK116">
        <v>81.900999999999996</v>
      </c>
      <c r="EL116">
        <v>92.533000000000001</v>
      </c>
      <c r="EM116">
        <v>168.232</v>
      </c>
      <c r="EN116">
        <v>1.4E-2</v>
      </c>
      <c r="EQ116" s="33"/>
      <c r="ER116" s="30"/>
      <c r="ES116" s="30"/>
      <c r="ET116" s="30"/>
      <c r="EU116" s="30"/>
      <c r="EV116" s="30"/>
      <c r="EW116" s="30"/>
      <c r="EX116" s="30"/>
      <c r="EY116" s="30"/>
      <c r="EZ116" s="30"/>
      <c r="FB116" s="59"/>
      <c r="FL116" s="60"/>
      <c r="FW116" s="61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</row>
    <row r="117" spans="1:196" x14ac:dyDescent="0.25">
      <c r="A117" s="30"/>
      <c r="B117">
        <v>6</v>
      </c>
      <c r="D117" s="35">
        <v>9.2089999999999994E-6</v>
      </c>
      <c r="E117">
        <v>78.061000000000007</v>
      </c>
      <c r="F117">
        <v>64.034000000000006</v>
      </c>
      <c r="G117">
        <v>98.667000000000002</v>
      </c>
      <c r="H117">
        <v>91.974999999999994</v>
      </c>
      <c r="I117">
        <v>1.6E-2</v>
      </c>
      <c r="L117" s="3">
        <v>46</v>
      </c>
      <c r="N117" s="35">
        <v>3.6799999999999999E-6</v>
      </c>
      <c r="O117">
        <v>121.84099999999999</v>
      </c>
      <c r="P117">
        <v>118.99</v>
      </c>
      <c r="Q117">
        <v>126.03</v>
      </c>
      <c r="R117">
        <v>56.31</v>
      </c>
      <c r="S117">
        <v>6.0000000000000001E-3</v>
      </c>
      <c r="V117" s="3">
        <v>2</v>
      </c>
      <c r="W117" s="35">
        <v>4.6E-6</v>
      </c>
      <c r="X117">
        <v>143.01599999999999</v>
      </c>
      <c r="Y117">
        <v>136.28100000000001</v>
      </c>
      <c r="Z117">
        <v>147.04300000000001</v>
      </c>
      <c r="AA117">
        <v>-48.012999999999998</v>
      </c>
      <c r="AB117">
        <v>8.0000000000000002E-3</v>
      </c>
      <c r="AQ117" s="3">
        <v>13</v>
      </c>
      <c r="AS117" s="35">
        <v>8.6000000000000007E-6</v>
      </c>
      <c r="AT117">
        <v>64.623999999999995</v>
      </c>
      <c r="AU117">
        <v>56.756999999999998</v>
      </c>
      <c r="AV117">
        <v>79.72</v>
      </c>
      <c r="AW117">
        <v>-46.469000000000001</v>
      </c>
      <c r="AX117">
        <v>1.4999999999999999E-2</v>
      </c>
      <c r="BC117" s="35">
        <v>1.5650000000000001E-5</v>
      </c>
      <c r="BD117">
        <v>148.136</v>
      </c>
      <c r="BE117">
        <v>135.393</v>
      </c>
      <c r="BF117">
        <v>163.983</v>
      </c>
      <c r="BG117">
        <v>-122.735</v>
      </c>
      <c r="BH117">
        <v>2.8000000000000001E-2</v>
      </c>
      <c r="BL117" s="33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">
        <v>67</v>
      </c>
      <c r="BY117" s="35">
        <v>3.65E-5</v>
      </c>
      <c r="BZ117">
        <v>117.703</v>
      </c>
      <c r="CA117">
        <v>94.888999999999996</v>
      </c>
      <c r="CB117">
        <v>144.88200000000001</v>
      </c>
      <c r="CC117">
        <v>96.71</v>
      </c>
      <c r="CD117">
        <v>2.5000000000000001E-2</v>
      </c>
      <c r="CG117" s="3">
        <v>22</v>
      </c>
      <c r="CI117" s="35">
        <v>1.66E-5</v>
      </c>
      <c r="CJ117">
        <v>159.79599999999999</v>
      </c>
      <c r="CK117">
        <v>147</v>
      </c>
      <c r="CL117">
        <v>173.94800000000001</v>
      </c>
      <c r="CM117">
        <v>-128.83000000000001</v>
      </c>
      <c r="CN117">
        <v>2.9000000000000001E-2</v>
      </c>
      <c r="CR117">
        <v>42</v>
      </c>
      <c r="CT117" s="35">
        <v>8.6000000000000007E-6</v>
      </c>
      <c r="CU117">
        <v>52.546999999999997</v>
      </c>
      <c r="CV117">
        <v>47.779000000000003</v>
      </c>
      <c r="CW117">
        <v>57.482999999999997</v>
      </c>
      <c r="CX117">
        <v>-120.256</v>
      </c>
      <c r="CY117">
        <v>1.4999999999999999E-2</v>
      </c>
      <c r="DB117" s="3">
        <v>25</v>
      </c>
      <c r="DC117" t="s">
        <v>4</v>
      </c>
      <c r="DD117" s="35">
        <v>3.9899999999999999E-6</v>
      </c>
      <c r="DE117">
        <v>12.782</v>
      </c>
      <c r="DF117">
        <v>7.8460000000000001</v>
      </c>
      <c r="DG117">
        <v>16.526</v>
      </c>
      <c r="DH117">
        <v>-32.734999999999999</v>
      </c>
      <c r="DI117">
        <v>7.0000000000000001E-3</v>
      </c>
      <c r="DL117" s="29"/>
      <c r="DP117">
        <f>DQ118-DV116</f>
        <v>85.808270676691734</v>
      </c>
      <c r="DQ117">
        <f>DT114/(DT109+DT110)</f>
        <v>190.20833333333334</v>
      </c>
      <c r="DR117">
        <f>DS118-DU116</f>
        <v>16.390977443609025</v>
      </c>
      <c r="DS117">
        <f>DT113/(DT109+DT110)</f>
        <v>36.333333333333336</v>
      </c>
      <c r="DT117" t="s">
        <v>9</v>
      </c>
      <c r="DU117">
        <f>DT113/DT112</f>
        <v>29.066666666666666</v>
      </c>
      <c r="DV117">
        <f>DT114/DT112</f>
        <v>152.16666666666669</v>
      </c>
      <c r="DW117" s="3">
        <v>1</v>
      </c>
      <c r="DX117"/>
      <c r="DY117" s="35">
        <v>7.0600000000000002E-6</v>
      </c>
      <c r="DZ117">
        <v>56.451000000000001</v>
      </c>
      <c r="EA117">
        <v>52.834000000000003</v>
      </c>
      <c r="EB117">
        <v>61.832999999999998</v>
      </c>
      <c r="EC117">
        <v>-15.945</v>
      </c>
      <c r="ED117">
        <v>1.2E-2</v>
      </c>
      <c r="EE117"/>
      <c r="EG117">
        <v>41</v>
      </c>
      <c r="EI117" s="35">
        <v>8.6000000000000007E-6</v>
      </c>
      <c r="EJ117">
        <v>90.552999999999997</v>
      </c>
      <c r="EK117">
        <v>87</v>
      </c>
      <c r="EL117">
        <v>93.924000000000007</v>
      </c>
      <c r="EM117">
        <v>-12.529</v>
      </c>
      <c r="EN117">
        <v>1.4999999999999999E-2</v>
      </c>
      <c r="EQ117" s="33"/>
      <c r="ER117" s="30"/>
      <c r="ES117" s="30"/>
      <c r="ET117" s="30"/>
      <c r="EU117" s="30"/>
      <c r="EV117" s="30"/>
      <c r="EW117" s="30"/>
      <c r="EX117" s="30"/>
      <c r="EY117" s="30"/>
      <c r="EZ117" s="30"/>
      <c r="FB117" s="59"/>
      <c r="FL117" s="60"/>
      <c r="FW117" s="61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</row>
    <row r="118" spans="1:196" x14ac:dyDescent="0.25">
      <c r="A118" s="30"/>
      <c r="B118">
        <v>7</v>
      </c>
      <c r="D118" s="35">
        <v>5.5249999999999996E-6</v>
      </c>
      <c r="E118">
        <v>74.962999999999994</v>
      </c>
      <c r="F118">
        <v>59.332999999999998</v>
      </c>
      <c r="G118">
        <v>92.667000000000002</v>
      </c>
      <c r="H118">
        <v>-90</v>
      </c>
      <c r="I118">
        <v>8.9999999999999993E-3</v>
      </c>
      <c r="L118" s="3">
        <v>47</v>
      </c>
      <c r="N118" s="35">
        <v>6.4500000000000001E-6</v>
      </c>
      <c r="O118">
        <v>127.57599999999999</v>
      </c>
      <c r="P118">
        <v>119.111</v>
      </c>
      <c r="Q118">
        <v>136.41499999999999</v>
      </c>
      <c r="R118">
        <v>-119.05500000000001</v>
      </c>
      <c r="S118">
        <v>1.0999999999999999E-2</v>
      </c>
      <c r="V118" s="3">
        <v>3</v>
      </c>
      <c r="W118" s="35">
        <v>5.5300000000000004E-6</v>
      </c>
      <c r="X118">
        <v>135.36500000000001</v>
      </c>
      <c r="Y118">
        <v>132.04900000000001</v>
      </c>
      <c r="Z118">
        <v>143</v>
      </c>
      <c r="AA118">
        <v>128.15700000000001</v>
      </c>
      <c r="AB118">
        <v>8.9999999999999993E-3</v>
      </c>
      <c r="AQ118" s="3">
        <v>14</v>
      </c>
      <c r="AS118" s="35">
        <v>5.5300000000000004E-6</v>
      </c>
      <c r="AT118">
        <v>79.795000000000002</v>
      </c>
      <c r="AU118">
        <v>68.462000000000003</v>
      </c>
      <c r="AV118">
        <v>107.354</v>
      </c>
      <c r="AW118">
        <v>137.291</v>
      </c>
      <c r="AX118">
        <v>0.01</v>
      </c>
      <c r="BC118" s="35">
        <v>1.013E-5</v>
      </c>
      <c r="BD118">
        <v>149.25899999999999</v>
      </c>
      <c r="BE118">
        <v>136.37</v>
      </c>
      <c r="BF118">
        <v>162.417</v>
      </c>
      <c r="BG118">
        <v>57.804000000000002</v>
      </c>
      <c r="BH118">
        <v>1.7999999999999999E-2</v>
      </c>
      <c r="BL118" s="33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">
        <v>68</v>
      </c>
      <c r="BY118" s="35">
        <v>3.8399999999999998E-5</v>
      </c>
      <c r="BZ118">
        <v>86.066000000000003</v>
      </c>
      <c r="CA118">
        <v>71.888999999999996</v>
      </c>
      <c r="CB118">
        <v>110.52</v>
      </c>
      <c r="CC118">
        <v>-83.991</v>
      </c>
      <c r="CD118">
        <v>2.5999999999999999E-2</v>
      </c>
      <c r="CG118" s="3">
        <v>23</v>
      </c>
      <c r="CI118" s="35">
        <v>1.3499999999999999E-5</v>
      </c>
      <c r="CJ118">
        <v>162.50299999999999</v>
      </c>
      <c r="CK118">
        <v>147</v>
      </c>
      <c r="CL118">
        <v>176.96100000000001</v>
      </c>
      <c r="CM118">
        <v>52.594999999999999</v>
      </c>
      <c r="CN118">
        <v>2.4E-2</v>
      </c>
      <c r="CR118">
        <v>43</v>
      </c>
      <c r="CT118" s="35">
        <v>5.8300000000000001E-6</v>
      </c>
      <c r="CU118">
        <v>48.902000000000001</v>
      </c>
      <c r="CV118">
        <v>44.198</v>
      </c>
      <c r="CW118">
        <v>53.518999999999998</v>
      </c>
      <c r="CX118">
        <v>63.435000000000002</v>
      </c>
      <c r="CY118">
        <v>0.01</v>
      </c>
      <c r="DB118" s="3">
        <v>26</v>
      </c>
      <c r="DC118" t="s">
        <v>5</v>
      </c>
      <c r="DD118" s="35">
        <v>1.0699999999999999E-5</v>
      </c>
      <c r="DE118">
        <v>124.657</v>
      </c>
      <c r="DF118">
        <v>93.381</v>
      </c>
      <c r="DG118">
        <v>176.02500000000001</v>
      </c>
      <c r="DH118">
        <v>152.24100000000001</v>
      </c>
      <c r="DI118">
        <v>1.9E-2</v>
      </c>
      <c r="DL118" s="29"/>
      <c r="DQ118">
        <f>DT114/(DT109-DT110)</f>
        <v>326.07142857142861</v>
      </c>
      <c r="DS118">
        <f>DT113/(DT109-DT110)</f>
        <v>62.285714285714292</v>
      </c>
      <c r="DT118" t="s">
        <v>10</v>
      </c>
      <c r="DU118">
        <f>DT113/DT111</f>
        <v>87.2</v>
      </c>
      <c r="DV118">
        <f>DT114/DT111</f>
        <v>456.50000000000006</v>
      </c>
      <c r="DW118" s="3">
        <v>2</v>
      </c>
      <c r="DX118"/>
      <c r="DY118" s="35">
        <v>9.5200000000000003E-6</v>
      </c>
      <c r="DZ118">
        <v>61.868000000000002</v>
      </c>
      <c r="EA118">
        <v>52.131999999999998</v>
      </c>
      <c r="EB118">
        <v>74.275000000000006</v>
      </c>
      <c r="EC118">
        <v>158.55199999999999</v>
      </c>
      <c r="ED118">
        <v>1.7000000000000001E-2</v>
      </c>
      <c r="EE118"/>
      <c r="EG118">
        <v>42</v>
      </c>
      <c r="EI118" s="35">
        <v>7.3699999999999997E-6</v>
      </c>
      <c r="EJ118">
        <v>91.994</v>
      </c>
      <c r="EK118">
        <v>87.034000000000006</v>
      </c>
      <c r="EL118">
        <v>96.507999999999996</v>
      </c>
      <c r="EM118">
        <v>167.196</v>
      </c>
      <c r="EN118">
        <v>1.2999999999999999E-2</v>
      </c>
      <c r="EQ118" s="33"/>
      <c r="ER118" s="30"/>
      <c r="ES118" s="30"/>
      <c r="ET118" s="30"/>
      <c r="EU118" s="30"/>
      <c r="EV118" s="30"/>
      <c r="EW118" s="30"/>
      <c r="EX118" s="30"/>
      <c r="EY118" s="30"/>
      <c r="EZ118" s="30"/>
      <c r="FB118" s="59"/>
      <c r="FL118" s="60"/>
      <c r="FW118" s="61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</row>
    <row r="119" spans="1:196" x14ac:dyDescent="0.25">
      <c r="A119" s="30"/>
      <c r="B119">
        <v>8</v>
      </c>
      <c r="D119" s="35">
        <v>7.3669999999999999E-6</v>
      </c>
      <c r="E119">
        <v>66.707999999999998</v>
      </c>
      <c r="F119">
        <v>63</v>
      </c>
      <c r="G119">
        <v>73.332999999999998</v>
      </c>
      <c r="H119">
        <v>90</v>
      </c>
      <c r="I119">
        <v>1.2999999999999999E-2</v>
      </c>
      <c r="L119" s="3">
        <v>48</v>
      </c>
      <c r="N119" s="35">
        <v>5.22E-6</v>
      </c>
      <c r="O119">
        <v>128.77600000000001</v>
      </c>
      <c r="P119">
        <v>123.48099999999999</v>
      </c>
      <c r="Q119">
        <v>131.80600000000001</v>
      </c>
      <c r="R119">
        <v>58.392000000000003</v>
      </c>
      <c r="S119">
        <v>8.9999999999999993E-3</v>
      </c>
      <c r="V119" s="3">
        <v>4</v>
      </c>
      <c r="W119" s="35">
        <v>3.9899999999999999E-6</v>
      </c>
      <c r="X119">
        <v>131.529</v>
      </c>
      <c r="Y119">
        <v>127</v>
      </c>
      <c r="Z119">
        <v>138.11099999999999</v>
      </c>
      <c r="AA119">
        <v>-48.366</v>
      </c>
      <c r="AB119">
        <v>7.0000000000000001E-3</v>
      </c>
      <c r="AQ119" s="3">
        <v>15</v>
      </c>
      <c r="AS119" s="35">
        <v>9.2099999999999999E-6</v>
      </c>
      <c r="AT119">
        <v>78.527000000000001</v>
      </c>
      <c r="AU119">
        <v>65.731999999999999</v>
      </c>
      <c r="AV119">
        <v>86.861000000000004</v>
      </c>
      <c r="AW119">
        <v>-43.603000000000002</v>
      </c>
      <c r="AX119">
        <v>1.6E-2</v>
      </c>
      <c r="BC119" s="35">
        <v>8.2879999999999993E-6</v>
      </c>
      <c r="BD119">
        <v>138.756</v>
      </c>
      <c r="BE119">
        <v>130.59299999999999</v>
      </c>
      <c r="BF119">
        <v>151.70400000000001</v>
      </c>
      <c r="BG119">
        <v>-117.553</v>
      </c>
      <c r="BH119">
        <v>1.4E-2</v>
      </c>
      <c r="BL119" s="33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">
        <v>69</v>
      </c>
      <c r="BY119" s="35">
        <v>6.5199999999999999E-5</v>
      </c>
      <c r="BZ119">
        <v>62.816000000000003</v>
      </c>
      <c r="CA119">
        <v>50.259</v>
      </c>
      <c r="CB119">
        <v>80.326999999999998</v>
      </c>
      <c r="CC119">
        <v>96.911000000000001</v>
      </c>
      <c r="CD119">
        <v>4.5999999999999999E-2</v>
      </c>
      <c r="CG119" s="3">
        <v>24</v>
      </c>
      <c r="CI119" s="35">
        <v>1.29E-5</v>
      </c>
      <c r="CJ119">
        <v>174.98400000000001</v>
      </c>
      <c r="CK119">
        <v>147.61799999999999</v>
      </c>
      <c r="CL119">
        <v>191.679</v>
      </c>
      <c r="CM119">
        <v>-127.999</v>
      </c>
      <c r="CN119">
        <v>2.1999999999999999E-2</v>
      </c>
      <c r="CR119">
        <v>44</v>
      </c>
      <c r="CT119" s="35">
        <v>6.1399999999999997E-6</v>
      </c>
      <c r="CU119">
        <v>45.710999999999999</v>
      </c>
      <c r="CV119">
        <v>41.384999999999998</v>
      </c>
      <c r="CW119">
        <v>48.926000000000002</v>
      </c>
      <c r="CX119">
        <v>-119.358</v>
      </c>
      <c r="CY119">
        <v>0.01</v>
      </c>
      <c r="DB119" s="3">
        <v>23</v>
      </c>
      <c r="DC119" t="s">
        <v>129</v>
      </c>
      <c r="DD119" s="35">
        <v>1.5899999999999999E-4</v>
      </c>
      <c r="DE119">
        <v>56.308</v>
      </c>
      <c r="DF119">
        <v>7.8490000000000002</v>
      </c>
      <c r="DG119">
        <v>141.49799999999999</v>
      </c>
      <c r="DH119">
        <v>150.214</v>
      </c>
      <c r="DI119">
        <v>0.28599999999999998</v>
      </c>
      <c r="DL119" s="29"/>
      <c r="DM119" s="29"/>
      <c r="DN119" s="30"/>
      <c r="DO119" s="30"/>
      <c r="DP119" s="30"/>
      <c r="DQ119" s="30"/>
      <c r="DR119" s="30"/>
      <c r="DS119" s="30"/>
      <c r="DT119" s="30"/>
      <c r="DU119" s="30"/>
      <c r="DV119" s="30"/>
      <c r="DW119" s="3">
        <v>3</v>
      </c>
      <c r="DX119"/>
      <c r="DY119" s="35">
        <v>1.11E-5</v>
      </c>
      <c r="DZ119">
        <v>75.275000000000006</v>
      </c>
      <c r="EA119">
        <v>66.332999999999998</v>
      </c>
      <c r="EB119">
        <v>83.641999999999996</v>
      </c>
      <c r="EC119">
        <v>-21.501000000000001</v>
      </c>
      <c r="ED119">
        <v>0.02</v>
      </c>
      <c r="EE119"/>
      <c r="EG119">
        <v>43</v>
      </c>
      <c r="EI119" s="35">
        <v>9.2099999999999999E-6</v>
      </c>
      <c r="EJ119">
        <v>95.772000000000006</v>
      </c>
      <c r="EK119">
        <v>87.332999999999998</v>
      </c>
      <c r="EL119">
        <v>105.078</v>
      </c>
      <c r="EM119">
        <v>-9.782</v>
      </c>
      <c r="EN119">
        <v>1.6E-2</v>
      </c>
      <c r="EQ119" s="33"/>
      <c r="ER119" s="30"/>
      <c r="ES119" s="30"/>
      <c r="ET119" s="30"/>
      <c r="EU119" s="30"/>
      <c r="EV119" s="30"/>
      <c r="EW119" s="30"/>
      <c r="EX119" s="30"/>
      <c r="EY119" s="30"/>
      <c r="EZ119" s="30"/>
      <c r="FB119" s="59"/>
      <c r="FL119" s="60"/>
      <c r="FW119" s="61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</row>
    <row r="120" spans="1:196" x14ac:dyDescent="0.25">
      <c r="A120" s="30"/>
      <c r="B120">
        <v>9</v>
      </c>
      <c r="D120" s="35">
        <v>1.0740000000000001E-5</v>
      </c>
      <c r="E120">
        <v>68.406000000000006</v>
      </c>
      <c r="F120">
        <v>55.706000000000003</v>
      </c>
      <c r="G120">
        <v>82.549000000000007</v>
      </c>
      <c r="H120">
        <v>-86.634</v>
      </c>
      <c r="I120">
        <v>1.9E-2</v>
      </c>
      <c r="L120" s="3">
        <v>49</v>
      </c>
      <c r="N120" s="35">
        <v>6.7499999999999997E-6</v>
      </c>
      <c r="O120">
        <v>123.687</v>
      </c>
      <c r="P120">
        <v>119.745</v>
      </c>
      <c r="Q120">
        <v>130.852</v>
      </c>
      <c r="R120">
        <v>-121.43</v>
      </c>
      <c r="S120">
        <v>1.2E-2</v>
      </c>
      <c r="V120" s="3">
        <v>5</v>
      </c>
      <c r="W120" s="35">
        <v>5.22E-6</v>
      </c>
      <c r="X120">
        <v>128.22999999999999</v>
      </c>
      <c r="Y120">
        <v>122.444</v>
      </c>
      <c r="Z120">
        <v>133.40700000000001</v>
      </c>
      <c r="AA120">
        <v>124.69499999999999</v>
      </c>
      <c r="AB120">
        <v>8.9999999999999993E-3</v>
      </c>
      <c r="AQ120" s="3">
        <v>16</v>
      </c>
      <c r="AS120" s="35">
        <v>7.3699999999999997E-6</v>
      </c>
      <c r="AT120">
        <v>64.983000000000004</v>
      </c>
      <c r="AU120">
        <v>57.926000000000002</v>
      </c>
      <c r="AV120">
        <v>69.912999999999997</v>
      </c>
      <c r="AW120">
        <v>138.57599999999999</v>
      </c>
      <c r="AX120">
        <v>1.2999999999999999E-2</v>
      </c>
      <c r="BC120" s="35">
        <v>1.1970000000000001E-5</v>
      </c>
      <c r="BD120">
        <v>124.773</v>
      </c>
      <c r="BE120">
        <v>115.995</v>
      </c>
      <c r="BF120">
        <v>135.72399999999999</v>
      </c>
      <c r="BG120">
        <v>52.524000000000001</v>
      </c>
      <c r="BH120">
        <v>2.1000000000000001E-2</v>
      </c>
      <c r="BL120" s="33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">
        <v>70</v>
      </c>
      <c r="BY120" s="35">
        <v>3.65E-5</v>
      </c>
      <c r="BZ120">
        <v>52.984999999999999</v>
      </c>
      <c r="CA120">
        <v>50.259</v>
      </c>
      <c r="CB120">
        <v>54.814999999999998</v>
      </c>
      <c r="CC120">
        <v>-79.992000000000004</v>
      </c>
      <c r="CD120">
        <v>2.4E-2</v>
      </c>
      <c r="CG120" s="3">
        <v>25</v>
      </c>
      <c r="CI120" s="35">
        <v>1.6900000000000001E-5</v>
      </c>
      <c r="CJ120">
        <v>158.22</v>
      </c>
      <c r="CK120">
        <v>151</v>
      </c>
      <c r="CL120">
        <v>168.71600000000001</v>
      </c>
      <c r="CM120">
        <v>53.344000000000001</v>
      </c>
      <c r="CN120">
        <v>0.03</v>
      </c>
      <c r="CR120">
        <v>45</v>
      </c>
      <c r="CT120" s="35">
        <v>5.8300000000000001E-6</v>
      </c>
      <c r="CU120">
        <v>46.825000000000003</v>
      </c>
      <c r="CV120">
        <v>41.448999999999998</v>
      </c>
      <c r="CW120">
        <v>50.518999999999998</v>
      </c>
      <c r="CX120">
        <v>63.435000000000002</v>
      </c>
      <c r="CY120">
        <v>0.01</v>
      </c>
      <c r="DC120" t="s">
        <v>135</v>
      </c>
      <c r="DI120">
        <v>12.864999999999998</v>
      </c>
      <c r="DL120" s="29"/>
      <c r="DM120" s="38" t="s">
        <v>143</v>
      </c>
      <c r="DN120" s="30"/>
      <c r="DO120" s="30"/>
      <c r="DP120" s="30"/>
      <c r="DQ120" s="30"/>
      <c r="DR120" s="30"/>
      <c r="DS120" s="30"/>
      <c r="DT120" s="30"/>
      <c r="DU120" s="30"/>
      <c r="DV120" s="30"/>
      <c r="DW120" s="3">
        <v>4</v>
      </c>
      <c r="DX120"/>
      <c r="DY120" s="35">
        <v>1.0699999999999999E-5</v>
      </c>
      <c r="DZ120">
        <v>73.510999999999996</v>
      </c>
      <c r="EA120">
        <v>64.332999999999998</v>
      </c>
      <c r="EB120">
        <v>94.667000000000002</v>
      </c>
      <c r="EC120">
        <v>159.44399999999999</v>
      </c>
      <c r="ED120">
        <v>1.9E-2</v>
      </c>
      <c r="EE120"/>
      <c r="EG120">
        <v>44</v>
      </c>
      <c r="EH120" t="s">
        <v>3</v>
      </c>
      <c r="EI120" s="35">
        <v>9.8500000000000006E-6</v>
      </c>
      <c r="EJ120">
        <v>116.54600000000001</v>
      </c>
      <c r="EK120">
        <v>108.491</v>
      </c>
      <c r="EL120">
        <v>125.504</v>
      </c>
      <c r="EM120">
        <v>76.061999999999998</v>
      </c>
      <c r="EN120">
        <v>1.7000000000000001E-2</v>
      </c>
      <c r="EQ120" s="33"/>
      <c r="ER120" s="30"/>
      <c r="ES120" s="30"/>
      <c r="ET120" s="30"/>
      <c r="EU120" s="30"/>
      <c r="EV120" s="30"/>
      <c r="EW120" s="30"/>
      <c r="EX120" s="30"/>
      <c r="EY120" s="30"/>
      <c r="EZ120" s="30"/>
      <c r="FB120" s="59"/>
      <c r="FL120" s="60"/>
      <c r="FW120" s="61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</row>
    <row r="121" spans="1:196" x14ac:dyDescent="0.25">
      <c r="A121" s="30"/>
      <c r="B121">
        <v>10</v>
      </c>
      <c r="D121" s="35">
        <v>8.5949999999999999E-6</v>
      </c>
      <c r="E121">
        <v>67.686999999999998</v>
      </c>
      <c r="F121">
        <v>59.21</v>
      </c>
      <c r="G121">
        <v>76.667000000000002</v>
      </c>
      <c r="H121">
        <v>87.879000000000005</v>
      </c>
      <c r="I121">
        <v>1.4999999999999999E-2</v>
      </c>
      <c r="L121" s="3">
        <v>50</v>
      </c>
      <c r="N121" s="35">
        <v>5.22E-6</v>
      </c>
      <c r="O121">
        <v>125.57299999999999</v>
      </c>
      <c r="P121">
        <v>121.667</v>
      </c>
      <c r="Q121">
        <v>130.97499999999999</v>
      </c>
      <c r="R121">
        <v>60.255000000000003</v>
      </c>
      <c r="S121">
        <v>8.9999999999999993E-3</v>
      </c>
      <c r="V121" s="3">
        <v>6</v>
      </c>
      <c r="W121" s="35">
        <v>5.22E-6</v>
      </c>
      <c r="X121">
        <v>119.572</v>
      </c>
      <c r="Y121">
        <v>114.27800000000001</v>
      </c>
      <c r="Z121">
        <v>124.583</v>
      </c>
      <c r="AA121">
        <v>-45</v>
      </c>
      <c r="AB121">
        <v>8.9999999999999993E-3</v>
      </c>
      <c r="AQ121" s="3">
        <v>17</v>
      </c>
      <c r="AS121" s="35">
        <v>1.01E-5</v>
      </c>
      <c r="AT121">
        <v>63.509</v>
      </c>
      <c r="AU121">
        <v>54.143000000000001</v>
      </c>
      <c r="AV121">
        <v>76.299000000000007</v>
      </c>
      <c r="AW121">
        <v>-46.273000000000003</v>
      </c>
      <c r="AX121">
        <v>1.7999999999999999E-2</v>
      </c>
      <c r="BC121" s="35">
        <v>1.259E-5</v>
      </c>
      <c r="BD121">
        <v>119.182</v>
      </c>
      <c r="BE121">
        <v>112.874</v>
      </c>
      <c r="BF121">
        <v>125.489</v>
      </c>
      <c r="BG121">
        <v>-119.745</v>
      </c>
      <c r="BH121">
        <v>2.1999999999999999E-2</v>
      </c>
      <c r="BL121" s="33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">
        <v>71</v>
      </c>
      <c r="BY121" s="35">
        <v>3.0700000000000001E-5</v>
      </c>
      <c r="BZ121">
        <v>55.612000000000002</v>
      </c>
      <c r="CA121">
        <v>50.018999999999998</v>
      </c>
      <c r="CB121">
        <v>59.207000000000001</v>
      </c>
      <c r="CC121">
        <v>97.125</v>
      </c>
      <c r="CD121">
        <v>2.1000000000000001E-2</v>
      </c>
      <c r="CG121" s="3">
        <v>26</v>
      </c>
      <c r="CI121" s="35">
        <v>7.3699999999999997E-6</v>
      </c>
      <c r="CJ121">
        <v>162.83699999999999</v>
      </c>
      <c r="CK121">
        <v>151</v>
      </c>
      <c r="CL121">
        <v>171.83199999999999</v>
      </c>
      <c r="CM121">
        <v>-129.80600000000001</v>
      </c>
      <c r="CN121">
        <v>1.2999999999999999E-2</v>
      </c>
      <c r="CR121">
        <v>46</v>
      </c>
      <c r="CT121" s="35">
        <v>6.4500000000000001E-6</v>
      </c>
      <c r="CU121">
        <v>48.758000000000003</v>
      </c>
      <c r="CV121">
        <v>43.036999999999999</v>
      </c>
      <c r="CW121">
        <v>54.756</v>
      </c>
      <c r="CX121">
        <v>-120.46599999999999</v>
      </c>
      <c r="CY121">
        <v>1.0999999999999999E-2</v>
      </c>
      <c r="DJ121" t="s">
        <v>8</v>
      </c>
      <c r="DL121" s="29"/>
      <c r="DM121" s="5" t="s">
        <v>12</v>
      </c>
      <c r="DN121" t="s">
        <v>1</v>
      </c>
      <c r="DO121" t="s">
        <v>2</v>
      </c>
      <c r="DP121" t="s">
        <v>3</v>
      </c>
      <c r="DQ121" t="s">
        <v>4</v>
      </c>
      <c r="DR121" t="s">
        <v>5</v>
      </c>
      <c r="DS121" t="s">
        <v>6</v>
      </c>
      <c r="DT121" t="s">
        <v>13</v>
      </c>
      <c r="DW121" s="3">
        <v>5</v>
      </c>
      <c r="DX121"/>
      <c r="DY121" s="35">
        <v>7.6699999999999994E-6</v>
      </c>
      <c r="DZ121">
        <v>105.753</v>
      </c>
      <c r="EA121">
        <v>93.685000000000002</v>
      </c>
      <c r="EB121">
        <v>128.333</v>
      </c>
      <c r="EC121">
        <v>-22.248999999999999</v>
      </c>
      <c r="ED121">
        <v>1.2999999999999999E-2</v>
      </c>
      <c r="EE121"/>
      <c r="EG121">
        <v>45</v>
      </c>
      <c r="EH121" t="s">
        <v>7</v>
      </c>
      <c r="EI121" s="35">
        <v>3.3500000000000001E-6</v>
      </c>
      <c r="EJ121">
        <v>22.518000000000001</v>
      </c>
      <c r="EK121">
        <v>19.597999999999999</v>
      </c>
      <c r="EL121">
        <v>26.846</v>
      </c>
      <c r="EM121">
        <v>91.072000000000003</v>
      </c>
      <c r="EN121">
        <v>6.0000000000000001E-3</v>
      </c>
      <c r="EQ121" s="33"/>
      <c r="ER121" s="30"/>
      <c r="ES121" s="30"/>
      <c r="ET121" s="30"/>
      <c r="EU121" s="30"/>
      <c r="EV121" s="30"/>
      <c r="EW121" s="30"/>
      <c r="EX121" s="30"/>
      <c r="EY121" s="30"/>
      <c r="EZ121" s="30"/>
      <c r="FB121" s="59"/>
      <c r="FL121" s="60"/>
      <c r="FW121" s="61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</row>
    <row r="122" spans="1:196" x14ac:dyDescent="0.25">
      <c r="A122" s="30"/>
      <c r="B122">
        <v>11</v>
      </c>
      <c r="D122" s="35">
        <v>1.5650000000000001E-5</v>
      </c>
      <c r="E122">
        <v>70.141000000000005</v>
      </c>
      <c r="F122">
        <v>59.667000000000002</v>
      </c>
      <c r="G122">
        <v>81.332999999999998</v>
      </c>
      <c r="H122">
        <v>-88.853999999999999</v>
      </c>
      <c r="I122">
        <v>2.8000000000000001E-2</v>
      </c>
      <c r="L122" s="3">
        <v>51</v>
      </c>
      <c r="N122" s="35">
        <v>5.22E-6</v>
      </c>
      <c r="O122">
        <v>125.794</v>
      </c>
      <c r="P122">
        <v>122.22199999999999</v>
      </c>
      <c r="Q122">
        <v>129.11099999999999</v>
      </c>
      <c r="R122">
        <v>-121.608</v>
      </c>
      <c r="S122">
        <v>8.9999999999999993E-3</v>
      </c>
      <c r="V122" s="3">
        <v>7</v>
      </c>
      <c r="W122" s="35">
        <v>4.9100000000000004E-6</v>
      </c>
      <c r="X122">
        <v>117.441</v>
      </c>
      <c r="Y122">
        <v>114.72799999999999</v>
      </c>
      <c r="Z122">
        <v>119.593</v>
      </c>
      <c r="AA122">
        <v>126.87</v>
      </c>
      <c r="AB122">
        <v>8.0000000000000002E-3</v>
      </c>
      <c r="AQ122" s="3">
        <v>18</v>
      </c>
      <c r="AS122" s="35">
        <v>7.9799999999999998E-6</v>
      </c>
      <c r="AT122">
        <v>72.61</v>
      </c>
      <c r="AU122">
        <v>65.301000000000002</v>
      </c>
      <c r="AV122">
        <v>79.081000000000003</v>
      </c>
      <c r="AW122">
        <v>138.36600000000001</v>
      </c>
      <c r="AX122">
        <v>1.4E-2</v>
      </c>
      <c r="BC122" s="35">
        <v>1.5650000000000001E-5</v>
      </c>
      <c r="BD122">
        <v>118.441</v>
      </c>
      <c r="BE122">
        <v>108.687</v>
      </c>
      <c r="BF122">
        <v>125.542</v>
      </c>
      <c r="BG122">
        <v>55.67</v>
      </c>
      <c r="BH122">
        <v>2.8000000000000001E-2</v>
      </c>
      <c r="BL122" s="33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">
        <v>72</v>
      </c>
      <c r="BY122" s="35">
        <v>3.65E-5</v>
      </c>
      <c r="BZ122">
        <v>53.161000000000001</v>
      </c>
      <c r="CA122">
        <v>47.615000000000002</v>
      </c>
      <c r="CB122">
        <v>57.185000000000002</v>
      </c>
      <c r="CC122">
        <v>-83.66</v>
      </c>
      <c r="CD122">
        <v>2.5999999999999999E-2</v>
      </c>
      <c r="CG122" s="3">
        <v>27</v>
      </c>
      <c r="CI122" s="35">
        <v>1.11E-5</v>
      </c>
      <c r="CJ122">
        <v>168.83699999999999</v>
      </c>
      <c r="CK122">
        <v>150.25299999999999</v>
      </c>
      <c r="CL122">
        <v>190.56</v>
      </c>
      <c r="CM122">
        <v>53.13</v>
      </c>
      <c r="CN122">
        <v>1.9E-2</v>
      </c>
      <c r="CR122">
        <v>47</v>
      </c>
      <c r="CT122" s="35">
        <v>6.7499999999999997E-6</v>
      </c>
      <c r="CU122">
        <v>54.469000000000001</v>
      </c>
      <c r="CV122">
        <v>49.222000000000001</v>
      </c>
      <c r="CW122">
        <v>59.19</v>
      </c>
      <c r="CX122">
        <v>62.241</v>
      </c>
      <c r="CY122">
        <v>1.2E-2</v>
      </c>
      <c r="DJ122">
        <f>DI119/DI115</f>
        <v>22</v>
      </c>
      <c r="DK122">
        <f>DI120/DI115</f>
        <v>989.61538461538453</v>
      </c>
      <c r="DL122" s="29"/>
      <c r="DM122" s="5">
        <v>1</v>
      </c>
      <c r="DO122" s="35">
        <v>1.2E-5</v>
      </c>
      <c r="DP122">
        <v>104.188</v>
      </c>
      <c r="DQ122">
        <v>95.632000000000005</v>
      </c>
      <c r="DR122">
        <v>110.886</v>
      </c>
      <c r="DS122">
        <v>113.199</v>
      </c>
      <c r="DT122">
        <v>2.1000000000000001E-2</v>
      </c>
      <c r="DW122" s="3">
        <v>6</v>
      </c>
      <c r="DX122"/>
      <c r="DY122" s="35">
        <v>1.2300000000000001E-5</v>
      </c>
      <c r="DZ122">
        <v>139.85499999999999</v>
      </c>
      <c r="EA122">
        <v>118.63800000000001</v>
      </c>
      <c r="EB122">
        <v>167.108</v>
      </c>
      <c r="EC122">
        <v>160.14500000000001</v>
      </c>
      <c r="ED122">
        <v>2.1000000000000001E-2</v>
      </c>
      <c r="EE122"/>
      <c r="EG122">
        <v>46</v>
      </c>
      <c r="EH122" t="s">
        <v>4</v>
      </c>
      <c r="EI122" s="35">
        <v>5.8300000000000001E-6</v>
      </c>
      <c r="EJ122">
        <v>88.022000000000006</v>
      </c>
      <c r="EK122">
        <v>81.900999999999996</v>
      </c>
      <c r="EL122">
        <v>92.533000000000001</v>
      </c>
      <c r="EM122">
        <v>-15.523999999999999</v>
      </c>
      <c r="EN122">
        <v>0.01</v>
      </c>
      <c r="EQ122" s="33"/>
      <c r="ER122" s="30"/>
      <c r="ES122" s="30"/>
      <c r="ET122" s="30"/>
      <c r="EU122" s="30"/>
      <c r="EV122" s="30"/>
      <c r="EW122" s="30"/>
      <c r="EX122" s="30"/>
      <c r="EY122" s="30"/>
      <c r="EZ122" s="30"/>
      <c r="FB122" s="59"/>
      <c r="FL122" s="60"/>
      <c r="FW122" s="61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</row>
    <row r="123" spans="1:196" x14ac:dyDescent="0.25">
      <c r="A123" s="30"/>
      <c r="B123">
        <v>12</v>
      </c>
      <c r="D123" s="35">
        <v>1.259E-5</v>
      </c>
      <c r="E123">
        <v>80.641999999999996</v>
      </c>
      <c r="F123">
        <v>58.667000000000002</v>
      </c>
      <c r="G123">
        <v>98.667000000000002</v>
      </c>
      <c r="H123">
        <v>90</v>
      </c>
      <c r="I123">
        <v>2.1999999999999999E-2</v>
      </c>
      <c r="L123" s="3">
        <v>52</v>
      </c>
      <c r="N123" s="35">
        <v>6.1399999999999997E-6</v>
      </c>
      <c r="O123">
        <v>121.04300000000001</v>
      </c>
      <c r="P123">
        <v>118.33499999999999</v>
      </c>
      <c r="Q123">
        <v>125.11199999999999</v>
      </c>
      <c r="R123">
        <v>57.994999999999997</v>
      </c>
      <c r="S123">
        <v>0.01</v>
      </c>
      <c r="V123" s="3">
        <v>8</v>
      </c>
      <c r="W123" s="35">
        <v>3.9899999999999999E-6</v>
      </c>
      <c r="X123">
        <v>121.179</v>
      </c>
      <c r="Y123">
        <v>119.28400000000001</v>
      </c>
      <c r="Z123">
        <v>123.852</v>
      </c>
      <c r="AA123">
        <v>-55.008000000000003</v>
      </c>
      <c r="AB123">
        <v>7.0000000000000001E-3</v>
      </c>
      <c r="AQ123" s="3">
        <v>19</v>
      </c>
      <c r="AS123" s="35">
        <v>5.8300000000000001E-6</v>
      </c>
      <c r="AT123">
        <v>74.376000000000005</v>
      </c>
      <c r="AU123">
        <v>66.111000000000004</v>
      </c>
      <c r="AV123">
        <v>82.772999999999996</v>
      </c>
      <c r="AW123">
        <v>-45</v>
      </c>
      <c r="AX123">
        <v>0.01</v>
      </c>
      <c r="BC123" s="35">
        <v>7.9810000000000003E-6</v>
      </c>
      <c r="BD123">
        <v>126.28400000000001</v>
      </c>
      <c r="BE123">
        <v>116.355</v>
      </c>
      <c r="BF123">
        <v>131.49600000000001</v>
      </c>
      <c r="BG123">
        <v>-120.57899999999999</v>
      </c>
      <c r="BH123">
        <v>1.4E-2</v>
      </c>
      <c r="BL123" s="33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">
        <v>73</v>
      </c>
      <c r="BY123" s="35">
        <v>3.26E-5</v>
      </c>
      <c r="BZ123">
        <v>49.860999999999997</v>
      </c>
      <c r="CA123">
        <v>47.610999999999997</v>
      </c>
      <c r="CB123">
        <v>52.082000000000001</v>
      </c>
      <c r="CC123">
        <v>97.594999999999999</v>
      </c>
      <c r="CD123">
        <v>2.1000000000000001E-2</v>
      </c>
      <c r="CG123" s="3">
        <v>28</v>
      </c>
      <c r="CH123" t="s">
        <v>3</v>
      </c>
      <c r="CI123" s="35">
        <v>1.34E-5</v>
      </c>
      <c r="CJ123">
        <v>148.55500000000001</v>
      </c>
      <c r="CK123">
        <v>132.97399999999999</v>
      </c>
      <c r="CL123">
        <v>165.02600000000001</v>
      </c>
      <c r="CM123">
        <v>-34.320999999999998</v>
      </c>
      <c r="CN123">
        <v>2.4E-2</v>
      </c>
      <c r="CR123">
        <v>48</v>
      </c>
      <c r="CT123" s="35">
        <v>6.4500000000000001E-6</v>
      </c>
      <c r="CU123">
        <v>57.106999999999999</v>
      </c>
      <c r="CV123">
        <v>49.222000000000001</v>
      </c>
      <c r="CW123">
        <v>66.778000000000006</v>
      </c>
      <c r="CX123">
        <v>-117.89700000000001</v>
      </c>
      <c r="CY123">
        <v>1.0999999999999999E-2</v>
      </c>
      <c r="DE123">
        <f>DF124-DK122</f>
        <v>439.82905982905982</v>
      </c>
      <c r="DF123">
        <f>DI120/(DI115+DI116)</f>
        <v>756.76470588235281</v>
      </c>
      <c r="DG123">
        <f>DH124-DJ122</f>
        <v>9.7777777777777786</v>
      </c>
      <c r="DH123">
        <f>DI119/(DI115+DI116)</f>
        <v>16.823529411764703</v>
      </c>
      <c r="DI123" t="s">
        <v>9</v>
      </c>
      <c r="DJ123">
        <f>DI119/DI118</f>
        <v>15.052631578947368</v>
      </c>
      <c r="DK123">
        <f>DI120/DI118</f>
        <v>677.10526315789468</v>
      </c>
      <c r="DL123" s="29"/>
      <c r="DM123" s="5">
        <v>2</v>
      </c>
      <c r="DO123" s="35">
        <v>1.1399999999999999E-5</v>
      </c>
      <c r="DP123">
        <v>109.72</v>
      </c>
      <c r="DQ123">
        <v>104.69</v>
      </c>
      <c r="DR123">
        <v>114.40300000000001</v>
      </c>
      <c r="DS123">
        <v>-69.075000000000003</v>
      </c>
      <c r="DT123">
        <v>0.02</v>
      </c>
      <c r="DW123" s="3">
        <v>7</v>
      </c>
      <c r="DX123"/>
      <c r="DY123" s="35">
        <v>7.3699999999999997E-6</v>
      </c>
      <c r="DZ123">
        <v>141.29400000000001</v>
      </c>
      <c r="EA123">
        <v>97.5</v>
      </c>
      <c r="EB123">
        <v>204.27500000000001</v>
      </c>
      <c r="EC123">
        <v>-19.983000000000001</v>
      </c>
      <c r="ED123">
        <v>1.2999999999999999E-2</v>
      </c>
      <c r="EE123"/>
      <c r="EG123">
        <v>47</v>
      </c>
      <c r="EH123" t="s">
        <v>5</v>
      </c>
      <c r="EI123" s="35">
        <v>2.1800000000000001E-5</v>
      </c>
      <c r="EJ123">
        <v>169.261</v>
      </c>
      <c r="EK123">
        <v>156.64699999999999</v>
      </c>
      <c r="EL123">
        <v>196.947</v>
      </c>
      <c r="EM123">
        <v>171.87</v>
      </c>
      <c r="EN123">
        <v>3.9E-2</v>
      </c>
      <c r="EQ123" s="33"/>
      <c r="ER123" s="30"/>
      <c r="ES123" s="30"/>
      <c r="ET123" s="30"/>
      <c r="EU123" s="30"/>
      <c r="EV123" s="30"/>
      <c r="EW123" s="30"/>
      <c r="EX123" s="30"/>
      <c r="EY123" s="30"/>
      <c r="EZ123" s="30"/>
      <c r="FB123" s="59"/>
      <c r="FL123" s="60"/>
      <c r="FW123" s="61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</row>
    <row r="124" spans="1:196" x14ac:dyDescent="0.25">
      <c r="A124" s="30"/>
      <c r="B124">
        <v>13</v>
      </c>
      <c r="D124" s="35">
        <v>8.2879999999999993E-6</v>
      </c>
      <c r="E124">
        <v>66.061999999999998</v>
      </c>
      <c r="F124">
        <v>53.332999999999998</v>
      </c>
      <c r="G124">
        <v>83.667000000000002</v>
      </c>
      <c r="H124">
        <v>-90</v>
      </c>
      <c r="I124">
        <v>1.4E-2</v>
      </c>
      <c r="L124" s="3">
        <v>53</v>
      </c>
      <c r="N124" s="35">
        <v>5.5300000000000004E-6</v>
      </c>
      <c r="O124">
        <v>123.164</v>
      </c>
      <c r="P124">
        <v>119.31399999999999</v>
      </c>
      <c r="Q124">
        <v>125.75</v>
      </c>
      <c r="R124">
        <v>-120.964</v>
      </c>
      <c r="S124">
        <v>8.9999999999999993E-3</v>
      </c>
      <c r="V124" s="3">
        <v>9</v>
      </c>
      <c r="W124" s="35">
        <v>6.4500000000000001E-6</v>
      </c>
      <c r="X124">
        <v>119.623</v>
      </c>
      <c r="Y124">
        <v>114.197</v>
      </c>
      <c r="Z124">
        <v>127.667</v>
      </c>
      <c r="AA124">
        <v>130.91399999999999</v>
      </c>
      <c r="AB124">
        <v>1.0999999999999999E-2</v>
      </c>
      <c r="AQ124" s="3">
        <v>20</v>
      </c>
      <c r="AS124" s="35">
        <v>7.6699999999999994E-6</v>
      </c>
      <c r="AT124">
        <v>62.048999999999999</v>
      </c>
      <c r="AU124">
        <v>56.110999999999997</v>
      </c>
      <c r="AV124">
        <v>70.332999999999998</v>
      </c>
      <c r="AW124">
        <v>138.36600000000001</v>
      </c>
      <c r="AX124">
        <v>1.2999999999999999E-2</v>
      </c>
      <c r="BC124" s="35">
        <v>1.9340000000000001E-5</v>
      </c>
      <c r="BD124">
        <v>121.208</v>
      </c>
      <c r="BE124">
        <v>112.505</v>
      </c>
      <c r="BF124">
        <v>129.40100000000001</v>
      </c>
      <c r="BG124">
        <v>56.055999999999997</v>
      </c>
      <c r="BH124">
        <v>3.5000000000000003E-2</v>
      </c>
      <c r="BL124" s="33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">
        <v>74</v>
      </c>
      <c r="BY124" s="35">
        <v>2.4899999999999999E-5</v>
      </c>
      <c r="BZ124">
        <v>50.500999999999998</v>
      </c>
      <c r="CA124">
        <v>48.963000000000001</v>
      </c>
      <c r="CB124">
        <v>51.332999999999998</v>
      </c>
      <c r="CC124">
        <v>-80.537999999999997</v>
      </c>
      <c r="CD124">
        <v>1.6E-2</v>
      </c>
      <c r="CG124" s="3">
        <v>29</v>
      </c>
      <c r="CH124" t="s">
        <v>7</v>
      </c>
      <c r="CI124" s="35">
        <v>3.4699999999999998E-6</v>
      </c>
      <c r="CJ124">
        <v>25.818000000000001</v>
      </c>
      <c r="CK124">
        <v>22.471</v>
      </c>
      <c r="CL124">
        <v>29.773</v>
      </c>
      <c r="CM124">
        <v>92.394999999999996</v>
      </c>
      <c r="CN124">
        <v>6.0000000000000001E-3</v>
      </c>
      <c r="CR124">
        <v>49</v>
      </c>
      <c r="CT124" s="35">
        <v>6.1399999999999997E-6</v>
      </c>
      <c r="CU124">
        <v>70.138000000000005</v>
      </c>
      <c r="CV124">
        <v>63.37</v>
      </c>
      <c r="CW124">
        <v>86.741</v>
      </c>
      <c r="CX124">
        <v>55.491</v>
      </c>
      <c r="CY124">
        <v>1.0999999999999999E-2</v>
      </c>
      <c r="DF124">
        <f>DI120/(DI115-DI116)</f>
        <v>1429.4444444444443</v>
      </c>
      <c r="DH124">
        <f>DI119/(DI115-DI116)</f>
        <v>31.777777777777779</v>
      </c>
      <c r="DI124" t="s">
        <v>10</v>
      </c>
      <c r="DJ124">
        <f>DI119/DI117</f>
        <v>40.857142857142854</v>
      </c>
      <c r="DK124">
        <f>DI120/DI117</f>
        <v>1837.8571428571427</v>
      </c>
      <c r="DL124" s="29"/>
      <c r="DM124" s="5">
        <v>3</v>
      </c>
      <c r="DO124" s="35">
        <v>1.3499999999999999E-5</v>
      </c>
      <c r="DP124">
        <v>109.705</v>
      </c>
      <c r="DQ124">
        <v>107.349</v>
      </c>
      <c r="DR124">
        <v>111.938</v>
      </c>
      <c r="DS124">
        <v>113.55200000000001</v>
      </c>
      <c r="DT124">
        <v>2.4E-2</v>
      </c>
      <c r="DW124" s="3">
        <v>8</v>
      </c>
      <c r="DX124"/>
      <c r="DY124" s="35">
        <v>7.6699999999999994E-6</v>
      </c>
      <c r="DZ124">
        <v>101.038</v>
      </c>
      <c r="EA124">
        <v>92.388999999999996</v>
      </c>
      <c r="EB124">
        <v>110.15600000000001</v>
      </c>
      <c r="EC124">
        <v>157.751</v>
      </c>
      <c r="ED124">
        <v>1.2999999999999999E-2</v>
      </c>
      <c r="EE124"/>
      <c r="EG124">
        <v>44</v>
      </c>
      <c r="EH124" t="s">
        <v>129</v>
      </c>
      <c r="EI124" s="35">
        <v>4.0999999999999999E-4</v>
      </c>
      <c r="EJ124">
        <v>119.69799999999999</v>
      </c>
      <c r="EK124">
        <v>82.65</v>
      </c>
      <c r="EL124">
        <v>203.00399999999999</v>
      </c>
      <c r="EM124">
        <v>168.31899999999999</v>
      </c>
      <c r="EN124">
        <v>0.73899999999999999</v>
      </c>
      <c r="EQ124" s="33"/>
      <c r="ER124" s="30"/>
      <c r="ES124" s="30"/>
      <c r="ET124" s="30"/>
      <c r="EU124" s="30"/>
      <c r="EV124" s="30"/>
      <c r="EW124" s="30"/>
      <c r="EX124" s="30"/>
      <c r="EY124" s="30"/>
      <c r="EZ124" s="30"/>
      <c r="FB124" s="59"/>
      <c r="FL124" s="60"/>
      <c r="FW124" s="61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</row>
    <row r="125" spans="1:196" x14ac:dyDescent="0.25">
      <c r="A125" s="30"/>
      <c r="B125">
        <v>14</v>
      </c>
      <c r="D125" s="35">
        <v>6.139E-6</v>
      </c>
      <c r="E125">
        <v>63.116999999999997</v>
      </c>
      <c r="F125">
        <v>59.332999999999998</v>
      </c>
      <c r="G125">
        <v>69.667000000000002</v>
      </c>
      <c r="H125">
        <v>90</v>
      </c>
      <c r="I125">
        <v>1.0999999999999999E-2</v>
      </c>
      <c r="L125" s="3">
        <v>54</v>
      </c>
      <c r="N125" s="35">
        <v>5.8300000000000001E-6</v>
      </c>
      <c r="O125">
        <v>121.718</v>
      </c>
      <c r="P125">
        <v>117.962</v>
      </c>
      <c r="Q125">
        <v>125.09</v>
      </c>
      <c r="R125">
        <v>59.036000000000001</v>
      </c>
      <c r="S125">
        <v>0.01</v>
      </c>
      <c r="V125" s="3">
        <v>10</v>
      </c>
      <c r="W125" s="35">
        <v>4.6E-6</v>
      </c>
      <c r="X125">
        <v>129.12700000000001</v>
      </c>
      <c r="Y125">
        <v>126.65600000000001</v>
      </c>
      <c r="Z125">
        <v>131.952</v>
      </c>
      <c r="AA125">
        <v>-50.710999999999999</v>
      </c>
      <c r="AB125">
        <v>8.0000000000000002E-3</v>
      </c>
      <c r="AQ125" s="3">
        <v>21</v>
      </c>
      <c r="AS125" s="35">
        <v>7.6699999999999994E-6</v>
      </c>
      <c r="AT125">
        <v>62.466000000000001</v>
      </c>
      <c r="AU125">
        <v>50.975000000000001</v>
      </c>
      <c r="AV125">
        <v>70.332999999999998</v>
      </c>
      <c r="AW125">
        <v>-45</v>
      </c>
      <c r="AX125">
        <v>1.2999999999999999E-2</v>
      </c>
      <c r="BC125" s="35">
        <v>5.8320000000000002E-6</v>
      </c>
      <c r="BD125">
        <v>131.78700000000001</v>
      </c>
      <c r="BE125">
        <v>118.667</v>
      </c>
      <c r="BF125">
        <v>140.51</v>
      </c>
      <c r="BG125">
        <v>-116.565</v>
      </c>
      <c r="BH125">
        <v>0.01</v>
      </c>
      <c r="BL125" s="33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">
        <v>75</v>
      </c>
      <c r="BY125" s="35">
        <v>2.8799999999999999E-5</v>
      </c>
      <c r="BZ125">
        <v>47.167000000000002</v>
      </c>
      <c r="CA125">
        <v>44.232999999999997</v>
      </c>
      <c r="CB125">
        <v>49.851999999999997</v>
      </c>
      <c r="CC125">
        <v>98.13</v>
      </c>
      <c r="CD125">
        <v>0.02</v>
      </c>
      <c r="CG125" s="3">
        <v>30</v>
      </c>
      <c r="CH125" t="s">
        <v>4</v>
      </c>
      <c r="CI125" s="35">
        <v>7.3699999999999997E-6</v>
      </c>
      <c r="CJ125">
        <v>97.394000000000005</v>
      </c>
      <c r="CK125">
        <v>87</v>
      </c>
      <c r="CL125">
        <v>111.29300000000001</v>
      </c>
      <c r="CM125">
        <v>-129.80600000000001</v>
      </c>
      <c r="CN125">
        <v>1.2999999999999999E-2</v>
      </c>
      <c r="CR125">
        <v>50</v>
      </c>
      <c r="CT125" s="35">
        <v>7.0600000000000002E-6</v>
      </c>
      <c r="CU125">
        <v>60.886000000000003</v>
      </c>
      <c r="CV125">
        <v>54.802</v>
      </c>
      <c r="CW125">
        <v>73.361000000000004</v>
      </c>
      <c r="CX125">
        <v>-116.565</v>
      </c>
      <c r="CY125">
        <v>1.2E-2</v>
      </c>
      <c r="DB125" s="33"/>
      <c r="DC125" s="30"/>
      <c r="DD125" s="34"/>
      <c r="DE125" s="30"/>
      <c r="DF125" s="30"/>
      <c r="DG125" s="30"/>
      <c r="DH125" s="30"/>
      <c r="DI125" s="30"/>
      <c r="DJ125" s="30"/>
      <c r="DK125" s="30"/>
      <c r="DL125" s="29"/>
      <c r="DM125" s="5">
        <v>4</v>
      </c>
      <c r="DO125" s="35">
        <v>1.2300000000000001E-5</v>
      </c>
      <c r="DP125">
        <v>110.066</v>
      </c>
      <c r="DQ125">
        <v>105.402</v>
      </c>
      <c r="DR125">
        <v>117.441</v>
      </c>
      <c r="DS125">
        <v>-67.38</v>
      </c>
      <c r="DT125">
        <v>2.1000000000000001E-2</v>
      </c>
      <c r="DW125" s="3">
        <v>9</v>
      </c>
      <c r="DX125"/>
      <c r="DY125" s="35">
        <v>6.4500000000000001E-6</v>
      </c>
      <c r="DZ125">
        <v>120.78700000000001</v>
      </c>
      <c r="EA125">
        <v>104.03</v>
      </c>
      <c r="EB125">
        <v>184.26499999999999</v>
      </c>
      <c r="EC125">
        <v>-20.225000000000001</v>
      </c>
      <c r="ED125">
        <v>1.0999999999999999E-2</v>
      </c>
      <c r="EE125"/>
      <c r="EG125"/>
      <c r="EH125" t="s">
        <v>147</v>
      </c>
      <c r="EN125">
        <v>9.4749999999999996</v>
      </c>
      <c r="EQ125" s="33"/>
      <c r="ER125" s="30"/>
      <c r="ES125" s="30"/>
      <c r="ET125" s="30"/>
      <c r="EU125" s="30"/>
      <c r="EV125" s="30"/>
      <c r="EW125" s="30"/>
      <c r="EX125" s="30"/>
      <c r="EY125" s="30"/>
      <c r="EZ125" s="30"/>
      <c r="FB125" s="59"/>
      <c r="FL125" s="60"/>
      <c r="FW125" s="61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</row>
    <row r="126" spans="1:196" x14ac:dyDescent="0.25">
      <c r="A126" s="30"/>
      <c r="B126">
        <v>15</v>
      </c>
      <c r="D126" s="35">
        <v>7.3669999999999999E-6</v>
      </c>
      <c r="E126">
        <v>71.058999999999997</v>
      </c>
      <c r="F126">
        <v>59.667000000000002</v>
      </c>
      <c r="G126">
        <v>85.42</v>
      </c>
      <c r="H126">
        <v>-87.51</v>
      </c>
      <c r="I126">
        <v>1.2999999999999999E-2</v>
      </c>
      <c r="L126" s="3">
        <v>55</v>
      </c>
      <c r="N126" s="35">
        <v>7.0600000000000002E-6</v>
      </c>
      <c r="O126">
        <v>121.825</v>
      </c>
      <c r="P126">
        <v>114.869</v>
      </c>
      <c r="Q126">
        <v>127</v>
      </c>
      <c r="R126">
        <v>-118.81100000000001</v>
      </c>
      <c r="S126">
        <v>1.2E-2</v>
      </c>
      <c r="V126" s="3">
        <v>11</v>
      </c>
      <c r="W126" s="35">
        <v>5.22E-6</v>
      </c>
      <c r="X126">
        <v>129.779</v>
      </c>
      <c r="Y126">
        <v>125.294</v>
      </c>
      <c r="Z126">
        <v>135.73099999999999</v>
      </c>
      <c r="AA126">
        <v>127.569</v>
      </c>
      <c r="AB126">
        <v>8.9999999999999993E-3</v>
      </c>
      <c r="AQ126" s="3">
        <v>22</v>
      </c>
      <c r="AS126" s="35">
        <v>6.4500000000000001E-6</v>
      </c>
      <c r="AT126">
        <v>60.731000000000002</v>
      </c>
      <c r="AU126">
        <v>51.222000000000001</v>
      </c>
      <c r="AV126">
        <v>68.224000000000004</v>
      </c>
      <c r="AW126">
        <v>136.97499999999999</v>
      </c>
      <c r="AX126">
        <v>1.0999999999999999E-2</v>
      </c>
      <c r="BC126" s="35">
        <v>7.9810000000000003E-6</v>
      </c>
      <c r="BD126">
        <v>125.797</v>
      </c>
      <c r="BE126">
        <v>121.45699999999999</v>
      </c>
      <c r="BF126">
        <v>131.137</v>
      </c>
      <c r="BG126">
        <v>55.008000000000003</v>
      </c>
      <c r="BH126">
        <v>1.4E-2</v>
      </c>
      <c r="BL126" s="33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">
        <v>76</v>
      </c>
      <c r="BY126" s="35">
        <v>3.26E-5</v>
      </c>
      <c r="BZ126">
        <v>49.816000000000003</v>
      </c>
      <c r="CA126">
        <v>46.514000000000003</v>
      </c>
      <c r="CB126">
        <v>53.972000000000001</v>
      </c>
      <c r="CC126">
        <v>-82.875</v>
      </c>
      <c r="CD126">
        <v>2.1999999999999999E-2</v>
      </c>
      <c r="CG126" s="3">
        <v>31</v>
      </c>
      <c r="CH126" t="s">
        <v>5</v>
      </c>
      <c r="CI126" s="35">
        <v>2.1500000000000001E-5</v>
      </c>
      <c r="CJ126">
        <v>189.304</v>
      </c>
      <c r="CK126">
        <v>165.333</v>
      </c>
      <c r="CL126">
        <v>207.726</v>
      </c>
      <c r="CM126">
        <v>54.637999999999998</v>
      </c>
      <c r="CN126">
        <v>3.7999999999999999E-2</v>
      </c>
      <c r="CR126">
        <v>51</v>
      </c>
      <c r="CT126" s="35">
        <v>6.1399999999999997E-6</v>
      </c>
      <c r="CU126">
        <v>64.734999999999999</v>
      </c>
      <c r="CV126">
        <v>57.444000000000003</v>
      </c>
      <c r="CW126">
        <v>69.039000000000001</v>
      </c>
      <c r="CX126">
        <v>64.799000000000007</v>
      </c>
      <c r="CY126">
        <v>0.01</v>
      </c>
      <c r="DB126" s="36" t="s">
        <v>137</v>
      </c>
      <c r="DC126" s="30"/>
      <c r="DD126" s="34"/>
      <c r="DE126" s="30"/>
      <c r="DF126" s="30"/>
      <c r="DG126" s="30"/>
      <c r="DH126" s="30"/>
      <c r="DI126" s="30"/>
      <c r="DJ126" s="30"/>
      <c r="DK126" s="30"/>
      <c r="DL126" s="29"/>
      <c r="DM126" s="5">
        <v>5</v>
      </c>
      <c r="DO126" s="35">
        <v>1.17E-5</v>
      </c>
      <c r="DP126">
        <v>108.84099999999999</v>
      </c>
      <c r="DQ126">
        <v>104.58199999999999</v>
      </c>
      <c r="DR126">
        <v>111.985</v>
      </c>
      <c r="DS126">
        <v>112.38</v>
      </c>
      <c r="DT126">
        <v>0.02</v>
      </c>
      <c r="DW126" s="3">
        <v>10</v>
      </c>
      <c r="DX126"/>
      <c r="DY126" s="35">
        <v>1.0699999999999999E-5</v>
      </c>
      <c r="DZ126">
        <v>62.735999999999997</v>
      </c>
      <c r="EA126">
        <v>49.877000000000002</v>
      </c>
      <c r="EB126">
        <v>104.667</v>
      </c>
      <c r="EC126">
        <v>158.839</v>
      </c>
      <c r="ED126">
        <v>1.9E-2</v>
      </c>
      <c r="EE126"/>
      <c r="EG126"/>
      <c r="EO126" t="s">
        <v>8</v>
      </c>
      <c r="EQ126" s="33"/>
      <c r="ER126" s="30"/>
      <c r="ES126" s="30"/>
      <c r="ET126" s="30"/>
      <c r="EU126" s="30"/>
      <c r="EV126" s="30"/>
      <c r="EW126" s="30"/>
      <c r="EX126" s="30"/>
      <c r="EY126" s="30"/>
      <c r="EZ126" s="30"/>
      <c r="FB126" s="59"/>
      <c r="FL126" s="60"/>
      <c r="FW126" s="61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</row>
    <row r="127" spans="1:196" x14ac:dyDescent="0.25">
      <c r="A127" s="30"/>
      <c r="B127">
        <v>16</v>
      </c>
      <c r="D127" s="35">
        <v>8.9020000000000005E-6</v>
      </c>
      <c r="E127">
        <v>71.722999999999999</v>
      </c>
      <c r="F127">
        <v>59.332999999999998</v>
      </c>
      <c r="G127">
        <v>81.262</v>
      </c>
      <c r="H127">
        <v>92.045000000000002</v>
      </c>
      <c r="I127">
        <v>1.6E-2</v>
      </c>
      <c r="L127" s="3">
        <v>56</v>
      </c>
      <c r="N127" s="35">
        <v>5.22E-6</v>
      </c>
      <c r="O127">
        <v>118.754</v>
      </c>
      <c r="P127">
        <v>113.667</v>
      </c>
      <c r="Q127">
        <v>122.333</v>
      </c>
      <c r="R127">
        <v>50.194000000000003</v>
      </c>
      <c r="S127">
        <v>8.9999999999999993E-3</v>
      </c>
      <c r="V127" s="3">
        <v>12</v>
      </c>
      <c r="W127" s="35">
        <v>6.4500000000000001E-6</v>
      </c>
      <c r="X127">
        <v>124.148</v>
      </c>
      <c r="Y127">
        <v>121.422</v>
      </c>
      <c r="Z127">
        <v>128.59299999999999</v>
      </c>
      <c r="AA127">
        <v>-49.085999999999999</v>
      </c>
      <c r="AB127">
        <v>1.0999999999999999E-2</v>
      </c>
      <c r="AQ127" s="3">
        <v>23</v>
      </c>
      <c r="AS127" s="35">
        <v>7.6699999999999994E-6</v>
      </c>
      <c r="AT127">
        <v>53.323999999999998</v>
      </c>
      <c r="AU127">
        <v>48.639000000000003</v>
      </c>
      <c r="AV127">
        <v>58.777999999999999</v>
      </c>
      <c r="AW127">
        <v>-45</v>
      </c>
      <c r="AX127">
        <v>1.2999999999999999E-2</v>
      </c>
      <c r="BC127" s="35">
        <v>1.044E-5</v>
      </c>
      <c r="BD127">
        <v>126.22499999999999</v>
      </c>
      <c r="BE127">
        <v>121.765</v>
      </c>
      <c r="BF127">
        <v>132.26</v>
      </c>
      <c r="BG127">
        <v>-118.887</v>
      </c>
      <c r="BH127">
        <v>1.9E-2</v>
      </c>
      <c r="BL127" s="33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">
        <v>77</v>
      </c>
      <c r="BY127" s="35">
        <v>2.8799999999999999E-5</v>
      </c>
      <c r="BZ127">
        <v>50.222999999999999</v>
      </c>
      <c r="CA127">
        <v>48.392000000000003</v>
      </c>
      <c r="CB127">
        <v>52.232999999999997</v>
      </c>
      <c r="CC127">
        <v>98.13</v>
      </c>
      <c r="CD127">
        <v>0.02</v>
      </c>
      <c r="CG127" s="3">
        <v>28</v>
      </c>
      <c r="CI127" s="35">
        <v>3.5300000000000002E-4</v>
      </c>
      <c r="CJ127">
        <v>145.785</v>
      </c>
      <c r="CK127">
        <v>89.15</v>
      </c>
      <c r="CL127">
        <v>208.49700000000001</v>
      </c>
      <c r="CM127">
        <v>52.351999999999997</v>
      </c>
      <c r="CN127">
        <v>0.63700000000000001</v>
      </c>
      <c r="CR127">
        <v>52</v>
      </c>
      <c r="CT127" s="35">
        <v>1.01E-5</v>
      </c>
      <c r="CU127">
        <v>62.051000000000002</v>
      </c>
      <c r="CV127">
        <v>57.235999999999997</v>
      </c>
      <c r="CW127">
        <v>69.037999999999997</v>
      </c>
      <c r="CX127">
        <v>-119.745</v>
      </c>
      <c r="CY127">
        <v>1.7999999999999999E-2</v>
      </c>
      <c r="DB127" s="3" t="s">
        <v>12</v>
      </c>
      <c r="DC127" t="s">
        <v>1</v>
      </c>
      <c r="DD127" t="s">
        <v>2</v>
      </c>
      <c r="DE127" t="s">
        <v>3</v>
      </c>
      <c r="DF127" t="s">
        <v>4</v>
      </c>
      <c r="DG127" t="s">
        <v>5</v>
      </c>
      <c r="DH127" t="s">
        <v>6</v>
      </c>
      <c r="DI127" t="s">
        <v>13</v>
      </c>
      <c r="DL127" s="29"/>
      <c r="DM127" s="5">
        <v>6</v>
      </c>
      <c r="DO127" s="35">
        <v>1.01E-5</v>
      </c>
      <c r="DP127">
        <v>114.98</v>
      </c>
      <c r="DQ127">
        <v>107.77800000000001</v>
      </c>
      <c r="DR127">
        <v>123.389</v>
      </c>
      <c r="DS127">
        <v>-67.521000000000001</v>
      </c>
      <c r="DT127">
        <v>1.7999999999999999E-2</v>
      </c>
      <c r="DW127" s="3">
        <v>11</v>
      </c>
      <c r="DX127"/>
      <c r="DY127" s="35">
        <v>8.8999999999999995E-6</v>
      </c>
      <c r="DZ127">
        <v>51.41</v>
      </c>
      <c r="EA127">
        <v>43.902000000000001</v>
      </c>
      <c r="EB127">
        <v>58.116</v>
      </c>
      <c r="EC127">
        <v>-21.038</v>
      </c>
      <c r="ED127">
        <v>1.4999999999999999E-2</v>
      </c>
      <c r="EE127"/>
      <c r="EG127"/>
      <c r="EO127">
        <f>EN124/EN120</f>
        <v>43.470588235294116</v>
      </c>
      <c r="EP127">
        <f>EN125/EN120</f>
        <v>557.35294117647049</v>
      </c>
      <c r="EQ127" s="33"/>
      <c r="ER127" s="30"/>
      <c r="ES127" s="30"/>
      <c r="ET127" s="30"/>
      <c r="EU127" s="30"/>
      <c r="EV127" s="30"/>
      <c r="EW127" s="30"/>
      <c r="EX127" s="30"/>
      <c r="EY127" s="30"/>
      <c r="EZ127" s="30"/>
      <c r="FB127" s="59"/>
      <c r="FL127" s="60"/>
      <c r="FW127" s="61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</row>
    <row r="128" spans="1:196" x14ac:dyDescent="0.25">
      <c r="A128" s="30"/>
      <c r="B128">
        <v>17</v>
      </c>
      <c r="D128" s="35">
        <v>5.8320000000000002E-6</v>
      </c>
      <c r="E128">
        <v>61.46</v>
      </c>
      <c r="F128">
        <v>57</v>
      </c>
      <c r="G128">
        <v>66.555999999999997</v>
      </c>
      <c r="H128">
        <v>-93.18</v>
      </c>
      <c r="I128">
        <v>0.01</v>
      </c>
      <c r="L128" s="3">
        <v>57</v>
      </c>
      <c r="N128" s="35">
        <v>5.22E-6</v>
      </c>
      <c r="O128">
        <v>116.955</v>
      </c>
      <c r="P128">
        <v>111.964</v>
      </c>
      <c r="Q128">
        <v>123.361</v>
      </c>
      <c r="R128">
        <v>-119.745</v>
      </c>
      <c r="S128">
        <v>8.9999999999999993E-3</v>
      </c>
      <c r="V128" s="3">
        <v>13</v>
      </c>
      <c r="W128" s="35">
        <v>7.9799999999999998E-6</v>
      </c>
      <c r="X128">
        <v>127.39700000000001</v>
      </c>
      <c r="Y128">
        <v>122.333</v>
      </c>
      <c r="Z128">
        <v>133.20400000000001</v>
      </c>
      <c r="AA128">
        <v>130.101</v>
      </c>
      <c r="AB128">
        <v>1.4E-2</v>
      </c>
      <c r="AQ128" s="3">
        <v>24</v>
      </c>
      <c r="AS128" s="35">
        <v>8.6000000000000007E-6</v>
      </c>
      <c r="AT128">
        <v>50.482999999999997</v>
      </c>
      <c r="AU128">
        <v>41.276000000000003</v>
      </c>
      <c r="AV128">
        <v>57.798000000000002</v>
      </c>
      <c r="AW128">
        <v>135</v>
      </c>
      <c r="AX128">
        <v>1.4999999999999999E-2</v>
      </c>
      <c r="BC128" s="35">
        <v>7.9810000000000003E-6</v>
      </c>
      <c r="BD128">
        <v>126.077</v>
      </c>
      <c r="BE128">
        <v>119.047</v>
      </c>
      <c r="BF128">
        <v>135.64400000000001</v>
      </c>
      <c r="BG128">
        <v>49.899000000000001</v>
      </c>
      <c r="BH128">
        <v>1.4E-2</v>
      </c>
      <c r="BL128" s="33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">
        <v>78</v>
      </c>
      <c r="BY128" s="35">
        <v>2.69E-5</v>
      </c>
      <c r="BZ128">
        <v>49.533000000000001</v>
      </c>
      <c r="CA128">
        <v>43.59</v>
      </c>
      <c r="CB128">
        <v>53.256</v>
      </c>
      <c r="CC128">
        <v>-85.600999999999999</v>
      </c>
      <c r="CD128">
        <v>1.7999999999999999E-2</v>
      </c>
      <c r="CN128">
        <v>4.625</v>
      </c>
      <c r="CR128">
        <v>53</v>
      </c>
      <c r="CT128" s="35">
        <v>1.29E-5</v>
      </c>
      <c r="CU128">
        <v>84.46</v>
      </c>
      <c r="CV128">
        <v>62.473999999999997</v>
      </c>
      <c r="CW128">
        <v>108.88200000000001</v>
      </c>
      <c r="CX128">
        <v>62.176000000000002</v>
      </c>
      <c r="CY128">
        <v>2.3E-2</v>
      </c>
      <c r="DB128" s="3">
        <v>1</v>
      </c>
      <c r="DD128" s="35">
        <v>8.6000000000000007E-6</v>
      </c>
      <c r="DE128">
        <v>128.15899999999999</v>
      </c>
      <c r="DF128">
        <v>106.527</v>
      </c>
      <c r="DG128">
        <v>152.239</v>
      </c>
      <c r="DH128">
        <v>-23.748999999999999</v>
      </c>
      <c r="DI128">
        <v>1.4999999999999999E-2</v>
      </c>
      <c r="DL128" s="29"/>
      <c r="DM128" s="5">
        <v>7</v>
      </c>
      <c r="DO128" s="35">
        <v>1.5699999999999999E-5</v>
      </c>
      <c r="DP128">
        <v>107.556</v>
      </c>
      <c r="DQ128">
        <v>101.504</v>
      </c>
      <c r="DR128">
        <v>112.533</v>
      </c>
      <c r="DS128">
        <v>113.499</v>
      </c>
      <c r="DT128">
        <v>2.7E-2</v>
      </c>
      <c r="DW128" s="3">
        <v>12</v>
      </c>
      <c r="DX128"/>
      <c r="DY128" s="35">
        <v>8.6000000000000007E-6</v>
      </c>
      <c r="DZ128">
        <v>49.594000000000001</v>
      </c>
      <c r="EA128">
        <v>40</v>
      </c>
      <c r="EB128">
        <v>53.058</v>
      </c>
      <c r="EC128">
        <v>158.19900000000001</v>
      </c>
      <c r="ED128">
        <v>1.4999999999999999E-2</v>
      </c>
      <c r="EE128"/>
      <c r="EG128"/>
      <c r="EJ128">
        <f>EK129-EP127</f>
        <v>304.01069518716577</v>
      </c>
      <c r="EK128">
        <f>EN125/(EN120+EN121)</f>
        <v>411.95652173913044</v>
      </c>
      <c r="EL128">
        <f>EM129-EO127</f>
        <v>23.711229946524057</v>
      </c>
      <c r="EM128">
        <f>EN124/(EN120+EN121)</f>
        <v>32.130434782608695</v>
      </c>
      <c r="EN128" t="s">
        <v>9</v>
      </c>
      <c r="EO128">
        <f>EN124/EN123</f>
        <v>18.948717948717949</v>
      </c>
      <c r="EP128">
        <f>EN125/EN123</f>
        <v>242.94871794871793</v>
      </c>
      <c r="EQ128" s="33"/>
      <c r="ER128" s="30"/>
      <c r="ES128" s="30"/>
      <c r="ET128" s="30"/>
      <c r="EU128" s="30"/>
      <c r="EV128" s="30"/>
      <c r="EW128" s="30"/>
      <c r="EX128" s="30"/>
      <c r="EY128" s="30"/>
      <c r="EZ128" s="30"/>
      <c r="FB128" s="59"/>
      <c r="FL128" s="60"/>
      <c r="FW128" s="61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</row>
    <row r="129" spans="1:196" x14ac:dyDescent="0.25">
      <c r="A129" s="30"/>
      <c r="B129">
        <v>18</v>
      </c>
      <c r="D129" s="35">
        <v>7.6739999999999997E-6</v>
      </c>
      <c r="E129">
        <v>58.435000000000002</v>
      </c>
      <c r="F129">
        <v>52.694000000000003</v>
      </c>
      <c r="G129">
        <v>62.417000000000002</v>
      </c>
      <c r="H129">
        <v>92.385999999999996</v>
      </c>
      <c r="I129">
        <v>1.2999999999999999E-2</v>
      </c>
      <c r="L129" s="3">
        <v>58</v>
      </c>
      <c r="N129" s="35">
        <v>6.4500000000000001E-6</v>
      </c>
      <c r="O129">
        <v>120.084</v>
      </c>
      <c r="P129">
        <v>114.01900000000001</v>
      </c>
      <c r="Q129">
        <v>125.748</v>
      </c>
      <c r="R129">
        <v>60.945</v>
      </c>
      <c r="S129">
        <v>1.0999999999999999E-2</v>
      </c>
      <c r="V129" s="3">
        <v>14</v>
      </c>
      <c r="W129" s="35">
        <v>6.7499999999999997E-6</v>
      </c>
      <c r="X129">
        <v>131.75299999999999</v>
      </c>
      <c r="Y129">
        <v>127.88500000000001</v>
      </c>
      <c r="Z129">
        <v>140.36500000000001</v>
      </c>
      <c r="AA129">
        <v>-54.781999999999996</v>
      </c>
      <c r="AB129">
        <v>1.0999999999999999E-2</v>
      </c>
      <c r="AQ129" s="3">
        <v>25</v>
      </c>
      <c r="AS129" s="35">
        <v>7.6699999999999994E-6</v>
      </c>
      <c r="AT129">
        <v>51.115000000000002</v>
      </c>
      <c r="AU129">
        <v>43.881</v>
      </c>
      <c r="AV129">
        <v>57.942</v>
      </c>
      <c r="AW129">
        <v>-41.634</v>
      </c>
      <c r="AX129">
        <v>1.2999999999999999E-2</v>
      </c>
      <c r="BC129" s="35">
        <v>1.136E-5</v>
      </c>
      <c r="BD129">
        <v>126.785</v>
      </c>
      <c r="BE129">
        <v>116.15600000000001</v>
      </c>
      <c r="BF129">
        <v>134.67400000000001</v>
      </c>
      <c r="BG129">
        <v>-122.34699999999999</v>
      </c>
      <c r="BH129">
        <v>0.02</v>
      </c>
      <c r="BL129" s="33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">
        <v>79</v>
      </c>
      <c r="BY129" s="35">
        <v>3.26E-5</v>
      </c>
      <c r="BZ129">
        <v>52.86</v>
      </c>
      <c r="CA129">
        <v>49.575000000000003</v>
      </c>
      <c r="CB129">
        <v>55.545000000000002</v>
      </c>
      <c r="CC129">
        <v>100.62</v>
      </c>
      <c r="CD129">
        <v>2.3E-2</v>
      </c>
      <c r="CO129" t="s">
        <v>8</v>
      </c>
      <c r="CR129">
        <v>54</v>
      </c>
      <c r="CT129" s="35">
        <v>1.29E-5</v>
      </c>
      <c r="CU129">
        <v>90.837999999999994</v>
      </c>
      <c r="CV129">
        <v>66.415999999999997</v>
      </c>
      <c r="CW129">
        <v>155.85900000000001</v>
      </c>
      <c r="CX129">
        <v>-119.745</v>
      </c>
      <c r="CY129">
        <v>2.1999999999999999E-2</v>
      </c>
      <c r="DB129" s="3">
        <v>2</v>
      </c>
      <c r="DD129" s="35">
        <v>6.4500000000000001E-6</v>
      </c>
      <c r="DE129">
        <v>117.922</v>
      </c>
      <c r="DF129">
        <v>82.7</v>
      </c>
      <c r="DG129">
        <v>166.667</v>
      </c>
      <c r="DH129">
        <v>162.47399999999999</v>
      </c>
      <c r="DI129">
        <v>1.0999999999999999E-2</v>
      </c>
      <c r="DL129" s="29"/>
      <c r="DM129" s="5">
        <v>8</v>
      </c>
      <c r="DO129" s="35">
        <v>1.11E-5</v>
      </c>
      <c r="DP129">
        <v>110.557</v>
      </c>
      <c r="DQ129">
        <v>100.574</v>
      </c>
      <c r="DR129">
        <v>116.81</v>
      </c>
      <c r="DS129">
        <v>-68.498999999999995</v>
      </c>
      <c r="DT129">
        <v>0.02</v>
      </c>
      <c r="DW129" s="3">
        <v>13</v>
      </c>
      <c r="DX129"/>
      <c r="DY129" s="35">
        <v>1.1399999999999999E-5</v>
      </c>
      <c r="DZ129">
        <v>42.618000000000002</v>
      </c>
      <c r="EA129">
        <v>35.130000000000003</v>
      </c>
      <c r="EB129">
        <v>51.692999999999998</v>
      </c>
      <c r="EC129">
        <v>-20.925000000000001</v>
      </c>
      <c r="ED129">
        <v>0.02</v>
      </c>
      <c r="EE129"/>
      <c r="EG129"/>
      <c r="EK129">
        <f>EN125/(EN120-EN121)</f>
        <v>861.36363636363626</v>
      </c>
      <c r="EM129">
        <f>EN124/(EN120-EN121)</f>
        <v>67.181818181818173</v>
      </c>
      <c r="EN129" t="s">
        <v>10</v>
      </c>
      <c r="EO129">
        <f>EN124/EN122</f>
        <v>73.899999999999991</v>
      </c>
      <c r="EP129">
        <f>EN125/EN122</f>
        <v>947.5</v>
      </c>
      <c r="EQ129" s="33"/>
      <c r="ER129" s="30"/>
      <c r="ES129" s="30"/>
      <c r="ET129" s="30"/>
      <c r="EU129" s="30"/>
      <c r="EV129" s="30"/>
      <c r="EW129" s="30"/>
      <c r="EX129" s="30"/>
      <c r="EY129" s="30"/>
      <c r="EZ129" s="30"/>
      <c r="FB129" s="59"/>
      <c r="FL129" s="60"/>
      <c r="FW129" s="61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</row>
    <row r="130" spans="1:196" x14ac:dyDescent="0.25">
      <c r="A130" s="30"/>
      <c r="B130">
        <v>19</v>
      </c>
      <c r="D130" s="35">
        <v>7.3669999999999999E-6</v>
      </c>
      <c r="E130">
        <v>58.569000000000003</v>
      </c>
      <c r="F130">
        <v>51.332999999999998</v>
      </c>
      <c r="G130">
        <v>65.667000000000002</v>
      </c>
      <c r="H130">
        <v>-90</v>
      </c>
      <c r="I130">
        <v>1.2999999999999999E-2</v>
      </c>
      <c r="L130" s="3">
        <v>59</v>
      </c>
      <c r="N130" s="35">
        <v>6.1399999999999997E-6</v>
      </c>
      <c r="O130">
        <v>114.298</v>
      </c>
      <c r="P130">
        <v>111.491</v>
      </c>
      <c r="Q130">
        <v>118.333</v>
      </c>
      <c r="R130">
        <v>-122.005</v>
      </c>
      <c r="S130">
        <v>0.01</v>
      </c>
      <c r="V130" s="3">
        <v>15</v>
      </c>
      <c r="W130" s="35">
        <v>5.8300000000000001E-6</v>
      </c>
      <c r="X130">
        <v>130.16399999999999</v>
      </c>
      <c r="Y130">
        <v>123.074</v>
      </c>
      <c r="Z130">
        <v>137.691</v>
      </c>
      <c r="AA130">
        <v>130.601</v>
      </c>
      <c r="AB130">
        <v>0.01</v>
      </c>
      <c r="AQ130" s="3">
        <v>26</v>
      </c>
      <c r="AR130" t="s">
        <v>3</v>
      </c>
      <c r="AS130" s="35">
        <v>7.5100000000000001E-6</v>
      </c>
      <c r="AT130">
        <v>65.31</v>
      </c>
      <c r="AU130">
        <v>56.21</v>
      </c>
      <c r="AV130">
        <v>76.067999999999998</v>
      </c>
      <c r="AW130">
        <v>42.912999999999997</v>
      </c>
      <c r="AX130">
        <v>1.2999999999999999E-2</v>
      </c>
      <c r="BC130" s="35">
        <v>1.719E-5</v>
      </c>
      <c r="BD130">
        <v>132.434</v>
      </c>
      <c r="BE130">
        <v>115.815</v>
      </c>
      <c r="BF130">
        <v>144.07400000000001</v>
      </c>
      <c r="BG130">
        <v>56.31</v>
      </c>
      <c r="BH130">
        <v>0.03</v>
      </c>
      <c r="BL130" s="33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">
        <v>80</v>
      </c>
      <c r="BY130" s="35">
        <v>3.26E-5</v>
      </c>
      <c r="BZ130">
        <v>56.69</v>
      </c>
      <c r="CA130">
        <v>51.292000000000002</v>
      </c>
      <c r="CB130">
        <v>59.222000000000001</v>
      </c>
      <c r="CC130">
        <v>-82.875</v>
      </c>
      <c r="CD130">
        <v>2.1999999999999999E-2</v>
      </c>
      <c r="CO130">
        <f>CN127/CN123</f>
        <v>26.541666666666668</v>
      </c>
      <c r="CP130">
        <f>CN128/CN123</f>
        <v>192.70833333333334</v>
      </c>
      <c r="CR130">
        <v>55</v>
      </c>
      <c r="CT130" s="35">
        <v>1.17E-5</v>
      </c>
      <c r="CU130">
        <v>121.93300000000001</v>
      </c>
      <c r="CV130">
        <v>74.167000000000002</v>
      </c>
      <c r="CW130">
        <v>175.13399999999999</v>
      </c>
      <c r="CX130">
        <v>62.744999999999997</v>
      </c>
      <c r="CY130">
        <v>2.1000000000000001E-2</v>
      </c>
      <c r="DB130" s="3">
        <v>3</v>
      </c>
      <c r="DD130" s="35">
        <v>8.8999999999999995E-6</v>
      </c>
      <c r="DE130">
        <v>135.51499999999999</v>
      </c>
      <c r="DF130">
        <v>92.094999999999999</v>
      </c>
      <c r="DG130">
        <v>191.333</v>
      </c>
      <c r="DH130">
        <v>-21.038</v>
      </c>
      <c r="DI130">
        <v>1.6E-2</v>
      </c>
      <c r="DL130" s="29"/>
      <c r="DM130" s="5">
        <v>9</v>
      </c>
      <c r="DO130" s="35">
        <v>1.26E-5</v>
      </c>
      <c r="DP130">
        <v>107.52</v>
      </c>
      <c r="DQ130">
        <v>97.570999999999998</v>
      </c>
      <c r="DR130">
        <v>124.208</v>
      </c>
      <c r="DS130">
        <v>113.962</v>
      </c>
      <c r="DT130">
        <v>2.1999999999999999E-2</v>
      </c>
      <c r="DW130" s="3">
        <v>14</v>
      </c>
      <c r="DX130" t="s">
        <v>3</v>
      </c>
      <c r="DY130" s="35">
        <v>9.1900000000000001E-6</v>
      </c>
      <c r="DZ130">
        <v>83.245000000000005</v>
      </c>
      <c r="EA130">
        <v>70.06</v>
      </c>
      <c r="EB130">
        <v>105.85299999999999</v>
      </c>
      <c r="EC130">
        <v>62.389000000000003</v>
      </c>
      <c r="ED130">
        <v>1.6E-2</v>
      </c>
      <c r="EE130"/>
      <c r="EG130" s="33"/>
      <c r="EH130" s="30"/>
      <c r="EI130" s="34"/>
      <c r="EJ130" s="30"/>
      <c r="EK130" s="30"/>
      <c r="EL130" s="30"/>
      <c r="EM130" s="30"/>
      <c r="EN130" s="30"/>
      <c r="EO130" s="30"/>
      <c r="EP130" s="30"/>
      <c r="EQ130" s="33"/>
      <c r="ER130" s="30"/>
      <c r="ES130" s="30"/>
      <c r="ET130" s="30"/>
      <c r="EU130" s="30"/>
      <c r="EV130" s="30"/>
      <c r="EW130" s="30"/>
      <c r="EX130" s="30"/>
      <c r="EY130" s="30"/>
      <c r="EZ130" s="30"/>
      <c r="FL130" s="60"/>
      <c r="FW130" s="61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</row>
    <row r="131" spans="1:196" x14ac:dyDescent="0.25">
      <c r="A131" s="30"/>
      <c r="B131">
        <v>20</v>
      </c>
      <c r="D131" s="35">
        <v>1.044E-5</v>
      </c>
      <c r="E131">
        <v>72.156999999999996</v>
      </c>
      <c r="F131">
        <v>59.667000000000002</v>
      </c>
      <c r="G131">
        <v>110.09099999999999</v>
      </c>
      <c r="H131">
        <v>91.736000000000004</v>
      </c>
      <c r="I131">
        <v>1.7999999999999999E-2</v>
      </c>
      <c r="L131" s="3">
        <v>60</v>
      </c>
      <c r="N131" s="35">
        <v>6.1399999999999997E-6</v>
      </c>
      <c r="O131">
        <v>118.62</v>
      </c>
      <c r="P131">
        <v>110.667</v>
      </c>
      <c r="Q131">
        <v>123.80500000000001</v>
      </c>
      <c r="R131">
        <v>57.994999999999997</v>
      </c>
      <c r="S131">
        <v>0.01</v>
      </c>
      <c r="V131" s="3">
        <v>16</v>
      </c>
      <c r="W131" s="35">
        <v>8.2900000000000002E-6</v>
      </c>
      <c r="X131">
        <v>126.27200000000001</v>
      </c>
      <c r="Y131">
        <v>120.417</v>
      </c>
      <c r="Z131">
        <v>133.38800000000001</v>
      </c>
      <c r="AA131">
        <v>-52.695999999999998</v>
      </c>
      <c r="AB131">
        <v>1.4E-2</v>
      </c>
      <c r="AQ131" s="3">
        <v>27</v>
      </c>
      <c r="AR131" t="s">
        <v>7</v>
      </c>
      <c r="AS131" s="35">
        <v>1.2100000000000001E-6</v>
      </c>
      <c r="AT131">
        <v>10.917</v>
      </c>
      <c r="AU131">
        <v>9.8290000000000006</v>
      </c>
      <c r="AV131">
        <v>13.901</v>
      </c>
      <c r="AW131">
        <v>92.730999999999995</v>
      </c>
      <c r="AX131">
        <v>2E-3</v>
      </c>
      <c r="BC131" s="35">
        <v>1.044E-5</v>
      </c>
      <c r="BD131">
        <v>125.294</v>
      </c>
      <c r="BE131">
        <v>107.39400000000001</v>
      </c>
      <c r="BF131">
        <v>137.57400000000001</v>
      </c>
      <c r="BG131">
        <v>-122.735</v>
      </c>
      <c r="BH131">
        <v>1.7999999999999999E-2</v>
      </c>
      <c r="BL131" s="33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">
        <v>81</v>
      </c>
      <c r="BY131" s="35">
        <v>3.65E-5</v>
      </c>
      <c r="BZ131">
        <v>53.09</v>
      </c>
      <c r="CA131">
        <v>49.722999999999999</v>
      </c>
      <c r="CB131">
        <v>57</v>
      </c>
      <c r="CC131">
        <v>96.009</v>
      </c>
      <c r="CD131">
        <v>2.5999999999999999E-2</v>
      </c>
      <c r="CJ131">
        <f>CK132-CP130</f>
        <v>64.236111111111057</v>
      </c>
      <c r="CK131">
        <f>CN128/(CN123+CN124)</f>
        <v>154.16666666666669</v>
      </c>
      <c r="CL131">
        <f>CM132-CO130</f>
        <v>8.8472222222222179</v>
      </c>
      <c r="CM131">
        <f>CN127/(CN123+CN124)</f>
        <v>21.233333333333334</v>
      </c>
      <c r="CN131" t="s">
        <v>9</v>
      </c>
      <c r="CO131">
        <f>CN127/CN126</f>
        <v>16.763157894736842</v>
      </c>
      <c r="CP131">
        <f>CN128/CN126</f>
        <v>121.71052631578948</v>
      </c>
      <c r="CR131">
        <v>56</v>
      </c>
      <c r="CT131" s="35">
        <v>8.6000000000000007E-6</v>
      </c>
      <c r="CU131">
        <v>109.467</v>
      </c>
      <c r="CV131">
        <v>80.177999999999997</v>
      </c>
      <c r="CW131">
        <v>155.136</v>
      </c>
      <c r="CX131">
        <v>-120.256</v>
      </c>
      <c r="CY131">
        <v>1.4999999999999999E-2</v>
      </c>
      <c r="DB131" s="3">
        <v>4</v>
      </c>
      <c r="DD131" s="35">
        <v>8.8999999999999995E-6</v>
      </c>
      <c r="DE131">
        <v>143.38300000000001</v>
      </c>
      <c r="DF131">
        <v>94.15</v>
      </c>
      <c r="DG131">
        <v>184.922</v>
      </c>
      <c r="DH131">
        <v>158.96199999999999</v>
      </c>
      <c r="DI131">
        <v>1.4999999999999999E-2</v>
      </c>
      <c r="DL131" s="29"/>
      <c r="DM131" s="5">
        <v>10</v>
      </c>
      <c r="DO131" s="35">
        <v>9.8200000000000008E-6</v>
      </c>
      <c r="DP131">
        <v>123.92</v>
      </c>
      <c r="DQ131">
        <v>106.148</v>
      </c>
      <c r="DR131">
        <v>134.91300000000001</v>
      </c>
      <c r="DS131">
        <v>-67.521000000000001</v>
      </c>
      <c r="DT131">
        <v>1.7000000000000001E-2</v>
      </c>
      <c r="DW131" s="3">
        <v>15</v>
      </c>
      <c r="DX131" t="s">
        <v>7</v>
      </c>
      <c r="DY131" s="35">
        <v>1.8899999999999999E-6</v>
      </c>
      <c r="DZ131">
        <v>34.590000000000003</v>
      </c>
      <c r="EA131">
        <v>27.693999999999999</v>
      </c>
      <c r="EB131">
        <v>51.369</v>
      </c>
      <c r="EC131">
        <v>92.936999999999998</v>
      </c>
      <c r="ED131">
        <v>3.0000000000000001E-3</v>
      </c>
      <c r="EE131"/>
      <c r="EG131" s="36"/>
      <c r="EH131" s="30"/>
      <c r="EI131" s="34"/>
      <c r="EJ131" s="30"/>
      <c r="EK131" s="30"/>
      <c r="EL131" s="30"/>
      <c r="EM131" s="30"/>
      <c r="EN131" s="30"/>
      <c r="EO131" s="30"/>
      <c r="EP131" s="30"/>
      <c r="EQ131" s="33"/>
      <c r="ER131" s="30"/>
      <c r="ES131" s="30"/>
      <c r="ET131" s="30"/>
      <c r="EU131" s="30"/>
      <c r="EV131" s="30"/>
      <c r="EW131" s="30"/>
      <c r="EX131" s="30"/>
      <c r="EY131" s="30"/>
      <c r="EZ131" s="30"/>
      <c r="FW131" s="61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</row>
    <row r="132" spans="1:196" x14ac:dyDescent="0.25">
      <c r="A132" s="30"/>
      <c r="B132">
        <v>21</v>
      </c>
      <c r="D132" s="35">
        <v>1.412E-5</v>
      </c>
      <c r="E132">
        <v>96.674000000000007</v>
      </c>
      <c r="F132">
        <v>59</v>
      </c>
      <c r="G132">
        <v>157</v>
      </c>
      <c r="H132">
        <v>166.55099999999999</v>
      </c>
      <c r="I132">
        <v>2.5999999999999999E-2</v>
      </c>
      <c r="L132" s="3">
        <v>61</v>
      </c>
      <c r="N132" s="35">
        <v>4.9100000000000004E-6</v>
      </c>
      <c r="O132">
        <v>112.252</v>
      </c>
      <c r="P132">
        <v>105.4</v>
      </c>
      <c r="Q132">
        <v>116.541</v>
      </c>
      <c r="R132">
        <v>-123.69</v>
      </c>
      <c r="S132">
        <v>8.0000000000000002E-3</v>
      </c>
      <c r="V132" s="3">
        <v>17</v>
      </c>
      <c r="W132" s="35">
        <v>6.4500000000000001E-6</v>
      </c>
      <c r="X132">
        <v>124.736</v>
      </c>
      <c r="Y132">
        <v>120.72</v>
      </c>
      <c r="Z132">
        <v>131.88900000000001</v>
      </c>
      <c r="AA132">
        <v>135</v>
      </c>
      <c r="AB132">
        <v>1.0999999999999999E-2</v>
      </c>
      <c r="AQ132" s="3">
        <v>28</v>
      </c>
      <c r="AR132" t="s">
        <v>4</v>
      </c>
      <c r="AS132" s="35">
        <v>4.9100000000000004E-6</v>
      </c>
      <c r="AT132">
        <v>46.357999999999997</v>
      </c>
      <c r="AU132">
        <v>35.381999999999998</v>
      </c>
      <c r="AV132">
        <v>55.36</v>
      </c>
      <c r="AW132">
        <v>-46.469000000000001</v>
      </c>
      <c r="AX132">
        <v>8.0000000000000002E-3</v>
      </c>
      <c r="BC132" s="35">
        <v>1.166E-5</v>
      </c>
      <c r="BD132">
        <v>120.503</v>
      </c>
      <c r="BE132">
        <v>108.667</v>
      </c>
      <c r="BF132">
        <v>131.15799999999999</v>
      </c>
      <c r="BG132">
        <v>56.31</v>
      </c>
      <c r="BH132">
        <v>0.02</v>
      </c>
      <c r="BL132" s="33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">
        <v>82</v>
      </c>
      <c r="BY132" s="35">
        <v>2.69E-5</v>
      </c>
      <c r="BZ132">
        <v>55.8</v>
      </c>
      <c r="CA132">
        <v>54.378999999999998</v>
      </c>
      <c r="CB132">
        <v>57.304000000000002</v>
      </c>
      <c r="CC132">
        <v>-80.537999999999997</v>
      </c>
      <c r="CD132">
        <v>1.7999999999999999E-2</v>
      </c>
      <c r="CK132">
        <f>CN128/(CN123-CN124)</f>
        <v>256.9444444444444</v>
      </c>
      <c r="CM132">
        <f>CN127/(CN123-CN124)</f>
        <v>35.388888888888886</v>
      </c>
      <c r="CN132" t="s">
        <v>10</v>
      </c>
      <c r="CO132">
        <f>CN127/CN125</f>
        <v>49</v>
      </c>
      <c r="CP132">
        <f>CN128/CN125</f>
        <v>355.76923076923077</v>
      </c>
      <c r="CR132">
        <v>57</v>
      </c>
      <c r="CT132" s="35">
        <v>1.17E-5</v>
      </c>
      <c r="CU132">
        <v>73.426000000000002</v>
      </c>
      <c r="CV132">
        <v>53.811</v>
      </c>
      <c r="CW132">
        <v>98.224000000000004</v>
      </c>
      <c r="CX132">
        <v>62.744999999999997</v>
      </c>
      <c r="CY132">
        <v>2.1000000000000001E-2</v>
      </c>
      <c r="DB132" s="3">
        <v>5</v>
      </c>
      <c r="DD132" s="35">
        <v>6.7499999999999997E-6</v>
      </c>
      <c r="DE132">
        <v>149.90899999999999</v>
      </c>
      <c r="DF132">
        <v>96.198999999999998</v>
      </c>
      <c r="DG132">
        <v>193.78899999999999</v>
      </c>
      <c r="DH132">
        <v>-21.800999999999998</v>
      </c>
      <c r="DI132">
        <v>1.2E-2</v>
      </c>
      <c r="DL132" s="29"/>
      <c r="DM132" s="5">
        <v>11</v>
      </c>
      <c r="DO132" s="35">
        <v>1.2E-5</v>
      </c>
      <c r="DP132">
        <v>103.35599999999999</v>
      </c>
      <c r="DQ132">
        <v>94.129000000000005</v>
      </c>
      <c r="DR132">
        <v>111.021</v>
      </c>
      <c r="DS132">
        <v>113.199</v>
      </c>
      <c r="DT132">
        <v>2.1000000000000001E-2</v>
      </c>
      <c r="DW132" s="3">
        <v>16</v>
      </c>
      <c r="DX132" t="s">
        <v>4</v>
      </c>
      <c r="DY132" s="35">
        <v>6.4500000000000001E-6</v>
      </c>
      <c r="DZ132">
        <v>42.618000000000002</v>
      </c>
      <c r="EA132">
        <v>35.130000000000003</v>
      </c>
      <c r="EB132">
        <v>51.692999999999998</v>
      </c>
      <c r="EC132">
        <v>-22.248999999999999</v>
      </c>
      <c r="ED132">
        <v>1.0999999999999999E-2</v>
      </c>
      <c r="EE132"/>
      <c r="EG132" s="33"/>
      <c r="EH132" s="30"/>
      <c r="EI132" s="34"/>
      <c r="EJ132" s="30"/>
      <c r="EK132" s="30"/>
      <c r="EL132" s="30"/>
      <c r="EM132" s="30"/>
      <c r="EN132" s="30"/>
      <c r="EO132" s="30"/>
      <c r="EP132" s="30"/>
      <c r="EQ132" s="33"/>
      <c r="ER132" s="30"/>
      <c r="ES132" s="34"/>
      <c r="ET132" s="30"/>
      <c r="EU132" s="30"/>
      <c r="EV132" s="30"/>
      <c r="EW132" s="30"/>
      <c r="EX132" s="30"/>
      <c r="EY132" s="30"/>
      <c r="EZ132" s="30"/>
      <c r="FW132" s="61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</row>
    <row r="133" spans="1:196" x14ac:dyDescent="0.25">
      <c r="A133" s="30"/>
      <c r="B133">
        <v>22</v>
      </c>
      <c r="D133" s="35">
        <v>1.412E-5</v>
      </c>
      <c r="E133">
        <v>96.674000000000007</v>
      </c>
      <c r="F133">
        <v>59</v>
      </c>
      <c r="G133">
        <v>157</v>
      </c>
      <c r="H133">
        <v>166.55099999999999</v>
      </c>
      <c r="I133">
        <v>2.5999999999999999E-2</v>
      </c>
      <c r="L133" s="3">
        <v>62</v>
      </c>
      <c r="N133" s="35">
        <v>5.8300000000000001E-6</v>
      </c>
      <c r="O133">
        <v>118.14400000000001</v>
      </c>
      <c r="P133">
        <v>114.742</v>
      </c>
      <c r="Q133">
        <v>123.95099999999999</v>
      </c>
      <c r="R133">
        <v>56.31</v>
      </c>
      <c r="S133">
        <v>0.01</v>
      </c>
      <c r="V133" s="3">
        <v>18</v>
      </c>
      <c r="W133" s="35">
        <v>4.6E-6</v>
      </c>
      <c r="X133">
        <v>133.96199999999999</v>
      </c>
      <c r="Y133">
        <v>131.65799999999999</v>
      </c>
      <c r="Z133">
        <v>137.185</v>
      </c>
      <c r="AA133">
        <v>-56.31</v>
      </c>
      <c r="AB133">
        <v>8.0000000000000002E-3</v>
      </c>
      <c r="AQ133" s="3">
        <v>29</v>
      </c>
      <c r="AR133" t="s">
        <v>5</v>
      </c>
      <c r="AS133" s="35">
        <v>1.01E-5</v>
      </c>
      <c r="AT133">
        <v>84.123999999999995</v>
      </c>
      <c r="AU133">
        <v>73.125</v>
      </c>
      <c r="AV133">
        <v>107.354</v>
      </c>
      <c r="AW133">
        <v>138.81399999999999</v>
      </c>
      <c r="AX133">
        <v>1.7999999999999999E-2</v>
      </c>
      <c r="BC133" s="35">
        <v>1.0740000000000001E-5</v>
      </c>
      <c r="BD133">
        <v>104.855</v>
      </c>
      <c r="BE133">
        <v>100.77500000000001</v>
      </c>
      <c r="BF133">
        <v>113.199</v>
      </c>
      <c r="BG133">
        <v>-120.964</v>
      </c>
      <c r="BH133">
        <v>1.9E-2</v>
      </c>
      <c r="BL133" s="33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">
        <v>83</v>
      </c>
      <c r="BY133" s="35">
        <v>3.4499999999999998E-5</v>
      </c>
      <c r="BZ133">
        <v>69.510999999999996</v>
      </c>
      <c r="CA133">
        <v>55.777999999999999</v>
      </c>
      <c r="CB133">
        <v>81.522999999999996</v>
      </c>
      <c r="CC133">
        <v>96.71</v>
      </c>
      <c r="CD133">
        <v>2.4E-2</v>
      </c>
      <c r="CG133" s="33"/>
      <c r="CH133" s="30"/>
      <c r="CI133" s="34"/>
      <c r="CJ133" s="30"/>
      <c r="CK133" s="30"/>
      <c r="CL133" s="30"/>
      <c r="CM133" s="30"/>
      <c r="CN133" s="30"/>
      <c r="CO133" s="30"/>
      <c r="CP133" s="30"/>
      <c r="CQ133" s="30"/>
      <c r="CR133">
        <v>58</v>
      </c>
      <c r="CT133" s="35">
        <v>8.2900000000000002E-6</v>
      </c>
      <c r="CU133">
        <v>55.808</v>
      </c>
      <c r="CV133">
        <v>36.259</v>
      </c>
      <c r="CW133">
        <v>65.361000000000004</v>
      </c>
      <c r="CX133">
        <v>-119.476</v>
      </c>
      <c r="CY133">
        <v>1.4999999999999999E-2</v>
      </c>
      <c r="DB133" s="3">
        <v>6</v>
      </c>
      <c r="DD133" s="35">
        <v>5.8300000000000001E-6</v>
      </c>
      <c r="DE133">
        <v>140.80000000000001</v>
      </c>
      <c r="DF133">
        <v>91.619</v>
      </c>
      <c r="DG133">
        <v>201.04900000000001</v>
      </c>
      <c r="DH133">
        <v>156.37100000000001</v>
      </c>
      <c r="DI133">
        <v>0.01</v>
      </c>
      <c r="DL133" s="29"/>
      <c r="DM133" s="5">
        <v>12</v>
      </c>
      <c r="DO133" s="35">
        <v>1.5E-5</v>
      </c>
      <c r="DP133">
        <v>96.962000000000003</v>
      </c>
      <c r="DQ133">
        <v>92.066000000000003</v>
      </c>
      <c r="DR133">
        <v>108.396</v>
      </c>
      <c r="DS133">
        <v>-68.198999999999998</v>
      </c>
      <c r="DT133">
        <v>2.7E-2</v>
      </c>
      <c r="DW133" s="3">
        <v>17</v>
      </c>
      <c r="DX133" t="s">
        <v>5</v>
      </c>
      <c r="DY133" s="35">
        <v>1.2300000000000001E-5</v>
      </c>
      <c r="DZ133">
        <v>141.29400000000001</v>
      </c>
      <c r="EA133">
        <v>118.63800000000001</v>
      </c>
      <c r="EB133">
        <v>204.27500000000001</v>
      </c>
      <c r="EC133">
        <v>160.14500000000001</v>
      </c>
      <c r="ED133">
        <v>2.1000000000000001E-2</v>
      </c>
      <c r="EE133"/>
      <c r="EG133" s="33"/>
      <c r="EH133" s="30"/>
      <c r="EI133" s="30"/>
      <c r="EJ133" s="30"/>
      <c r="EK133" s="30"/>
      <c r="EL133" s="30"/>
      <c r="EM133" s="30"/>
      <c r="EN133" s="30"/>
      <c r="EO133" s="30"/>
      <c r="EP133" s="30"/>
      <c r="EQ133" s="33"/>
      <c r="ER133" s="30"/>
      <c r="ES133" s="34"/>
      <c r="ET133" s="30"/>
      <c r="EU133" s="30"/>
      <c r="EV133" s="30"/>
      <c r="EW133" s="30"/>
      <c r="EX133" s="30"/>
      <c r="EY133" s="30"/>
      <c r="EZ133" s="30"/>
      <c r="FW133" s="61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</row>
    <row r="134" spans="1:196" x14ac:dyDescent="0.25">
      <c r="A134" s="30"/>
      <c r="B134">
        <v>23</v>
      </c>
      <c r="D134" s="35">
        <v>1.136E-5</v>
      </c>
      <c r="E134">
        <v>68.135000000000005</v>
      </c>
      <c r="F134">
        <v>57.332999999999998</v>
      </c>
      <c r="G134">
        <v>84.332999999999998</v>
      </c>
      <c r="H134">
        <v>90</v>
      </c>
      <c r="I134">
        <v>0.02</v>
      </c>
      <c r="L134" s="3">
        <v>63</v>
      </c>
      <c r="M134" t="s">
        <v>3</v>
      </c>
      <c r="N134" s="35">
        <v>5.9100000000000002E-6</v>
      </c>
      <c r="O134">
        <v>115.91</v>
      </c>
      <c r="P134">
        <v>109.291</v>
      </c>
      <c r="Q134">
        <v>123.315</v>
      </c>
      <c r="R134">
        <v>-31.667999999999999</v>
      </c>
      <c r="S134">
        <v>0.01</v>
      </c>
      <c r="V134" s="3">
        <v>19</v>
      </c>
      <c r="W134" s="35">
        <v>4.6E-6</v>
      </c>
      <c r="X134">
        <v>138.46600000000001</v>
      </c>
      <c r="Y134">
        <v>132.476</v>
      </c>
      <c r="Z134">
        <v>146.53100000000001</v>
      </c>
      <c r="AA134">
        <v>129.28899999999999</v>
      </c>
      <c r="AB134">
        <v>8.0000000000000002E-3</v>
      </c>
      <c r="AQ134" s="3">
        <v>26</v>
      </c>
      <c r="AR134" t="s">
        <v>100</v>
      </c>
      <c r="AS134" s="35">
        <v>1.8200000000000001E-4</v>
      </c>
      <c r="AT134">
        <v>65.632000000000005</v>
      </c>
      <c r="AU134">
        <v>33.893000000000001</v>
      </c>
      <c r="AV134">
        <v>105.386</v>
      </c>
      <c r="AW134">
        <v>-43.558999999999997</v>
      </c>
      <c r="AX134">
        <v>0.32700000000000001</v>
      </c>
      <c r="BC134" s="35">
        <v>1.1049999999999999E-5</v>
      </c>
      <c r="BD134">
        <v>105.09699999999999</v>
      </c>
      <c r="BE134">
        <v>96.036000000000001</v>
      </c>
      <c r="BF134">
        <v>112.52800000000001</v>
      </c>
      <c r="BG134">
        <v>58.173000000000002</v>
      </c>
      <c r="BH134">
        <v>1.9E-2</v>
      </c>
      <c r="BL134" s="33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">
        <v>84</v>
      </c>
      <c r="BY134" s="35">
        <v>2.8799999999999999E-5</v>
      </c>
      <c r="BZ134">
        <v>60.213000000000001</v>
      </c>
      <c r="CA134">
        <v>54.332999999999998</v>
      </c>
      <c r="CB134">
        <v>68.332999999999998</v>
      </c>
      <c r="CC134">
        <v>-81.87</v>
      </c>
      <c r="CD134">
        <v>0.02</v>
      </c>
      <c r="CG134" s="36"/>
      <c r="CH134" s="30"/>
      <c r="CI134" s="34"/>
      <c r="CJ134" s="30"/>
      <c r="CK134" s="30"/>
      <c r="CL134" s="30"/>
      <c r="CM134" s="30"/>
      <c r="CN134" s="30"/>
      <c r="CO134" s="30"/>
      <c r="CP134" s="30"/>
      <c r="CQ134" s="30"/>
      <c r="CR134">
        <v>59</v>
      </c>
      <c r="CT134" s="35">
        <v>9.2099999999999999E-6</v>
      </c>
      <c r="CU134">
        <v>27.725000000000001</v>
      </c>
      <c r="CV134">
        <v>25.068999999999999</v>
      </c>
      <c r="CW134">
        <v>36.259</v>
      </c>
      <c r="CX134">
        <v>62.526000000000003</v>
      </c>
      <c r="CY134">
        <v>1.6E-2</v>
      </c>
      <c r="DB134" s="3">
        <v>7</v>
      </c>
      <c r="DD134" s="35">
        <v>6.1399999999999997E-6</v>
      </c>
      <c r="DE134">
        <v>110.893</v>
      </c>
      <c r="DF134">
        <v>82.391000000000005</v>
      </c>
      <c r="DG134">
        <v>159.25</v>
      </c>
      <c r="DH134">
        <v>-21.251000000000001</v>
      </c>
      <c r="DI134">
        <v>0.01</v>
      </c>
      <c r="DL134" s="29"/>
      <c r="DM134" s="5">
        <v>13</v>
      </c>
      <c r="DO134" s="35">
        <v>1.5699999999999999E-5</v>
      </c>
      <c r="DP134">
        <v>101.063</v>
      </c>
      <c r="DQ134">
        <v>86.679000000000002</v>
      </c>
      <c r="DR134">
        <v>112.29300000000001</v>
      </c>
      <c r="DS134">
        <v>110.956</v>
      </c>
      <c r="DT134">
        <v>2.8000000000000001E-2</v>
      </c>
      <c r="DW134" s="3">
        <v>14</v>
      </c>
      <c r="DX134" t="s">
        <v>145</v>
      </c>
      <c r="DY134" s="35">
        <v>1.15E-4</v>
      </c>
      <c r="DZ134">
        <v>81.777000000000001</v>
      </c>
      <c r="EA134">
        <v>37.637</v>
      </c>
      <c r="EB134">
        <v>200.48</v>
      </c>
      <c r="EC134">
        <v>159.19300000000001</v>
      </c>
      <c r="ED134">
        <v>0.20699999999999999</v>
      </c>
      <c r="EE134"/>
      <c r="EG134" s="33"/>
      <c r="EH134" s="30"/>
      <c r="EI134" s="30"/>
      <c r="EJ134" s="30"/>
      <c r="EK134" s="30"/>
      <c r="EL134" s="30"/>
      <c r="EM134" s="30"/>
      <c r="EN134" s="30"/>
      <c r="EO134" s="30"/>
      <c r="EP134" s="30"/>
      <c r="EQ134" s="33"/>
      <c r="ER134" s="30"/>
      <c r="ES134" s="34"/>
      <c r="ET134" s="30"/>
      <c r="EU134" s="30"/>
      <c r="EV134" s="30"/>
      <c r="EW134" s="30"/>
      <c r="EX134" s="30"/>
      <c r="EY134" s="30"/>
      <c r="EZ134" s="29"/>
      <c r="FW134" s="61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</row>
    <row r="135" spans="1:196" x14ac:dyDescent="0.25">
      <c r="A135" s="30"/>
      <c r="B135">
        <v>24</v>
      </c>
      <c r="D135" s="35">
        <v>7.3669999999999999E-6</v>
      </c>
      <c r="E135">
        <v>67.665999999999997</v>
      </c>
      <c r="F135">
        <v>61.435000000000002</v>
      </c>
      <c r="G135">
        <v>81.825999999999993</v>
      </c>
      <c r="H135">
        <v>-87.51</v>
      </c>
      <c r="I135">
        <v>1.2999999999999999E-2</v>
      </c>
      <c r="L135" s="3">
        <v>64</v>
      </c>
      <c r="M135" t="s">
        <v>7</v>
      </c>
      <c r="N135" s="35">
        <v>1.2100000000000001E-6</v>
      </c>
      <c r="O135">
        <v>11.545999999999999</v>
      </c>
      <c r="P135">
        <v>12.148</v>
      </c>
      <c r="Q135">
        <v>12.773</v>
      </c>
      <c r="R135">
        <v>91.081999999999994</v>
      </c>
      <c r="S135">
        <v>2E-3</v>
      </c>
      <c r="V135" s="3">
        <v>20</v>
      </c>
      <c r="W135" s="35">
        <v>4.9100000000000004E-6</v>
      </c>
      <c r="X135">
        <v>128.875</v>
      </c>
      <c r="Y135">
        <v>124.206</v>
      </c>
      <c r="Z135">
        <v>133.88900000000001</v>
      </c>
      <c r="AA135">
        <v>-50.710999999999999</v>
      </c>
      <c r="AB135">
        <v>8.0000000000000002E-3</v>
      </c>
      <c r="AQ135" s="3">
        <v>26</v>
      </c>
      <c r="AR135" t="s">
        <v>100</v>
      </c>
      <c r="AS135" s="35">
        <v>1.8200000000000001E-4</v>
      </c>
      <c r="AT135">
        <v>65.632000000000005</v>
      </c>
      <c r="AU135">
        <v>33.893000000000001</v>
      </c>
      <c r="AV135">
        <v>105.386</v>
      </c>
      <c r="AW135">
        <v>-43.558999999999997</v>
      </c>
      <c r="AX135">
        <v>0.32700000000000001</v>
      </c>
      <c r="BC135" s="35">
        <v>7.6739999999999997E-6</v>
      </c>
      <c r="BD135">
        <v>105.087</v>
      </c>
      <c r="BE135">
        <v>98.667000000000002</v>
      </c>
      <c r="BF135">
        <v>110.667</v>
      </c>
      <c r="BG135">
        <v>-123.024</v>
      </c>
      <c r="BH135">
        <v>1.2999999999999999E-2</v>
      </c>
      <c r="BL135" s="33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">
        <v>85</v>
      </c>
      <c r="BY135" s="35">
        <v>4.0299999999999997E-5</v>
      </c>
      <c r="BZ135">
        <v>54.286000000000001</v>
      </c>
      <c r="CA135">
        <v>52.667000000000002</v>
      </c>
      <c r="CB135">
        <v>56.533000000000001</v>
      </c>
      <c r="CC135">
        <v>98.531000000000006</v>
      </c>
      <c r="CD135">
        <v>2.8000000000000001E-2</v>
      </c>
      <c r="CG135" s="33"/>
      <c r="CH135" s="30"/>
      <c r="CI135" s="34"/>
      <c r="CJ135" s="30"/>
      <c r="CK135" s="30"/>
      <c r="CL135" s="30"/>
      <c r="CM135" s="30"/>
      <c r="CN135" s="30"/>
      <c r="CO135" s="30"/>
      <c r="CP135" s="30"/>
      <c r="CQ135" s="30"/>
      <c r="CR135">
        <v>60</v>
      </c>
      <c r="CT135" s="35">
        <v>6.7499999999999997E-6</v>
      </c>
      <c r="CU135">
        <v>23.321999999999999</v>
      </c>
      <c r="CV135">
        <v>21.571000000000002</v>
      </c>
      <c r="CW135">
        <v>26.667000000000002</v>
      </c>
      <c r="CX135">
        <v>-120.069</v>
      </c>
      <c r="CY135">
        <v>1.2E-2</v>
      </c>
      <c r="DB135" s="3">
        <v>8</v>
      </c>
      <c r="DD135" s="35">
        <v>6.4500000000000001E-6</v>
      </c>
      <c r="DE135">
        <v>101.23399999999999</v>
      </c>
      <c r="DF135">
        <v>64.052000000000007</v>
      </c>
      <c r="DG135">
        <v>136.13300000000001</v>
      </c>
      <c r="DH135">
        <v>162.47399999999999</v>
      </c>
      <c r="DI135">
        <v>1.0999999999999999E-2</v>
      </c>
      <c r="DL135" s="29"/>
      <c r="DM135" s="5">
        <v>14</v>
      </c>
      <c r="DO135" s="35">
        <v>9.8200000000000008E-6</v>
      </c>
      <c r="DP135">
        <v>92.37</v>
      </c>
      <c r="DQ135">
        <v>86.558999999999997</v>
      </c>
      <c r="DR135">
        <v>100.706</v>
      </c>
      <c r="DS135">
        <v>-65.094999999999999</v>
      </c>
      <c r="DT135">
        <v>1.7000000000000001E-2</v>
      </c>
      <c r="DW135" s="3">
        <v>14</v>
      </c>
      <c r="DX135" t="s">
        <v>145</v>
      </c>
      <c r="DY135" s="35">
        <v>1.15E-4</v>
      </c>
      <c r="DZ135">
        <v>81.777000000000001</v>
      </c>
      <c r="EA135">
        <v>37.637</v>
      </c>
      <c r="EB135">
        <v>200.48</v>
      </c>
      <c r="EC135">
        <v>159.19300000000001</v>
      </c>
      <c r="ED135">
        <v>0.20699999999999999</v>
      </c>
      <c r="EE135"/>
      <c r="EG135" s="33"/>
      <c r="EH135" s="30"/>
      <c r="EI135" s="30"/>
      <c r="EJ135" s="30"/>
      <c r="EK135" s="30"/>
      <c r="EL135" s="30"/>
      <c r="EM135" s="30"/>
      <c r="EN135" s="30"/>
      <c r="EO135" s="30"/>
      <c r="EP135" s="30"/>
      <c r="EQ135" s="33"/>
      <c r="ER135" s="30"/>
      <c r="ES135" s="34"/>
      <c r="ET135" s="30"/>
      <c r="EU135" s="30"/>
      <c r="EV135" s="30"/>
      <c r="EW135" s="30"/>
      <c r="EX135" s="30"/>
      <c r="EY135" s="30"/>
      <c r="EZ135" s="30"/>
      <c r="FL135" s="60"/>
      <c r="FW135" s="61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</row>
    <row r="136" spans="1:196" x14ac:dyDescent="0.25">
      <c r="A136" s="30"/>
      <c r="B136">
        <v>25</v>
      </c>
      <c r="D136" s="35">
        <v>7.0600000000000002E-6</v>
      </c>
      <c r="E136">
        <v>68.623000000000005</v>
      </c>
      <c r="F136">
        <v>60.332999999999998</v>
      </c>
      <c r="G136">
        <v>75.332999999999998</v>
      </c>
      <c r="H136">
        <v>90</v>
      </c>
      <c r="I136">
        <v>1.2E-2</v>
      </c>
      <c r="L136" s="3">
        <v>65</v>
      </c>
      <c r="M136" t="s">
        <v>4</v>
      </c>
      <c r="N136" s="35">
        <v>3.6799999999999999E-6</v>
      </c>
      <c r="O136">
        <v>78.192999999999998</v>
      </c>
      <c r="P136">
        <v>69.215000000000003</v>
      </c>
      <c r="Q136">
        <v>85.444000000000003</v>
      </c>
      <c r="R136">
        <v>-126.87</v>
      </c>
      <c r="S136">
        <v>6.0000000000000001E-3</v>
      </c>
      <c r="V136" s="3">
        <v>21</v>
      </c>
      <c r="W136" s="35">
        <v>7.3699999999999997E-6</v>
      </c>
      <c r="X136">
        <v>129.42699999999999</v>
      </c>
      <c r="Y136">
        <v>120.77800000000001</v>
      </c>
      <c r="Z136">
        <v>141.93600000000001</v>
      </c>
      <c r="AA136">
        <v>129.80600000000001</v>
      </c>
      <c r="AB136">
        <v>1.2999999999999999E-2</v>
      </c>
      <c r="AY136" t="s">
        <v>8</v>
      </c>
      <c r="BC136" s="35">
        <v>1.1049999999999999E-5</v>
      </c>
      <c r="BD136">
        <v>99.626999999999995</v>
      </c>
      <c r="BE136">
        <v>93.147999999999996</v>
      </c>
      <c r="BF136">
        <v>104.733</v>
      </c>
      <c r="BG136">
        <v>59.036000000000001</v>
      </c>
      <c r="BH136">
        <v>0.02</v>
      </c>
      <c r="BL136" s="33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">
        <v>86</v>
      </c>
      <c r="BY136" s="35">
        <v>4.0299999999999997E-5</v>
      </c>
      <c r="BZ136">
        <v>54.780999999999999</v>
      </c>
      <c r="CA136">
        <v>51.911000000000001</v>
      </c>
      <c r="CB136">
        <v>59.777999999999999</v>
      </c>
      <c r="CC136">
        <v>-84.289000000000001</v>
      </c>
      <c r="CD136">
        <v>2.7E-2</v>
      </c>
      <c r="CG136" s="33"/>
      <c r="CH136" s="30"/>
      <c r="CI136" s="34"/>
      <c r="CJ136" s="30"/>
      <c r="CK136" s="30"/>
      <c r="CL136" s="30"/>
      <c r="CM136" s="30"/>
      <c r="CN136" s="30"/>
      <c r="CO136" s="30"/>
      <c r="CP136" s="30"/>
      <c r="CQ136" s="30"/>
      <c r="CR136">
        <v>61</v>
      </c>
      <c r="CS136" t="s">
        <v>3</v>
      </c>
      <c r="CT136" s="35">
        <v>7.8099999999999998E-6</v>
      </c>
      <c r="CU136">
        <v>52.597999999999999</v>
      </c>
      <c r="CV136">
        <v>44.744999999999997</v>
      </c>
      <c r="CW136">
        <v>63.134999999999998</v>
      </c>
      <c r="CX136">
        <v>-28.434999999999999</v>
      </c>
      <c r="CY136">
        <v>1.4E-2</v>
      </c>
      <c r="DB136" s="3">
        <v>9</v>
      </c>
      <c r="DD136" s="35">
        <v>5.5300000000000004E-6</v>
      </c>
      <c r="DE136">
        <v>83.307000000000002</v>
      </c>
      <c r="DF136">
        <v>56.194000000000003</v>
      </c>
      <c r="DG136">
        <v>122</v>
      </c>
      <c r="DH136">
        <v>-28.071999999999999</v>
      </c>
      <c r="DI136">
        <v>8.9999999999999993E-3</v>
      </c>
      <c r="DL136" s="29"/>
      <c r="DM136" s="5">
        <v>15</v>
      </c>
      <c r="DO136" s="35">
        <v>1.26E-5</v>
      </c>
      <c r="DP136">
        <v>91.456999999999994</v>
      </c>
      <c r="DQ136">
        <v>86.061999999999998</v>
      </c>
      <c r="DR136">
        <v>97.555999999999997</v>
      </c>
      <c r="DS136">
        <v>111.541</v>
      </c>
      <c r="DT136">
        <v>2.1999999999999999E-2</v>
      </c>
      <c r="DX136"/>
      <c r="DY136"/>
      <c r="DZ136"/>
      <c r="EA136"/>
      <c r="EB136"/>
      <c r="EC136"/>
      <c r="ED136"/>
      <c r="EE136" t="s">
        <v>8</v>
      </c>
      <c r="EG136" s="33"/>
      <c r="EH136" s="30"/>
      <c r="EI136" s="30"/>
      <c r="EJ136" s="30"/>
      <c r="EK136" s="30"/>
      <c r="EL136" s="30"/>
      <c r="EM136" s="30"/>
      <c r="EN136" s="30"/>
      <c r="EO136" s="30"/>
      <c r="EP136" s="30"/>
      <c r="EQ136" s="33"/>
      <c r="ER136" s="30"/>
      <c r="ES136" s="34"/>
      <c r="ET136" s="30"/>
      <c r="EU136" s="30"/>
      <c r="EV136" s="30"/>
      <c r="EW136" s="30"/>
      <c r="EX136" s="30"/>
      <c r="EY136" s="30"/>
      <c r="EZ136" s="30"/>
      <c r="FB136" s="59"/>
      <c r="FW136" s="61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</row>
    <row r="137" spans="1:196" x14ac:dyDescent="0.25">
      <c r="A137" s="30"/>
      <c r="B137">
        <v>26</v>
      </c>
      <c r="D137" s="35">
        <v>7.3669999999999999E-6</v>
      </c>
      <c r="E137">
        <v>68.441000000000003</v>
      </c>
      <c r="F137">
        <v>61.811999999999998</v>
      </c>
      <c r="G137">
        <v>80.231999999999999</v>
      </c>
      <c r="H137">
        <v>-87.51</v>
      </c>
      <c r="I137">
        <v>1.2999999999999999E-2</v>
      </c>
      <c r="L137" s="3">
        <v>66</v>
      </c>
      <c r="M137" t="s">
        <v>5</v>
      </c>
      <c r="N137" s="35">
        <v>9.5200000000000003E-6</v>
      </c>
      <c r="O137">
        <v>138.42500000000001</v>
      </c>
      <c r="P137">
        <v>126.22199999999999</v>
      </c>
      <c r="Q137">
        <v>151.346</v>
      </c>
      <c r="R137">
        <v>63.435000000000002</v>
      </c>
      <c r="S137">
        <v>1.7000000000000001E-2</v>
      </c>
      <c r="V137" s="3">
        <v>22</v>
      </c>
      <c r="W137" s="35">
        <v>4.3000000000000003E-6</v>
      </c>
      <c r="X137">
        <v>120.52800000000001</v>
      </c>
      <c r="Y137">
        <v>117.197</v>
      </c>
      <c r="Z137">
        <v>126.074</v>
      </c>
      <c r="AA137">
        <v>-53.972999999999999</v>
      </c>
      <c r="AB137">
        <v>7.0000000000000001E-3</v>
      </c>
      <c r="AY137">
        <f>AX134/AX130</f>
        <v>25.153846153846157</v>
      </c>
      <c r="AZ137">
        <f>AX135/AX130</f>
        <v>25.153846153846157</v>
      </c>
      <c r="BC137" s="35">
        <v>1.044E-5</v>
      </c>
      <c r="BD137">
        <v>94.92</v>
      </c>
      <c r="BE137">
        <v>87.019000000000005</v>
      </c>
      <c r="BF137">
        <v>101.13800000000001</v>
      </c>
      <c r="BG137">
        <v>-121.264</v>
      </c>
      <c r="BH137">
        <v>1.7999999999999999E-2</v>
      </c>
      <c r="BL137" s="33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">
        <v>87</v>
      </c>
      <c r="BY137" s="35">
        <v>3.65E-5</v>
      </c>
      <c r="BZ137">
        <v>59.962000000000003</v>
      </c>
      <c r="CA137">
        <v>56.304000000000002</v>
      </c>
      <c r="CB137">
        <v>61.899000000000001</v>
      </c>
      <c r="CC137">
        <v>99.462000000000003</v>
      </c>
      <c r="CD137">
        <v>2.5999999999999999E-2</v>
      </c>
      <c r="CG137" s="33"/>
      <c r="CH137" s="30"/>
      <c r="CI137" s="34"/>
      <c r="CJ137" s="30"/>
      <c r="CK137" s="30"/>
      <c r="CL137" s="30"/>
      <c r="CM137" s="30"/>
      <c r="CN137" s="30"/>
      <c r="CO137" s="30"/>
      <c r="CP137" s="30"/>
      <c r="CQ137" s="30"/>
      <c r="CR137">
        <v>62</v>
      </c>
      <c r="CS137" t="s">
        <v>7</v>
      </c>
      <c r="CT137" s="35">
        <v>1.9999999999999999E-6</v>
      </c>
      <c r="CU137">
        <v>17.905999999999999</v>
      </c>
      <c r="CV137">
        <v>11.506</v>
      </c>
      <c r="CW137">
        <v>29.826000000000001</v>
      </c>
      <c r="CX137">
        <v>91.25</v>
      </c>
      <c r="CY137">
        <v>4.0000000000000001E-3</v>
      </c>
      <c r="DB137" s="3">
        <v>10</v>
      </c>
      <c r="DD137" s="35">
        <v>8.2900000000000002E-6</v>
      </c>
      <c r="DE137">
        <v>80.884</v>
      </c>
      <c r="DF137">
        <v>58.347999999999999</v>
      </c>
      <c r="DG137">
        <v>104.262</v>
      </c>
      <c r="DH137">
        <v>157.38</v>
      </c>
      <c r="DI137">
        <v>1.4E-2</v>
      </c>
      <c r="DL137" s="29"/>
      <c r="DM137" s="5">
        <v>16</v>
      </c>
      <c r="DO137" s="35">
        <v>1.04E-5</v>
      </c>
      <c r="DP137">
        <v>93.795000000000002</v>
      </c>
      <c r="DQ137">
        <v>88.74</v>
      </c>
      <c r="DR137">
        <v>97.662999999999997</v>
      </c>
      <c r="DS137">
        <v>-68.198999999999998</v>
      </c>
      <c r="DT137">
        <v>1.7999999999999999E-2</v>
      </c>
      <c r="DX137"/>
      <c r="DY137"/>
      <c r="DZ137"/>
      <c r="EA137"/>
      <c r="EB137"/>
      <c r="EC137"/>
      <c r="ED137"/>
      <c r="EE137">
        <f>ED134/ED130</f>
        <v>12.937499999999998</v>
      </c>
      <c r="EF137">
        <f>ED135/ED130</f>
        <v>12.937499999999998</v>
      </c>
      <c r="EG137" s="33"/>
      <c r="EH137" s="30"/>
      <c r="EI137" s="30"/>
      <c r="EJ137" s="30"/>
      <c r="EK137" s="30"/>
      <c r="EL137" s="30"/>
      <c r="EM137" s="30"/>
      <c r="EN137" s="30"/>
      <c r="EO137" s="30"/>
      <c r="EP137" s="30"/>
      <c r="EQ137" s="33"/>
      <c r="ER137" s="30"/>
      <c r="ES137" s="34"/>
      <c r="ET137" s="30"/>
      <c r="EU137" s="30"/>
      <c r="EV137" s="30"/>
      <c r="EW137" s="30"/>
      <c r="EX137" s="30"/>
      <c r="EY137" s="30"/>
      <c r="EZ137" s="30"/>
      <c r="FB137" s="59"/>
      <c r="FL137" s="60"/>
      <c r="FW137" s="61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</row>
    <row r="138" spans="1:196" x14ac:dyDescent="0.25">
      <c r="A138" s="30"/>
      <c r="B138">
        <v>27</v>
      </c>
      <c r="D138" s="35">
        <v>8.9020000000000005E-6</v>
      </c>
      <c r="E138">
        <v>54.64</v>
      </c>
      <c r="F138">
        <v>46.332999999999998</v>
      </c>
      <c r="G138">
        <v>69.332999999999998</v>
      </c>
      <c r="H138">
        <v>92.045000000000002</v>
      </c>
      <c r="I138">
        <v>1.6E-2</v>
      </c>
      <c r="L138" s="3">
        <v>63</v>
      </c>
      <c r="M138" t="s">
        <v>83</v>
      </c>
      <c r="N138" s="35">
        <v>3.48E-4</v>
      </c>
      <c r="O138">
        <v>116.148</v>
      </c>
      <c r="P138">
        <v>70.161000000000001</v>
      </c>
      <c r="Q138">
        <v>163.46600000000001</v>
      </c>
      <c r="R138">
        <v>58.542000000000002</v>
      </c>
      <c r="S138">
        <v>0.627</v>
      </c>
      <c r="V138" s="3">
        <v>23</v>
      </c>
      <c r="W138" s="35">
        <v>4.9100000000000004E-6</v>
      </c>
      <c r="X138">
        <v>126.464</v>
      </c>
      <c r="Y138">
        <v>123.822</v>
      </c>
      <c r="Z138">
        <v>131</v>
      </c>
      <c r="AA138">
        <v>132.274</v>
      </c>
      <c r="AB138">
        <v>8.0000000000000002E-3</v>
      </c>
      <c r="AT138">
        <f>AU139-AZ137</f>
        <v>4.5734265734265733</v>
      </c>
      <c r="AU138">
        <f>AX135/(AX130+AX131)</f>
        <v>21.8</v>
      </c>
      <c r="AV138">
        <f>AW139-AY137</f>
        <v>4.5734265734265733</v>
      </c>
      <c r="AW138">
        <f>AX134/(AX130+AX131)</f>
        <v>21.8</v>
      </c>
      <c r="AX138" t="s">
        <v>9</v>
      </c>
      <c r="AY138">
        <f>AX134/AX133</f>
        <v>18.166666666666668</v>
      </c>
      <c r="AZ138">
        <f>AX135/AX133</f>
        <v>18.166666666666668</v>
      </c>
      <c r="BC138" s="35">
        <v>7.3669999999999999E-6</v>
      </c>
      <c r="BD138">
        <v>99.495999999999995</v>
      </c>
      <c r="BE138">
        <v>90.667000000000002</v>
      </c>
      <c r="BF138">
        <v>105.39100000000001</v>
      </c>
      <c r="BG138">
        <v>-120.964</v>
      </c>
      <c r="BH138">
        <v>1.2999999999999999E-2</v>
      </c>
      <c r="BL138" s="33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">
        <v>88</v>
      </c>
      <c r="BY138" s="35">
        <v>3.26E-5</v>
      </c>
      <c r="BZ138">
        <v>61.505000000000003</v>
      </c>
      <c r="CA138">
        <v>58.978999999999999</v>
      </c>
      <c r="CB138">
        <v>63.694000000000003</v>
      </c>
      <c r="CC138">
        <v>-82.875</v>
      </c>
      <c r="CD138">
        <v>2.1999999999999999E-2</v>
      </c>
      <c r="CG138" s="33"/>
      <c r="CH138" s="30"/>
      <c r="CI138" s="34"/>
      <c r="CJ138" s="30"/>
      <c r="CK138" s="30"/>
      <c r="CL138" s="30"/>
      <c r="CM138" s="30"/>
      <c r="CN138" s="30"/>
      <c r="CO138" s="30"/>
      <c r="CP138" s="30"/>
      <c r="CQ138" s="30"/>
      <c r="CR138">
        <v>63</v>
      </c>
      <c r="CS138" t="s">
        <v>4</v>
      </c>
      <c r="CT138" s="35">
        <v>4.3000000000000003E-6</v>
      </c>
      <c r="CU138">
        <v>23.321999999999999</v>
      </c>
      <c r="CV138">
        <v>21.565000000000001</v>
      </c>
      <c r="CW138">
        <v>25.638999999999999</v>
      </c>
      <c r="CX138">
        <v>-121.32899999999999</v>
      </c>
      <c r="CY138">
        <v>7.0000000000000001E-3</v>
      </c>
      <c r="DB138" s="3">
        <v>11</v>
      </c>
      <c r="DD138" s="35">
        <v>5.5300000000000004E-6</v>
      </c>
      <c r="DE138">
        <v>71.114000000000004</v>
      </c>
      <c r="DF138">
        <v>61.009</v>
      </c>
      <c r="DG138">
        <v>84.56</v>
      </c>
      <c r="DH138">
        <v>-21.800999999999998</v>
      </c>
      <c r="DI138">
        <v>8.9999999999999993E-3</v>
      </c>
      <c r="DL138" s="29"/>
      <c r="DM138" s="5">
        <v>17</v>
      </c>
      <c r="DO138" s="35">
        <v>8.6000000000000007E-6</v>
      </c>
      <c r="DP138">
        <v>91.486000000000004</v>
      </c>
      <c r="DQ138">
        <v>85.724000000000004</v>
      </c>
      <c r="DR138">
        <v>96</v>
      </c>
      <c r="DS138">
        <v>112.932</v>
      </c>
      <c r="DT138">
        <v>1.4999999999999999E-2</v>
      </c>
      <c r="DX138"/>
      <c r="DY138"/>
      <c r="DZ138">
        <f>EA139-EF137</f>
        <v>2.9855769230769234</v>
      </c>
      <c r="EA138">
        <f>ED135/(ED130+ED131)</f>
        <v>10.894736842105264</v>
      </c>
      <c r="EB138">
        <f>EC139-EE137</f>
        <v>2.9855769230769234</v>
      </c>
      <c r="EC138">
        <f>ED134/(ED130+ED131)</f>
        <v>10.894736842105264</v>
      </c>
      <c r="ED138" t="s">
        <v>9</v>
      </c>
      <c r="EE138">
        <f>ED134/ED133</f>
        <v>9.8571428571428559</v>
      </c>
      <c r="EF138">
        <f>ED135/ED133</f>
        <v>9.8571428571428559</v>
      </c>
      <c r="EG138" s="33"/>
      <c r="EH138" s="30"/>
      <c r="EI138" s="30"/>
      <c r="EJ138" s="30"/>
      <c r="EK138" s="30"/>
      <c r="EL138" s="30"/>
      <c r="EM138" s="30"/>
      <c r="EN138" s="30"/>
      <c r="EO138" s="30"/>
      <c r="EP138" s="30"/>
      <c r="EQ138" s="33"/>
      <c r="ER138" s="30"/>
      <c r="ES138" s="34"/>
      <c r="ET138" s="30"/>
      <c r="EU138" s="30"/>
      <c r="EV138" s="30"/>
      <c r="EW138" s="30"/>
      <c r="EX138" s="30"/>
      <c r="EY138" s="30"/>
      <c r="EZ138" s="30"/>
      <c r="FB138" s="59"/>
      <c r="FL138" s="60"/>
      <c r="FW138" s="61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</row>
    <row r="139" spans="1:196" x14ac:dyDescent="0.25">
      <c r="A139" s="30"/>
      <c r="B139">
        <v>28</v>
      </c>
      <c r="D139" s="35">
        <v>9.2089999999999994E-6</v>
      </c>
      <c r="E139">
        <v>62.1</v>
      </c>
      <c r="F139">
        <v>50</v>
      </c>
      <c r="G139">
        <v>76.667000000000002</v>
      </c>
      <c r="H139">
        <v>-90</v>
      </c>
      <c r="I139">
        <v>1.6E-2</v>
      </c>
      <c r="M139" t="s">
        <v>74</v>
      </c>
      <c r="S139">
        <v>11.455</v>
      </c>
      <c r="V139" s="3">
        <v>24</v>
      </c>
      <c r="W139" s="35">
        <v>5.8300000000000001E-6</v>
      </c>
      <c r="X139">
        <v>132.16399999999999</v>
      </c>
      <c r="Y139">
        <v>125.679</v>
      </c>
      <c r="Z139">
        <v>139.51900000000001</v>
      </c>
      <c r="AA139">
        <v>-49.399000000000001</v>
      </c>
      <c r="AB139">
        <v>0.01</v>
      </c>
      <c r="AU139">
        <f>AX135/(AX130-AX131)</f>
        <v>29.72727272727273</v>
      </c>
      <c r="AW139">
        <f>AX134/(AX130-AX131)</f>
        <v>29.72727272727273</v>
      </c>
      <c r="AX139" t="s">
        <v>10</v>
      </c>
      <c r="AY139">
        <f>AX134/AX132</f>
        <v>40.875</v>
      </c>
      <c r="AZ139">
        <f>AX135/AX132</f>
        <v>40.875</v>
      </c>
      <c r="BC139" s="35">
        <v>1.381E-5</v>
      </c>
      <c r="BD139">
        <v>84.814999999999998</v>
      </c>
      <c r="BE139">
        <v>79.061999999999998</v>
      </c>
      <c r="BF139">
        <v>95.332999999999998</v>
      </c>
      <c r="BG139">
        <v>57.030999999999999</v>
      </c>
      <c r="BH139">
        <v>2.5000000000000001E-2</v>
      </c>
      <c r="BL139" s="33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">
        <v>89</v>
      </c>
      <c r="BY139" s="35">
        <v>2.8799999999999999E-5</v>
      </c>
      <c r="BZ139">
        <v>69.135999999999996</v>
      </c>
      <c r="CA139">
        <v>63</v>
      </c>
      <c r="CB139">
        <v>75.147000000000006</v>
      </c>
      <c r="CC139">
        <v>97.594999999999999</v>
      </c>
      <c r="CD139">
        <v>0.02</v>
      </c>
      <c r="CG139" s="33"/>
      <c r="CH139" s="30"/>
      <c r="CI139" s="34"/>
      <c r="CJ139" s="30"/>
      <c r="CK139" s="30"/>
      <c r="CL139" s="30"/>
      <c r="CM139" s="30"/>
      <c r="CN139" s="30"/>
      <c r="CO139" s="30"/>
      <c r="CP139" s="30"/>
      <c r="CQ139" s="30"/>
      <c r="CR139">
        <v>64</v>
      </c>
      <c r="CS139" t="s">
        <v>5</v>
      </c>
      <c r="CT139" s="35">
        <v>1.3200000000000001E-5</v>
      </c>
      <c r="CU139">
        <v>121.93300000000001</v>
      </c>
      <c r="CV139">
        <v>80.177999999999997</v>
      </c>
      <c r="CW139">
        <v>175.13399999999999</v>
      </c>
      <c r="CX139">
        <v>65.555999999999997</v>
      </c>
      <c r="CY139">
        <v>2.3E-2</v>
      </c>
      <c r="DB139" s="3">
        <v>12</v>
      </c>
      <c r="DD139" s="35">
        <v>7.3699999999999997E-6</v>
      </c>
      <c r="DE139">
        <v>60.57</v>
      </c>
      <c r="DF139">
        <v>51.686</v>
      </c>
      <c r="DG139">
        <v>68.555999999999997</v>
      </c>
      <c r="DH139">
        <v>160.017</v>
      </c>
      <c r="DI139">
        <v>1.2999999999999999E-2</v>
      </c>
      <c r="DL139" s="29"/>
      <c r="DM139" s="5">
        <v>18</v>
      </c>
      <c r="DO139" s="35">
        <v>1.0699999999999999E-5</v>
      </c>
      <c r="DP139">
        <v>83.775999999999996</v>
      </c>
      <c r="DQ139">
        <v>77.384</v>
      </c>
      <c r="DR139">
        <v>88.695999999999998</v>
      </c>
      <c r="DS139">
        <v>-67.248999999999995</v>
      </c>
      <c r="DT139">
        <v>1.9E-2</v>
      </c>
      <c r="DX139"/>
      <c r="DY139"/>
      <c r="DZ139"/>
      <c r="EA139">
        <f>ED135/(ED130-ED131)</f>
        <v>15.923076923076922</v>
      </c>
      <c r="EB139"/>
      <c r="EC139">
        <f>ED134/(ED130-ED131)</f>
        <v>15.923076923076922</v>
      </c>
      <c r="ED139" t="s">
        <v>10</v>
      </c>
      <c r="EE139">
        <f>ED134/ED132</f>
        <v>18.818181818181817</v>
      </c>
      <c r="EF139">
        <f>ED135/ED132</f>
        <v>18.818181818181817</v>
      </c>
      <c r="EG139" s="33"/>
      <c r="EH139" s="30"/>
      <c r="EI139" s="30"/>
      <c r="EJ139" s="30"/>
      <c r="EK139" s="30"/>
      <c r="EL139" s="30"/>
      <c r="EM139" s="30"/>
      <c r="EN139" s="30"/>
      <c r="EO139" s="30"/>
      <c r="EP139" s="30"/>
      <c r="EQ139" s="33"/>
      <c r="ER139" s="30"/>
      <c r="ES139" s="34"/>
      <c r="ET139" s="30"/>
      <c r="EU139" s="30"/>
      <c r="EV139" s="30"/>
      <c r="EW139" s="30"/>
      <c r="EX139" s="30"/>
      <c r="EY139" s="30"/>
      <c r="EZ139" s="30"/>
      <c r="FB139" s="59"/>
      <c r="FL139" s="60"/>
      <c r="FW139" s="61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</row>
    <row r="140" spans="1:196" x14ac:dyDescent="0.25">
      <c r="A140" s="30"/>
      <c r="B140">
        <v>29</v>
      </c>
      <c r="D140" s="35">
        <v>9.5149999999999995E-6</v>
      </c>
      <c r="E140">
        <v>59.171999999999997</v>
      </c>
      <c r="F140">
        <v>54.332999999999998</v>
      </c>
      <c r="G140">
        <v>64.667000000000002</v>
      </c>
      <c r="H140">
        <v>90</v>
      </c>
      <c r="I140">
        <v>1.7000000000000001E-2</v>
      </c>
      <c r="T140" t="s">
        <v>8</v>
      </c>
      <c r="V140" s="3">
        <v>25</v>
      </c>
      <c r="W140" s="35">
        <v>5.5300000000000004E-6</v>
      </c>
      <c r="X140">
        <v>132.63999999999999</v>
      </c>
      <c r="Y140">
        <v>130.07400000000001</v>
      </c>
      <c r="Z140">
        <v>135.209</v>
      </c>
      <c r="AA140">
        <v>125.538</v>
      </c>
      <c r="AB140">
        <v>0.01</v>
      </c>
      <c r="AQ140" s="3">
        <v>1</v>
      </c>
      <c r="AS140" s="35">
        <v>7.6699999999999994E-6</v>
      </c>
      <c r="AT140">
        <v>62.136000000000003</v>
      </c>
      <c r="AU140">
        <v>56.167000000000002</v>
      </c>
      <c r="AV140">
        <v>66.932000000000002</v>
      </c>
      <c r="AW140">
        <v>-45</v>
      </c>
      <c r="AX140">
        <v>1.2999999999999999E-2</v>
      </c>
      <c r="BC140" s="35">
        <v>1.473E-5</v>
      </c>
      <c r="BD140">
        <v>93.293000000000006</v>
      </c>
      <c r="BE140">
        <v>83.108999999999995</v>
      </c>
      <c r="BF140">
        <v>107.175</v>
      </c>
      <c r="BG140">
        <v>-123.024</v>
      </c>
      <c r="BH140">
        <v>2.5999999999999999E-2</v>
      </c>
      <c r="BL140" s="33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">
        <v>90</v>
      </c>
      <c r="BY140" s="35">
        <v>2.69E-5</v>
      </c>
      <c r="BZ140">
        <v>78.305000000000007</v>
      </c>
      <c r="CA140">
        <v>71.259</v>
      </c>
      <c r="CB140">
        <v>89.332999999999998</v>
      </c>
      <c r="CC140">
        <v>-81.254000000000005</v>
      </c>
      <c r="CD140">
        <v>1.7999999999999999E-2</v>
      </c>
      <c r="CG140" s="33"/>
      <c r="CH140" s="30"/>
      <c r="CI140" s="34"/>
      <c r="CJ140" s="30"/>
      <c r="CK140" s="30"/>
      <c r="CL140" s="30"/>
      <c r="CM140" s="30"/>
      <c r="CN140" s="30"/>
      <c r="CO140" s="30"/>
      <c r="CP140" s="30"/>
      <c r="CQ140" s="30"/>
      <c r="CR140">
        <v>61</v>
      </c>
      <c r="CS140" t="s">
        <v>129</v>
      </c>
      <c r="CT140" s="35">
        <v>4.5199999999999998E-4</v>
      </c>
      <c r="CU140">
        <v>54.393000000000001</v>
      </c>
      <c r="CV140">
        <v>21.602</v>
      </c>
      <c r="CW140">
        <v>176.054</v>
      </c>
      <c r="CX140">
        <v>-118.57</v>
      </c>
      <c r="CY140">
        <v>0.81399999999999995</v>
      </c>
      <c r="DB140" s="3">
        <v>13</v>
      </c>
      <c r="DD140" s="35">
        <v>8.2900000000000002E-6</v>
      </c>
      <c r="DE140">
        <v>87.137</v>
      </c>
      <c r="DF140">
        <v>58</v>
      </c>
      <c r="DG140">
        <v>140.88399999999999</v>
      </c>
      <c r="DH140">
        <v>-22.62</v>
      </c>
      <c r="DI140">
        <v>1.4E-2</v>
      </c>
      <c r="DL140" s="29"/>
      <c r="DM140" s="5">
        <v>19</v>
      </c>
      <c r="DO140" s="35">
        <v>1.1399999999999999E-5</v>
      </c>
      <c r="DP140">
        <v>87.552999999999997</v>
      </c>
      <c r="DQ140">
        <v>81.069999999999993</v>
      </c>
      <c r="DR140">
        <v>93.769000000000005</v>
      </c>
      <c r="DS140">
        <v>112.989</v>
      </c>
      <c r="DT140">
        <v>0.02</v>
      </c>
      <c r="DW140" s="3">
        <v>1</v>
      </c>
      <c r="DX140"/>
      <c r="DY140" s="35">
        <v>8.6000000000000007E-6</v>
      </c>
      <c r="DZ140">
        <v>48.006</v>
      </c>
      <c r="EA140">
        <v>45</v>
      </c>
      <c r="EB140">
        <v>51.222000000000001</v>
      </c>
      <c r="EC140">
        <v>-21.800999999999998</v>
      </c>
      <c r="ED140">
        <v>1.4999999999999999E-2</v>
      </c>
      <c r="EE140"/>
      <c r="EG140" s="33"/>
      <c r="EH140" s="30"/>
      <c r="EI140" s="30"/>
      <c r="EJ140" s="30"/>
      <c r="EK140" s="30"/>
      <c r="EL140" s="30"/>
      <c r="EM140" s="30"/>
      <c r="EN140" s="30"/>
      <c r="EO140" s="30"/>
      <c r="EP140" s="30"/>
      <c r="EQ140" s="33"/>
      <c r="ER140" s="30"/>
      <c r="ES140" s="30"/>
      <c r="ET140" s="30"/>
      <c r="EU140" s="30"/>
      <c r="EV140" s="30"/>
      <c r="EW140" s="30"/>
      <c r="EX140" s="30"/>
      <c r="EY140" s="30"/>
      <c r="EZ140" s="30"/>
      <c r="FB140" s="59"/>
      <c r="FL140" s="60"/>
      <c r="FW140" s="61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</row>
    <row r="141" spans="1:196" x14ac:dyDescent="0.25">
      <c r="A141" s="30"/>
      <c r="B141">
        <v>30</v>
      </c>
      <c r="D141" s="35">
        <v>8.2879999999999993E-6</v>
      </c>
      <c r="E141">
        <v>57.728000000000002</v>
      </c>
      <c r="F141">
        <v>47</v>
      </c>
      <c r="G141">
        <v>66.667000000000002</v>
      </c>
      <c r="H141">
        <v>-90</v>
      </c>
      <c r="I141">
        <v>1.4E-2</v>
      </c>
      <c r="T141">
        <f>S138/S134</f>
        <v>62.699999999999996</v>
      </c>
      <c r="U141">
        <f>S139/S134</f>
        <v>1145.5</v>
      </c>
      <c r="V141" s="3">
        <v>26</v>
      </c>
      <c r="W141" s="35">
        <v>2.7599999999999998E-6</v>
      </c>
      <c r="X141">
        <v>130.523</v>
      </c>
      <c r="Y141">
        <v>127.02800000000001</v>
      </c>
      <c r="Z141">
        <v>134.68799999999999</v>
      </c>
      <c r="AA141">
        <v>-45</v>
      </c>
      <c r="AB141">
        <v>5.0000000000000001E-3</v>
      </c>
      <c r="AQ141" s="3">
        <v>2</v>
      </c>
      <c r="AS141" s="35">
        <v>6.4500000000000001E-6</v>
      </c>
      <c r="AT141">
        <v>65.245000000000005</v>
      </c>
      <c r="AU141">
        <v>59.280999999999999</v>
      </c>
      <c r="AV141">
        <v>71.287000000000006</v>
      </c>
      <c r="AW141">
        <v>137.12100000000001</v>
      </c>
      <c r="AX141">
        <v>1.0999999999999999E-2</v>
      </c>
      <c r="BC141" s="35">
        <v>1.289E-5</v>
      </c>
      <c r="BD141">
        <v>90.959000000000003</v>
      </c>
      <c r="BE141">
        <v>84.073999999999998</v>
      </c>
      <c r="BF141">
        <v>99.409000000000006</v>
      </c>
      <c r="BG141">
        <v>53.972999999999999</v>
      </c>
      <c r="BH141">
        <v>2.3E-2</v>
      </c>
      <c r="BL141" s="33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">
        <v>91</v>
      </c>
      <c r="BY141" s="35">
        <v>2.3E-5</v>
      </c>
      <c r="BZ141">
        <v>93.730999999999995</v>
      </c>
      <c r="CA141">
        <v>89.332999999999998</v>
      </c>
      <c r="CB141">
        <v>97.927999999999997</v>
      </c>
      <c r="CC141">
        <v>95.194000000000003</v>
      </c>
      <c r="CD141">
        <v>1.6E-2</v>
      </c>
      <c r="CG141" s="33"/>
      <c r="CH141" s="30"/>
      <c r="CI141" s="34"/>
      <c r="CJ141" s="30"/>
      <c r="CK141" s="30"/>
      <c r="CL141" s="30"/>
      <c r="CM141" s="30"/>
      <c r="CN141" s="30"/>
      <c r="CO141" s="30"/>
      <c r="CP141" s="30"/>
      <c r="CQ141" s="30"/>
      <c r="CR141">
        <v>62</v>
      </c>
      <c r="CS141" t="s">
        <v>130</v>
      </c>
      <c r="CT141" s="35">
        <v>5.0100000000000003E-4</v>
      </c>
      <c r="CU141">
        <v>55.921999999999997</v>
      </c>
      <c r="CV141">
        <v>21.303000000000001</v>
      </c>
      <c r="CW141">
        <v>216.268</v>
      </c>
      <c r="CX141">
        <v>-118.54300000000001</v>
      </c>
      <c r="CY141">
        <v>0.90400000000000003</v>
      </c>
      <c r="DB141" s="3">
        <v>14</v>
      </c>
      <c r="DD141" s="35">
        <v>7.3699999999999997E-6</v>
      </c>
      <c r="DE141">
        <v>71.206000000000003</v>
      </c>
      <c r="DF141">
        <v>64.347999999999999</v>
      </c>
      <c r="DG141">
        <v>80.710999999999999</v>
      </c>
      <c r="DH141">
        <v>159.14599999999999</v>
      </c>
      <c r="DI141">
        <v>1.2999999999999999E-2</v>
      </c>
      <c r="DL141" s="29"/>
      <c r="DM141" s="5">
        <v>20</v>
      </c>
      <c r="DO141" s="35">
        <v>9.8200000000000008E-6</v>
      </c>
      <c r="DP141">
        <v>81.677999999999997</v>
      </c>
      <c r="DQ141">
        <v>77.436999999999998</v>
      </c>
      <c r="DR141">
        <v>89.715999999999994</v>
      </c>
      <c r="DS141">
        <v>-67.521000000000001</v>
      </c>
      <c r="DT141">
        <v>1.7000000000000001E-2</v>
      </c>
      <c r="DW141" s="3">
        <v>2</v>
      </c>
      <c r="DX141"/>
      <c r="DY141" s="35">
        <v>1.2300000000000001E-5</v>
      </c>
      <c r="DZ141">
        <v>46.901000000000003</v>
      </c>
      <c r="EA141">
        <v>41.51</v>
      </c>
      <c r="EB141">
        <v>52.673000000000002</v>
      </c>
      <c r="EC141">
        <v>160.14500000000001</v>
      </c>
      <c r="ED141">
        <v>2.1999999999999999E-2</v>
      </c>
      <c r="EE141"/>
      <c r="EG141" s="33"/>
      <c r="EH141" s="30"/>
      <c r="EI141" s="30"/>
      <c r="EJ141" s="30"/>
      <c r="EK141" s="30"/>
      <c r="EL141" s="30"/>
      <c r="EM141" s="30"/>
      <c r="EN141" s="30"/>
      <c r="EO141" s="30"/>
      <c r="EP141" s="30"/>
      <c r="EQ141" s="33"/>
      <c r="ER141" s="30"/>
      <c r="ES141" s="30"/>
      <c r="ET141" s="30"/>
      <c r="EU141" s="30"/>
      <c r="EV141" s="30"/>
      <c r="EW141" s="30"/>
      <c r="EX141" s="30"/>
      <c r="EY141" s="30"/>
      <c r="EZ141" s="30"/>
      <c r="FB141" s="59"/>
      <c r="FL141" s="60"/>
      <c r="FW141" s="61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</row>
    <row r="142" spans="1:196" x14ac:dyDescent="0.25">
      <c r="A142" s="30"/>
      <c r="B142">
        <v>31</v>
      </c>
      <c r="D142" s="35">
        <v>8.2879999999999993E-6</v>
      </c>
      <c r="E142">
        <v>52.421999999999997</v>
      </c>
      <c r="F142">
        <v>45.781999999999996</v>
      </c>
      <c r="G142">
        <v>61.704999999999998</v>
      </c>
      <c r="H142">
        <v>92.203000000000003</v>
      </c>
      <c r="I142">
        <v>1.4E-2</v>
      </c>
      <c r="O142">
        <f>P143-U141</f>
        <v>286.375</v>
      </c>
      <c r="P142">
        <f>S139/(S134+S135)</f>
        <v>954.58333333333337</v>
      </c>
      <c r="Q142">
        <f>R143-T141</f>
        <v>15.675000000000004</v>
      </c>
      <c r="R142">
        <f>S138/(S134+S135)</f>
        <v>52.25</v>
      </c>
      <c r="S142" t="s">
        <v>9</v>
      </c>
      <c r="T142">
        <f>S138/S137</f>
        <v>36.882352941176471</v>
      </c>
      <c r="U142">
        <f>S139/S137</f>
        <v>673.82352941176464</v>
      </c>
      <c r="V142" s="3">
        <v>27</v>
      </c>
      <c r="W142" s="35">
        <v>4.6E-6</v>
      </c>
      <c r="X142">
        <v>131.20599999999999</v>
      </c>
      <c r="Y142">
        <v>128.143</v>
      </c>
      <c r="Z142">
        <v>136.55600000000001</v>
      </c>
      <c r="AA142">
        <v>131.98699999999999</v>
      </c>
      <c r="AB142">
        <v>8.0000000000000002E-3</v>
      </c>
      <c r="AQ142" s="3">
        <v>3</v>
      </c>
      <c r="AS142" s="35">
        <v>7.9799999999999998E-6</v>
      </c>
      <c r="AT142">
        <v>68.387</v>
      </c>
      <c r="AU142">
        <v>61.622</v>
      </c>
      <c r="AV142">
        <v>76.206999999999994</v>
      </c>
      <c r="AW142">
        <v>-43.363</v>
      </c>
      <c r="AX142">
        <v>1.4E-2</v>
      </c>
      <c r="BC142" s="35">
        <v>1.504E-5</v>
      </c>
      <c r="BD142">
        <v>84.968999999999994</v>
      </c>
      <c r="BE142">
        <v>75.888999999999996</v>
      </c>
      <c r="BF142">
        <v>90.061999999999998</v>
      </c>
      <c r="BG142">
        <v>-119.745</v>
      </c>
      <c r="BH142">
        <v>2.5999999999999999E-2</v>
      </c>
      <c r="BL142" s="33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">
        <v>92</v>
      </c>
      <c r="BX142" t="s">
        <v>3</v>
      </c>
      <c r="BY142" s="35">
        <v>3.1699999999999998E-5</v>
      </c>
      <c r="BZ142">
        <v>130.11000000000001</v>
      </c>
      <c r="CA142">
        <v>116.803</v>
      </c>
      <c r="CB142">
        <v>143.529</v>
      </c>
      <c r="CC142">
        <v>8.6029999999999998</v>
      </c>
      <c r="CD142">
        <v>2.1999999999999999E-2</v>
      </c>
      <c r="CG142" s="33"/>
      <c r="CH142" s="30"/>
      <c r="CI142" s="34"/>
      <c r="CJ142" s="30"/>
      <c r="CK142" s="30"/>
      <c r="CL142" s="30"/>
      <c r="CM142" s="30"/>
      <c r="CN142" s="30"/>
      <c r="CO142" s="30"/>
      <c r="CP142" s="30"/>
      <c r="CQ142" s="30"/>
      <c r="CZ142" t="s">
        <v>8</v>
      </c>
      <c r="DB142" s="3">
        <v>15</v>
      </c>
      <c r="DD142" s="35">
        <v>6.1399999999999997E-6</v>
      </c>
      <c r="DE142">
        <v>63.938000000000002</v>
      </c>
      <c r="DF142">
        <v>52.158999999999999</v>
      </c>
      <c r="DG142">
        <v>73.263000000000005</v>
      </c>
      <c r="DH142">
        <v>-19.440000000000001</v>
      </c>
      <c r="DI142">
        <v>0.01</v>
      </c>
      <c r="DL142" s="29"/>
      <c r="DM142" s="5">
        <v>21</v>
      </c>
      <c r="DO142" s="35">
        <v>9.5200000000000003E-6</v>
      </c>
      <c r="DP142">
        <v>79.088999999999999</v>
      </c>
      <c r="DQ142">
        <v>71.613</v>
      </c>
      <c r="DR142">
        <v>83.391000000000005</v>
      </c>
      <c r="DS142">
        <v>112.166</v>
      </c>
      <c r="DT142">
        <v>1.6E-2</v>
      </c>
      <c r="DW142" s="3">
        <v>3</v>
      </c>
      <c r="DX142"/>
      <c r="DY142" s="35">
        <v>1.2E-5</v>
      </c>
      <c r="DZ142">
        <v>51.195999999999998</v>
      </c>
      <c r="EA142">
        <v>42</v>
      </c>
      <c r="EB142">
        <v>62.944000000000003</v>
      </c>
      <c r="EC142">
        <v>-21.251000000000001</v>
      </c>
      <c r="ED142">
        <v>2.1000000000000001E-2</v>
      </c>
      <c r="EE142"/>
      <c r="EG142" s="33"/>
      <c r="EH142" s="30"/>
      <c r="EI142" s="30"/>
      <c r="EJ142" s="30"/>
      <c r="EK142" s="30"/>
      <c r="EL142" s="30"/>
      <c r="EM142" s="30"/>
      <c r="EN142" s="30"/>
      <c r="EO142" s="30"/>
      <c r="EP142" s="30"/>
      <c r="EQ142" s="33"/>
      <c r="ER142" s="30"/>
      <c r="ES142" s="30"/>
      <c r="ET142" s="30"/>
      <c r="EU142" s="30"/>
      <c r="EV142" s="30"/>
      <c r="EW142" s="30"/>
      <c r="EX142" s="30"/>
      <c r="EY142" s="30"/>
      <c r="EZ142" s="30"/>
      <c r="FB142" s="59"/>
      <c r="FL142" s="60"/>
      <c r="FW142" s="61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</row>
    <row r="143" spans="1:196" x14ac:dyDescent="0.25">
      <c r="A143" s="30"/>
      <c r="B143">
        <v>32</v>
      </c>
      <c r="D143" s="35">
        <v>7.6739999999999997E-6</v>
      </c>
      <c r="E143">
        <v>55.573</v>
      </c>
      <c r="F143">
        <v>45.332999999999998</v>
      </c>
      <c r="G143">
        <v>73</v>
      </c>
      <c r="H143">
        <v>-90</v>
      </c>
      <c r="I143">
        <v>1.2999999999999999E-2</v>
      </c>
      <c r="P143">
        <f>S139/(S134-S135)</f>
        <v>1431.875</v>
      </c>
      <c r="R143">
        <f>S138/(S134-S135)</f>
        <v>78.375</v>
      </c>
      <c r="S143" t="s">
        <v>10</v>
      </c>
      <c r="T143">
        <f>S138/S136</f>
        <v>104.5</v>
      </c>
      <c r="U143">
        <f>S139/S136</f>
        <v>1909.1666666666667</v>
      </c>
      <c r="V143" s="3">
        <v>28</v>
      </c>
      <c r="W143" s="35">
        <v>4.3000000000000003E-6</v>
      </c>
      <c r="X143">
        <v>134.393</v>
      </c>
      <c r="Y143">
        <v>131.34700000000001</v>
      </c>
      <c r="Z143">
        <v>137.57599999999999</v>
      </c>
      <c r="AA143">
        <v>-57.529000000000003</v>
      </c>
      <c r="AB143">
        <v>7.0000000000000001E-3</v>
      </c>
      <c r="AQ143" s="3">
        <v>4</v>
      </c>
      <c r="AS143" s="35">
        <v>1.1399999999999999E-5</v>
      </c>
      <c r="AT143">
        <v>68.064999999999998</v>
      </c>
      <c r="AU143">
        <v>56.363999999999997</v>
      </c>
      <c r="AV143">
        <v>75.221999999999994</v>
      </c>
      <c r="AW143">
        <v>133.87700000000001</v>
      </c>
      <c r="AX143">
        <v>0.02</v>
      </c>
      <c r="BC143" s="35">
        <v>1.259E-5</v>
      </c>
      <c r="BD143">
        <v>73.435000000000002</v>
      </c>
      <c r="BE143">
        <v>65.028000000000006</v>
      </c>
      <c r="BF143">
        <v>82.332999999999998</v>
      </c>
      <c r="BG143">
        <v>56.31</v>
      </c>
      <c r="BH143">
        <v>2.1999999999999999E-2</v>
      </c>
      <c r="BL143" s="33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">
        <v>93</v>
      </c>
      <c r="BX143" t="s">
        <v>7</v>
      </c>
      <c r="BY143" s="35">
        <v>7.79E-6</v>
      </c>
      <c r="BZ143">
        <v>63.637</v>
      </c>
      <c r="CA143">
        <v>58.451000000000001</v>
      </c>
      <c r="CB143">
        <v>69.545000000000002</v>
      </c>
      <c r="CC143">
        <v>90.195999999999998</v>
      </c>
      <c r="CD143">
        <v>6.0000000000000001E-3</v>
      </c>
      <c r="CG143" s="33"/>
      <c r="CH143" s="30"/>
      <c r="CI143" s="34"/>
      <c r="CJ143" s="30"/>
      <c r="CK143" s="30"/>
      <c r="CL143" s="30"/>
      <c r="CM143" s="30"/>
      <c r="CN143" s="30"/>
      <c r="CO143" s="30"/>
      <c r="CP143" s="30"/>
      <c r="CQ143" s="30"/>
      <c r="CZ143">
        <f>CY140/CY136</f>
        <v>58.142857142857139</v>
      </c>
      <c r="DA143">
        <f>CY141/CY136</f>
        <v>64.571428571428569</v>
      </c>
      <c r="DB143" s="3">
        <v>16</v>
      </c>
      <c r="DD143" s="35">
        <v>6.7499999999999997E-6</v>
      </c>
      <c r="DE143">
        <v>56.576999999999998</v>
      </c>
      <c r="DF143">
        <v>49.41</v>
      </c>
      <c r="DG143">
        <v>71.37</v>
      </c>
      <c r="DH143">
        <v>163.30099999999999</v>
      </c>
      <c r="DI143">
        <v>1.2E-2</v>
      </c>
      <c r="DL143" s="29"/>
      <c r="DM143" s="5">
        <v>22</v>
      </c>
      <c r="DO143" s="35">
        <v>9.8200000000000008E-6</v>
      </c>
      <c r="DP143">
        <v>73.989000000000004</v>
      </c>
      <c r="DQ143">
        <v>66.706000000000003</v>
      </c>
      <c r="DR143">
        <v>82.138000000000005</v>
      </c>
      <c r="DS143">
        <v>-65.853999999999999</v>
      </c>
      <c r="DT143">
        <v>1.7000000000000001E-2</v>
      </c>
      <c r="DW143" s="3">
        <v>4</v>
      </c>
      <c r="DX143"/>
      <c r="DY143" s="35">
        <v>1.4399999999999999E-5</v>
      </c>
      <c r="DZ143">
        <v>51.014000000000003</v>
      </c>
      <c r="EA143">
        <v>45.152999999999999</v>
      </c>
      <c r="EB143">
        <v>57.488</v>
      </c>
      <c r="EC143">
        <v>159.14599999999999</v>
      </c>
      <c r="ED143">
        <v>2.5000000000000001E-2</v>
      </c>
      <c r="EE143"/>
      <c r="EG143" s="33"/>
      <c r="EH143" s="30"/>
      <c r="EI143" s="34"/>
      <c r="EJ143" s="30"/>
      <c r="EK143" s="30"/>
      <c r="EL143" s="30"/>
      <c r="EM143" s="30"/>
      <c r="EN143" s="30"/>
      <c r="EO143" s="30"/>
      <c r="EP143" s="30"/>
      <c r="EQ143" s="33"/>
      <c r="ER143" s="30"/>
      <c r="ES143" s="30"/>
      <c r="ET143" s="30"/>
      <c r="EU143" s="30"/>
      <c r="EV143" s="30"/>
      <c r="EW143" s="30"/>
      <c r="EX143" s="30"/>
      <c r="EY143" s="30"/>
      <c r="EZ143" s="30"/>
      <c r="FB143" s="59"/>
      <c r="FL143" s="60"/>
      <c r="FW143" s="61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</row>
    <row r="144" spans="1:196" x14ac:dyDescent="0.25">
      <c r="A144" s="30"/>
      <c r="B144">
        <v>33</v>
      </c>
      <c r="D144" s="35">
        <v>7.9810000000000003E-6</v>
      </c>
      <c r="E144">
        <v>61.628999999999998</v>
      </c>
      <c r="F144">
        <v>50</v>
      </c>
      <c r="G144">
        <v>84.12</v>
      </c>
      <c r="H144">
        <v>87.709000000000003</v>
      </c>
      <c r="I144">
        <v>1.4E-2</v>
      </c>
      <c r="L144" s="33"/>
      <c r="M144" s="30"/>
      <c r="N144" s="30"/>
      <c r="O144" s="30"/>
      <c r="P144" s="30"/>
      <c r="Q144" s="30"/>
      <c r="R144" s="30"/>
      <c r="S144" s="30"/>
      <c r="T144" s="30"/>
      <c r="U144" s="30"/>
      <c r="V144" s="3">
        <v>29</v>
      </c>
      <c r="W144" s="35">
        <v>3.0699999999999998E-6</v>
      </c>
      <c r="X144">
        <v>131.91399999999999</v>
      </c>
      <c r="Y144">
        <v>130.05799999999999</v>
      </c>
      <c r="Z144">
        <v>133.88900000000001</v>
      </c>
      <c r="AA144">
        <v>135</v>
      </c>
      <c r="AB144">
        <v>5.0000000000000001E-3</v>
      </c>
      <c r="AQ144" s="3">
        <v>5</v>
      </c>
      <c r="AS144" s="35">
        <v>9.5200000000000003E-6</v>
      </c>
      <c r="AT144">
        <v>87.518000000000001</v>
      </c>
      <c r="AU144">
        <v>72.289000000000001</v>
      </c>
      <c r="AV144">
        <v>110.97799999999999</v>
      </c>
      <c r="AW144">
        <v>-42.274000000000001</v>
      </c>
      <c r="AX144">
        <v>1.6E-2</v>
      </c>
      <c r="BB144" s="5" t="s">
        <v>3</v>
      </c>
      <c r="BC144" s="35">
        <v>1.1800000000000001E-5</v>
      </c>
      <c r="BD144">
        <v>121.962</v>
      </c>
      <c r="BE144">
        <v>112.979</v>
      </c>
      <c r="BF144">
        <v>130.61199999999999</v>
      </c>
      <c r="BG144">
        <v>-35.235999999999997</v>
      </c>
      <c r="BH144">
        <v>2.1000000000000001E-2</v>
      </c>
      <c r="BI144">
        <f>COUNT(BH111:BH143)</f>
        <v>33</v>
      </c>
      <c r="BL144" s="33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">
        <v>94</v>
      </c>
      <c r="BX144" t="s">
        <v>4</v>
      </c>
      <c r="BY144" s="35">
        <v>1.73E-5</v>
      </c>
      <c r="BZ144">
        <v>47.167000000000002</v>
      </c>
      <c r="CA144">
        <v>43.59</v>
      </c>
      <c r="CB144">
        <v>49.851999999999997</v>
      </c>
      <c r="CC144">
        <v>-85.914000000000001</v>
      </c>
      <c r="CD144">
        <v>1.0999999999999999E-2</v>
      </c>
      <c r="CG144" s="33"/>
      <c r="CH144" s="30"/>
      <c r="CI144" s="34"/>
      <c r="CJ144" s="30"/>
      <c r="CK144" s="30"/>
      <c r="CL144" s="30"/>
      <c r="CM144" s="30"/>
      <c r="CN144" s="30"/>
      <c r="CO144" s="30"/>
      <c r="CP144" s="30"/>
      <c r="CQ144" s="30"/>
      <c r="CU144">
        <f>CV145-DA143</f>
        <v>25.828571428571436</v>
      </c>
      <c r="CV144">
        <f>CY141/(CY136+CY137)</f>
        <v>50.222222222222214</v>
      </c>
      <c r="CW144">
        <f>CX145-CZ143</f>
        <v>23.257142857142853</v>
      </c>
      <c r="CX144">
        <f>CY140/(CY136+CY137)</f>
        <v>45.222222222222214</v>
      </c>
      <c r="CY144" t="s">
        <v>9</v>
      </c>
      <c r="CZ144">
        <f>CY140/CY139</f>
        <v>35.391304347826086</v>
      </c>
      <c r="DA144">
        <f>CY141/CY139</f>
        <v>39.304347826086961</v>
      </c>
      <c r="DB144" s="3">
        <v>17</v>
      </c>
      <c r="DD144" s="35">
        <v>7.0600000000000002E-6</v>
      </c>
      <c r="DE144">
        <v>66.700999999999993</v>
      </c>
      <c r="DF144">
        <v>52.704000000000001</v>
      </c>
      <c r="DG144">
        <v>99.984999999999999</v>
      </c>
      <c r="DH144">
        <v>-26.565000000000001</v>
      </c>
      <c r="DI144">
        <v>1.2E-2</v>
      </c>
      <c r="DL144" s="29"/>
      <c r="DM144" s="5">
        <v>23</v>
      </c>
      <c r="DO144" s="35">
        <v>9.2099999999999999E-6</v>
      </c>
      <c r="DP144">
        <v>76.858999999999995</v>
      </c>
      <c r="DQ144">
        <v>70</v>
      </c>
      <c r="DR144">
        <v>81.27</v>
      </c>
      <c r="DS144">
        <v>110.32299999999999</v>
      </c>
      <c r="DT144">
        <v>1.6E-2</v>
      </c>
      <c r="DW144" s="3">
        <v>5</v>
      </c>
      <c r="DX144"/>
      <c r="DY144" s="35">
        <v>1.4399999999999999E-5</v>
      </c>
      <c r="DZ144">
        <v>65.852000000000004</v>
      </c>
      <c r="EA144">
        <v>53.734000000000002</v>
      </c>
      <c r="EB144">
        <v>77.14</v>
      </c>
      <c r="EC144">
        <v>-19.983000000000001</v>
      </c>
      <c r="ED144">
        <v>2.5999999999999999E-2</v>
      </c>
      <c r="EE144"/>
      <c r="EG144" s="33"/>
      <c r="EH144" s="30"/>
      <c r="EI144" s="30"/>
      <c r="EJ144" s="30"/>
      <c r="EK144" s="30"/>
      <c r="EL144" s="30"/>
      <c r="EM144" s="30"/>
      <c r="EN144" s="30"/>
      <c r="EO144" s="30"/>
      <c r="EP144" s="30"/>
      <c r="EQ144" s="33"/>
      <c r="ER144" s="30"/>
      <c r="ES144" s="30"/>
      <c r="ET144" s="30"/>
      <c r="EU144" s="30"/>
      <c r="EV144" s="30"/>
      <c r="EW144" s="30"/>
      <c r="EX144" s="30"/>
      <c r="EY144" s="30"/>
      <c r="EZ144" s="30"/>
      <c r="FB144" s="59"/>
      <c r="FL144" s="60"/>
      <c r="FW144" s="61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</row>
    <row r="145" spans="1:196" x14ac:dyDescent="0.25">
      <c r="A145" s="30"/>
      <c r="B145">
        <v>34</v>
      </c>
      <c r="D145" s="35">
        <v>8.2879999999999993E-6</v>
      </c>
      <c r="E145">
        <v>57.162999999999997</v>
      </c>
      <c r="F145">
        <v>49.037999999999997</v>
      </c>
      <c r="G145">
        <v>66.704999999999998</v>
      </c>
      <c r="H145">
        <v>-87.796999999999997</v>
      </c>
      <c r="I145">
        <v>1.4E-2</v>
      </c>
      <c r="L145" s="36" t="s">
        <v>85</v>
      </c>
      <c r="M145" s="30"/>
      <c r="N145" s="30"/>
      <c r="O145" s="30"/>
      <c r="P145" s="30"/>
      <c r="Q145" s="30"/>
      <c r="R145" s="30"/>
      <c r="S145" s="30"/>
      <c r="T145" s="30"/>
      <c r="U145" s="30"/>
      <c r="V145" s="3">
        <v>30</v>
      </c>
      <c r="W145" s="35">
        <v>3.6799999999999999E-6</v>
      </c>
      <c r="X145">
        <v>132.541</v>
      </c>
      <c r="Y145">
        <v>127.61199999999999</v>
      </c>
      <c r="Z145">
        <v>137.756</v>
      </c>
      <c r="AA145">
        <v>-56.31</v>
      </c>
      <c r="AB145">
        <v>6.0000000000000001E-3</v>
      </c>
      <c r="AQ145" s="3">
        <v>6</v>
      </c>
      <c r="AS145" s="35">
        <v>8.2900000000000002E-6</v>
      </c>
      <c r="AT145">
        <v>103.045</v>
      </c>
      <c r="AU145">
        <v>84.63</v>
      </c>
      <c r="AV145">
        <v>117.667</v>
      </c>
      <c r="AW145">
        <v>136.548</v>
      </c>
      <c r="AX145">
        <v>1.4E-2</v>
      </c>
      <c r="BB145" s="5" t="s">
        <v>7</v>
      </c>
      <c r="BC145" s="35">
        <v>3.0989999999999999E-6</v>
      </c>
      <c r="BD145">
        <v>23.684000000000001</v>
      </c>
      <c r="BE145">
        <v>23.125</v>
      </c>
      <c r="BF145">
        <v>24.527999999999999</v>
      </c>
      <c r="BG145">
        <v>89.683000000000007</v>
      </c>
      <c r="BH145">
        <v>6.0000000000000001E-3</v>
      </c>
      <c r="BL145" s="33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">
        <v>95</v>
      </c>
      <c r="BX145" t="s">
        <v>5</v>
      </c>
      <c r="BY145" s="35">
        <v>6.5199999999999999E-5</v>
      </c>
      <c r="BZ145">
        <v>241.887</v>
      </c>
      <c r="CA145">
        <v>240.333</v>
      </c>
      <c r="CB145">
        <v>242.333</v>
      </c>
      <c r="CC145">
        <v>100.62</v>
      </c>
      <c r="CD145">
        <v>4.5999999999999999E-2</v>
      </c>
      <c r="CG145" s="33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V145">
        <f>CY141/(CY136-CY137)</f>
        <v>90.4</v>
      </c>
      <c r="CX145">
        <f>CY140/(CY136-CY137)</f>
        <v>81.399999999999991</v>
      </c>
      <c r="CY145" t="s">
        <v>10</v>
      </c>
      <c r="CZ145">
        <f>CY140/CY138</f>
        <v>116.28571428571428</v>
      </c>
      <c r="DA145">
        <f>CY141/CY138</f>
        <v>129.14285714285714</v>
      </c>
      <c r="DB145" s="3">
        <v>18</v>
      </c>
      <c r="DD145" s="35">
        <v>8.6000000000000007E-6</v>
      </c>
      <c r="DE145">
        <v>48.902000000000001</v>
      </c>
      <c r="DF145">
        <v>32.222000000000001</v>
      </c>
      <c r="DG145">
        <v>56.16</v>
      </c>
      <c r="DH145">
        <v>160.90700000000001</v>
      </c>
      <c r="DI145">
        <v>1.4999999999999999E-2</v>
      </c>
      <c r="DL145" s="29"/>
      <c r="DM145" s="5">
        <v>24</v>
      </c>
      <c r="DO145" s="35">
        <v>1.1399999999999999E-5</v>
      </c>
      <c r="DP145">
        <v>76.771000000000001</v>
      </c>
      <c r="DQ145">
        <v>69.536000000000001</v>
      </c>
      <c r="DR145">
        <v>81.13</v>
      </c>
      <c r="DS145">
        <v>-67.010999999999996</v>
      </c>
      <c r="DT145">
        <v>0.02</v>
      </c>
      <c r="DW145" s="3">
        <v>6</v>
      </c>
      <c r="DX145"/>
      <c r="DY145" s="35">
        <v>8.6000000000000007E-6</v>
      </c>
      <c r="DZ145">
        <v>80.058999999999997</v>
      </c>
      <c r="EA145">
        <v>74.688000000000002</v>
      </c>
      <c r="EB145">
        <v>88.1</v>
      </c>
      <c r="EC145">
        <v>158.19900000000001</v>
      </c>
      <c r="ED145">
        <v>1.4999999999999999E-2</v>
      </c>
      <c r="EE145"/>
      <c r="EG145" s="33"/>
      <c r="EH145" s="30"/>
      <c r="EI145" s="30"/>
      <c r="EJ145" s="30"/>
      <c r="EK145" s="30"/>
      <c r="EL145" s="30"/>
      <c r="EM145" s="30"/>
      <c r="EN145" s="30"/>
      <c r="EO145" s="30"/>
      <c r="EP145" s="30"/>
      <c r="EQ145" s="33"/>
      <c r="ER145" s="30"/>
      <c r="ES145" s="30"/>
      <c r="ET145" s="30"/>
      <c r="EU145" s="30"/>
      <c r="EV145" s="30"/>
      <c r="EW145" s="30"/>
      <c r="EX145" s="30"/>
      <c r="EY145" s="30"/>
      <c r="EZ145" s="30"/>
      <c r="FB145" s="59"/>
      <c r="FL145" s="60"/>
      <c r="FW145" s="61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</row>
    <row r="146" spans="1:196" x14ac:dyDescent="0.25">
      <c r="A146" s="30"/>
      <c r="B146">
        <v>35</v>
      </c>
      <c r="D146" s="35">
        <v>7.0600000000000002E-6</v>
      </c>
      <c r="E146">
        <v>57.296999999999997</v>
      </c>
      <c r="F146">
        <v>48.667000000000002</v>
      </c>
      <c r="G146">
        <v>62.908999999999999</v>
      </c>
      <c r="H146">
        <v>92.602999999999994</v>
      </c>
      <c r="I146">
        <v>1.2E-2</v>
      </c>
      <c r="L146" s="3" t="s">
        <v>12</v>
      </c>
      <c r="M146" t="s">
        <v>1</v>
      </c>
      <c r="N146" t="s">
        <v>2</v>
      </c>
      <c r="O146" t="s">
        <v>3</v>
      </c>
      <c r="P146" t="s">
        <v>4</v>
      </c>
      <c r="Q146" t="s">
        <v>5</v>
      </c>
      <c r="R146" t="s">
        <v>6</v>
      </c>
      <c r="S146" t="s">
        <v>13</v>
      </c>
      <c r="V146" s="3">
        <v>31</v>
      </c>
      <c r="W146" s="35">
        <v>3.9899999999999999E-6</v>
      </c>
      <c r="X146">
        <v>133.453</v>
      </c>
      <c r="Y146">
        <v>130.44399999999999</v>
      </c>
      <c r="Z146">
        <v>138.40700000000001</v>
      </c>
      <c r="AA146">
        <v>131.63399999999999</v>
      </c>
      <c r="AB146">
        <v>7.0000000000000001E-3</v>
      </c>
      <c r="AQ146" s="3">
        <v>7</v>
      </c>
      <c r="AS146" s="35">
        <v>1.04E-5</v>
      </c>
      <c r="AT146">
        <v>129.91900000000001</v>
      </c>
      <c r="AU146">
        <v>100.354</v>
      </c>
      <c r="AV146">
        <v>197.929</v>
      </c>
      <c r="AW146">
        <v>-42.51</v>
      </c>
      <c r="AX146">
        <v>1.7999999999999999E-2</v>
      </c>
      <c r="BB146" s="5" t="s">
        <v>4</v>
      </c>
      <c r="BC146" s="35">
        <v>5.8320000000000002E-6</v>
      </c>
      <c r="BD146">
        <v>73.435000000000002</v>
      </c>
      <c r="BE146">
        <v>65.028000000000006</v>
      </c>
      <c r="BF146">
        <v>82.332999999999998</v>
      </c>
      <c r="BG146">
        <v>-123.232</v>
      </c>
      <c r="BH146">
        <v>0.01</v>
      </c>
      <c r="BL146" s="33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">
        <v>92</v>
      </c>
      <c r="BY146">
        <v>3.0000000000000001E-3</v>
      </c>
      <c r="BZ146">
        <v>127.21599999999999</v>
      </c>
      <c r="CA146">
        <v>43.887</v>
      </c>
      <c r="CB146">
        <v>242.40799999999999</v>
      </c>
      <c r="CC146">
        <v>97.581000000000003</v>
      </c>
      <c r="CD146">
        <v>1.9630000000000001</v>
      </c>
      <c r="CG146" s="33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DB146" s="3">
        <v>19</v>
      </c>
      <c r="DD146" s="35">
        <v>9.5200000000000003E-6</v>
      </c>
      <c r="DE146">
        <v>37.86</v>
      </c>
      <c r="DF146">
        <v>31.71</v>
      </c>
      <c r="DG146">
        <v>44.37</v>
      </c>
      <c r="DH146">
        <v>-23.962</v>
      </c>
      <c r="DI146">
        <v>1.7000000000000001E-2</v>
      </c>
      <c r="DL146" s="29"/>
      <c r="DM146" s="5">
        <v>25</v>
      </c>
      <c r="DO146" s="35">
        <v>8.6000000000000007E-6</v>
      </c>
      <c r="DP146">
        <v>74.92</v>
      </c>
      <c r="DQ146">
        <v>70.37</v>
      </c>
      <c r="DR146">
        <v>78.912000000000006</v>
      </c>
      <c r="DS146">
        <v>111.801</v>
      </c>
      <c r="DT146">
        <v>1.4999999999999999E-2</v>
      </c>
      <c r="DW146" s="3">
        <v>7</v>
      </c>
      <c r="DX146"/>
      <c r="DY146" s="35">
        <v>8.2900000000000002E-6</v>
      </c>
      <c r="DZ146">
        <v>95.195999999999998</v>
      </c>
      <c r="EA146">
        <v>76</v>
      </c>
      <c r="EB146">
        <v>111.718</v>
      </c>
      <c r="EC146">
        <v>-19.798999999999999</v>
      </c>
      <c r="ED146">
        <v>1.4999999999999999E-2</v>
      </c>
      <c r="EE146"/>
      <c r="EG146" s="33"/>
      <c r="EH146" s="30"/>
      <c r="EI146" s="30"/>
      <c r="EJ146" s="30"/>
      <c r="EK146" s="30"/>
      <c r="EL146" s="30"/>
      <c r="EM146" s="30"/>
      <c r="EN146" s="30"/>
      <c r="EO146" s="30"/>
      <c r="EP146" s="30"/>
      <c r="EQ146" s="33"/>
      <c r="ER146" s="30"/>
      <c r="ES146" s="30"/>
      <c r="ET146" s="30"/>
      <c r="EU146" s="30"/>
      <c r="EV146" s="30"/>
      <c r="EW146" s="30"/>
      <c r="EX146" s="30"/>
      <c r="EY146" s="30"/>
      <c r="EZ146" s="30"/>
      <c r="FB146" s="59"/>
      <c r="FL146" s="60"/>
      <c r="FW146" s="61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</row>
    <row r="147" spans="1:196" x14ac:dyDescent="0.25">
      <c r="A147" s="30"/>
      <c r="B147">
        <v>36</v>
      </c>
      <c r="D147" s="35">
        <v>8.2879999999999993E-6</v>
      </c>
      <c r="E147">
        <v>60.098999999999997</v>
      </c>
      <c r="F147">
        <v>51.332999999999998</v>
      </c>
      <c r="G147">
        <v>72.667000000000002</v>
      </c>
      <c r="H147">
        <v>-90</v>
      </c>
      <c r="I147">
        <v>1.4E-2</v>
      </c>
      <c r="L147" s="3">
        <v>1</v>
      </c>
      <c r="N147" s="35">
        <v>6.4500000000000001E-6</v>
      </c>
      <c r="O147">
        <v>71.105999999999995</v>
      </c>
      <c r="P147">
        <v>66.566999999999993</v>
      </c>
      <c r="Q147">
        <v>76.832999999999998</v>
      </c>
      <c r="R147">
        <v>75.256</v>
      </c>
      <c r="S147">
        <v>1.0999999999999999E-2</v>
      </c>
      <c r="V147" s="3">
        <v>32</v>
      </c>
      <c r="W147" s="35">
        <v>3.6799999999999999E-6</v>
      </c>
      <c r="X147">
        <v>141.411</v>
      </c>
      <c r="Y147">
        <v>133.88900000000001</v>
      </c>
      <c r="Z147">
        <v>148.047</v>
      </c>
      <c r="AA147">
        <v>-63.435000000000002</v>
      </c>
      <c r="AB147">
        <v>6.0000000000000001E-3</v>
      </c>
      <c r="AQ147" s="3">
        <v>8</v>
      </c>
      <c r="AR147" t="s">
        <v>3</v>
      </c>
      <c r="AS147" s="35">
        <v>8.8100000000000004E-6</v>
      </c>
      <c r="AT147">
        <v>83.472999999999999</v>
      </c>
      <c r="AU147">
        <v>70.100999999999999</v>
      </c>
      <c r="AV147">
        <v>102.31699999999999</v>
      </c>
      <c r="AW147">
        <v>33.484999999999999</v>
      </c>
      <c r="AX147">
        <v>1.4999999999999999E-2</v>
      </c>
      <c r="BB147" s="5" t="s">
        <v>5</v>
      </c>
      <c r="BC147" s="35">
        <v>1.9340000000000001E-5</v>
      </c>
      <c r="BD147">
        <v>158.708</v>
      </c>
      <c r="BE147">
        <v>150.44399999999999</v>
      </c>
      <c r="BF147">
        <v>169.63</v>
      </c>
      <c r="BG147">
        <v>59.036000000000001</v>
      </c>
      <c r="BH147">
        <v>3.5000000000000003E-2</v>
      </c>
      <c r="BL147" s="33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CD147">
        <v>6.415</v>
      </c>
      <c r="CG147" s="33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>
        <v>55</v>
      </c>
      <c r="CS147" t="s">
        <v>131</v>
      </c>
      <c r="CY147">
        <v>1.175</v>
      </c>
      <c r="DB147" s="3">
        <v>20</v>
      </c>
      <c r="DD147" s="35">
        <v>7.0600000000000002E-6</v>
      </c>
      <c r="DE147">
        <v>30.811</v>
      </c>
      <c r="DF147">
        <v>26.332999999999998</v>
      </c>
      <c r="DG147">
        <v>42.110999999999997</v>
      </c>
      <c r="DH147">
        <v>161.565</v>
      </c>
      <c r="DI147">
        <v>1.2E-2</v>
      </c>
      <c r="DL147" s="29"/>
      <c r="DM147" s="5">
        <v>26</v>
      </c>
      <c r="DO147" s="35">
        <v>1.0699999999999999E-5</v>
      </c>
      <c r="DP147">
        <v>76.471999999999994</v>
      </c>
      <c r="DQ147">
        <v>70.073999999999998</v>
      </c>
      <c r="DR147">
        <v>82.426000000000002</v>
      </c>
      <c r="DS147">
        <v>-65.694999999999993</v>
      </c>
      <c r="DT147">
        <v>1.9E-2</v>
      </c>
      <c r="DW147" s="3">
        <v>8</v>
      </c>
      <c r="DX147"/>
      <c r="DY147" s="35">
        <v>1.17E-5</v>
      </c>
      <c r="DZ147">
        <v>77.933000000000007</v>
      </c>
      <c r="EA147">
        <v>56.012999999999998</v>
      </c>
      <c r="EB147">
        <v>109.889</v>
      </c>
      <c r="EC147">
        <v>159.07499999999999</v>
      </c>
      <c r="ED147">
        <v>0.02</v>
      </c>
      <c r="EE147"/>
      <c r="EG147" s="33"/>
      <c r="EH147" s="30"/>
      <c r="EI147" s="30"/>
      <c r="EJ147" s="30"/>
      <c r="EK147" s="30"/>
      <c r="EL147" s="30"/>
      <c r="EM147" s="30"/>
      <c r="EN147" s="30"/>
      <c r="EO147" s="30"/>
      <c r="EP147" s="30"/>
      <c r="EQ147" s="33"/>
      <c r="ER147" s="30"/>
      <c r="ES147" s="30"/>
      <c r="ET147" s="30"/>
      <c r="EU147" s="30"/>
      <c r="EV147" s="30"/>
      <c r="EW147" s="30"/>
      <c r="EX147" s="30"/>
      <c r="EY147" s="30"/>
      <c r="EZ147" s="30"/>
      <c r="FB147" s="59"/>
      <c r="FL147" s="60"/>
      <c r="FW147" s="61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</row>
    <row r="148" spans="1:196" x14ac:dyDescent="0.25">
      <c r="A148" s="30"/>
      <c r="B148">
        <v>37</v>
      </c>
      <c r="D148" s="35">
        <v>9.2089999999999994E-6</v>
      </c>
      <c r="E148">
        <v>56.889000000000003</v>
      </c>
      <c r="F148">
        <v>50</v>
      </c>
      <c r="G148">
        <v>67.332999999999998</v>
      </c>
      <c r="H148">
        <v>90</v>
      </c>
      <c r="I148">
        <v>1.6E-2</v>
      </c>
      <c r="L148" s="3">
        <v>2</v>
      </c>
      <c r="N148" s="35">
        <v>1.11E-5</v>
      </c>
      <c r="O148">
        <v>76.757999999999996</v>
      </c>
      <c r="P148">
        <v>65.570999999999998</v>
      </c>
      <c r="Q148">
        <v>84.218999999999994</v>
      </c>
      <c r="R148">
        <v>-96.52</v>
      </c>
      <c r="S148">
        <v>0.02</v>
      </c>
      <c r="V148" s="3">
        <v>33</v>
      </c>
      <c r="W148" s="35">
        <v>6.1399999999999997E-6</v>
      </c>
      <c r="X148">
        <v>131.83000000000001</v>
      </c>
      <c r="Y148">
        <v>125.035</v>
      </c>
      <c r="Z148">
        <v>138.374</v>
      </c>
      <c r="AA148">
        <v>137.12100000000001</v>
      </c>
      <c r="AB148">
        <v>0.01</v>
      </c>
      <c r="AQ148" s="3">
        <v>9</v>
      </c>
      <c r="AR148" t="s">
        <v>7</v>
      </c>
      <c r="AS148" s="35">
        <v>1.7099999999999999E-6</v>
      </c>
      <c r="AT148">
        <v>25.196000000000002</v>
      </c>
      <c r="AU148">
        <v>16.847000000000001</v>
      </c>
      <c r="AV148">
        <v>46.695999999999998</v>
      </c>
      <c r="AW148">
        <v>95.760999999999996</v>
      </c>
      <c r="AX148">
        <v>3.0000000000000001E-3</v>
      </c>
      <c r="BC148" s="35">
        <v>3.7819999999999998E-4</v>
      </c>
      <c r="BD148">
        <v>122.389</v>
      </c>
      <c r="BE148">
        <v>65.44</v>
      </c>
      <c r="BF148">
        <v>169.87</v>
      </c>
      <c r="BG148">
        <v>57.24</v>
      </c>
      <c r="BH148">
        <v>0.68200000000000005</v>
      </c>
      <c r="BL148" s="33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CE148" t="s">
        <v>8</v>
      </c>
      <c r="CG148" s="33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Z148" t="s">
        <v>8</v>
      </c>
      <c r="DB148" s="3">
        <v>21</v>
      </c>
      <c r="DD148" s="35">
        <v>7.9799999999999998E-6</v>
      </c>
      <c r="DE148">
        <v>28.19</v>
      </c>
      <c r="DF148">
        <v>23.236000000000001</v>
      </c>
      <c r="DG148">
        <v>33.954000000000001</v>
      </c>
      <c r="DH148">
        <v>-21.370999999999999</v>
      </c>
      <c r="DI148">
        <v>1.4E-2</v>
      </c>
      <c r="DL148" s="29"/>
      <c r="DM148" s="5">
        <v>27</v>
      </c>
      <c r="DO148" s="35">
        <v>8.2900000000000002E-6</v>
      </c>
      <c r="DP148">
        <v>77.257000000000005</v>
      </c>
      <c r="DQ148">
        <v>70.073999999999998</v>
      </c>
      <c r="DR148">
        <v>80.709000000000003</v>
      </c>
      <c r="DS148">
        <v>112.62</v>
      </c>
      <c r="DT148">
        <v>1.4E-2</v>
      </c>
      <c r="DW148" s="3">
        <v>9</v>
      </c>
      <c r="DX148"/>
      <c r="DY148" s="35">
        <v>1.0699999999999999E-5</v>
      </c>
      <c r="DZ148">
        <v>55.933</v>
      </c>
      <c r="EA148">
        <v>47.997999999999998</v>
      </c>
      <c r="EB148">
        <v>62.06</v>
      </c>
      <c r="EC148">
        <v>-21.161000000000001</v>
      </c>
      <c r="ED148">
        <v>1.9E-2</v>
      </c>
      <c r="EE148"/>
      <c r="EG148" s="33"/>
      <c r="EH148" s="30"/>
      <c r="EI148" s="30"/>
      <c r="EJ148" s="30"/>
      <c r="EK148" s="30"/>
      <c r="EL148" s="30"/>
      <c r="EM148" s="30"/>
      <c r="EN148" s="30"/>
      <c r="EO148" s="30"/>
      <c r="EP148" s="30"/>
      <c r="EQ148" s="33"/>
      <c r="ER148" s="30"/>
      <c r="ES148" s="30"/>
      <c r="ET148" s="30"/>
      <c r="EU148" s="30"/>
      <c r="EV148" s="30"/>
      <c r="EW148" s="30"/>
      <c r="EX148" s="30"/>
      <c r="EY148" s="30"/>
      <c r="EZ148" s="30"/>
      <c r="FB148" s="59"/>
      <c r="FL148" s="60"/>
      <c r="FW148" s="61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</row>
    <row r="149" spans="1:196" x14ac:dyDescent="0.25">
      <c r="A149" s="30"/>
      <c r="B149">
        <v>38</v>
      </c>
      <c r="D149" s="35">
        <v>9.2089999999999994E-6</v>
      </c>
      <c r="E149">
        <v>60.174999999999997</v>
      </c>
      <c r="F149">
        <v>50.276000000000003</v>
      </c>
      <c r="G149">
        <v>66.620999999999995</v>
      </c>
      <c r="H149">
        <v>-88.025000000000006</v>
      </c>
      <c r="I149">
        <v>1.6E-2</v>
      </c>
      <c r="L149" s="3">
        <v>3</v>
      </c>
      <c r="N149" s="35">
        <v>5.22E-6</v>
      </c>
      <c r="O149">
        <v>71.248000000000005</v>
      </c>
      <c r="P149">
        <v>65.926000000000002</v>
      </c>
      <c r="Q149">
        <v>75.332999999999998</v>
      </c>
      <c r="R149">
        <v>79.38</v>
      </c>
      <c r="S149">
        <v>8.9999999999999993E-3</v>
      </c>
      <c r="V149" s="3">
        <v>34</v>
      </c>
      <c r="W149" s="35">
        <v>5.22E-6</v>
      </c>
      <c r="X149">
        <v>135.95699999999999</v>
      </c>
      <c r="Y149">
        <v>128.26900000000001</v>
      </c>
      <c r="Z149">
        <v>141.38</v>
      </c>
      <c r="AA149">
        <v>-55.305</v>
      </c>
      <c r="AB149">
        <v>8.9999999999999993E-3</v>
      </c>
      <c r="AQ149" s="3">
        <v>10</v>
      </c>
      <c r="AR149" t="s">
        <v>4</v>
      </c>
      <c r="AS149" s="35">
        <v>6.4500000000000001E-6</v>
      </c>
      <c r="AT149">
        <v>62.136000000000003</v>
      </c>
      <c r="AU149">
        <v>56.167000000000002</v>
      </c>
      <c r="AV149">
        <v>66.932000000000002</v>
      </c>
      <c r="AW149">
        <v>-45</v>
      </c>
      <c r="AX149">
        <v>1.0999999999999999E-2</v>
      </c>
      <c r="BH149">
        <v>1.7849999999999999</v>
      </c>
      <c r="BL149" s="33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CE149">
        <f>CD146/CD142</f>
        <v>89.227272727272734</v>
      </c>
      <c r="CF149">
        <f>CD147/CD142</f>
        <v>291.59090909090912</v>
      </c>
      <c r="CG149" s="33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Z149">
        <f>CY140/CY136</f>
        <v>58.142857142857139</v>
      </c>
      <c r="DA149">
        <f>CY147/CY136</f>
        <v>83.928571428571431</v>
      </c>
      <c r="DB149" s="3">
        <v>22</v>
      </c>
      <c r="DD149" s="35">
        <v>7.9799999999999998E-6</v>
      </c>
      <c r="DE149">
        <v>24.151</v>
      </c>
      <c r="DF149">
        <v>17.818000000000001</v>
      </c>
      <c r="DG149">
        <v>28.332999999999998</v>
      </c>
      <c r="DH149">
        <v>158.62899999999999</v>
      </c>
      <c r="DI149">
        <v>1.4E-2</v>
      </c>
      <c r="DL149" s="29"/>
      <c r="DM149" s="5">
        <v>28</v>
      </c>
      <c r="DO149" s="35">
        <v>1.26E-5</v>
      </c>
      <c r="DP149">
        <v>73.394999999999996</v>
      </c>
      <c r="DQ149">
        <v>67.266999999999996</v>
      </c>
      <c r="DR149">
        <v>77.888999999999996</v>
      </c>
      <c r="DS149">
        <v>-70.641000000000005</v>
      </c>
      <c r="DT149">
        <v>2.1999999999999999E-2</v>
      </c>
      <c r="DW149" s="3">
        <v>10</v>
      </c>
      <c r="DX149"/>
      <c r="DY149" s="35">
        <v>1.2E-5</v>
      </c>
      <c r="DZ149">
        <v>47.252000000000002</v>
      </c>
      <c r="EA149">
        <v>43.889000000000003</v>
      </c>
      <c r="EB149">
        <v>53.456000000000003</v>
      </c>
      <c r="EC149">
        <v>159.624</v>
      </c>
      <c r="ED149">
        <v>2.1000000000000001E-2</v>
      </c>
      <c r="EE149"/>
      <c r="EG149" s="33"/>
      <c r="EH149" s="30"/>
      <c r="EI149" s="30"/>
      <c r="EJ149" s="30"/>
      <c r="EK149" s="30"/>
      <c r="EL149" s="30"/>
      <c r="EM149" s="30"/>
      <c r="EN149" s="30"/>
      <c r="EO149" s="30"/>
      <c r="EP149" s="30"/>
      <c r="EQ149" s="33"/>
      <c r="ER149" s="30"/>
      <c r="ES149" s="30"/>
      <c r="ET149" s="30"/>
      <c r="EU149" s="30"/>
      <c r="EV149" s="30"/>
      <c r="EW149" s="30"/>
      <c r="EX149" s="30"/>
      <c r="EY149" s="30"/>
      <c r="EZ149" s="30"/>
      <c r="FB149" s="59"/>
      <c r="FL149" s="60"/>
      <c r="FW149" s="61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</row>
    <row r="150" spans="1:196" x14ac:dyDescent="0.25">
      <c r="A150" s="30"/>
      <c r="B150">
        <v>39</v>
      </c>
      <c r="D150" s="35">
        <v>7.9810000000000003E-6</v>
      </c>
      <c r="E150">
        <v>57.667000000000002</v>
      </c>
      <c r="F150">
        <v>49</v>
      </c>
      <c r="G150">
        <v>62.667000000000002</v>
      </c>
      <c r="H150">
        <v>92.290999999999997</v>
      </c>
      <c r="I150">
        <v>1.4E-2</v>
      </c>
      <c r="L150" s="3">
        <v>4</v>
      </c>
      <c r="N150" s="35">
        <v>5.5300000000000004E-6</v>
      </c>
      <c r="O150">
        <v>66.19</v>
      </c>
      <c r="P150">
        <v>62.667000000000002</v>
      </c>
      <c r="Q150">
        <v>71.007000000000005</v>
      </c>
      <c r="R150">
        <v>-100.62</v>
      </c>
      <c r="S150">
        <v>8.9999999999999993E-3</v>
      </c>
      <c r="V150" s="3">
        <v>35</v>
      </c>
      <c r="W150" s="35">
        <v>8.6000000000000007E-6</v>
      </c>
      <c r="X150">
        <v>132.29400000000001</v>
      </c>
      <c r="Y150">
        <v>122.292</v>
      </c>
      <c r="Z150">
        <v>140</v>
      </c>
      <c r="AA150">
        <v>128.99100000000001</v>
      </c>
      <c r="AB150">
        <v>1.4999999999999999E-2</v>
      </c>
      <c r="AQ150" s="3">
        <v>11</v>
      </c>
      <c r="AR150" t="s">
        <v>5</v>
      </c>
      <c r="AS150" s="35">
        <v>1.1399999999999999E-5</v>
      </c>
      <c r="AT150">
        <v>129.91900000000001</v>
      </c>
      <c r="AU150">
        <v>100.354</v>
      </c>
      <c r="AV150">
        <v>197.929</v>
      </c>
      <c r="AW150">
        <v>137.12100000000001</v>
      </c>
      <c r="AX150">
        <v>0.02</v>
      </c>
      <c r="BI150" t="s">
        <v>8</v>
      </c>
      <c r="BL150" s="33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Z150">
        <f>CA151-CF149</f>
        <v>109.34659090909088</v>
      </c>
      <c r="CA150">
        <f>CD147/(CD142+CD143)</f>
        <v>229.10714285714289</v>
      </c>
      <c r="CB150">
        <f>CC151-CE149</f>
        <v>33.460227272727266</v>
      </c>
      <c r="CC150">
        <f>CD146/(CD142+CD143)</f>
        <v>70.107142857142861</v>
      </c>
      <c r="CD150" t="s">
        <v>9</v>
      </c>
      <c r="CE150">
        <f>CD146/CD145</f>
        <v>42.673913043478265</v>
      </c>
      <c r="CF150">
        <f>CD147/CD145</f>
        <v>139.45652173913044</v>
      </c>
      <c r="CG150" s="33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U150">
        <f>CV151-DA149</f>
        <v>33.571428571428569</v>
      </c>
      <c r="CV150">
        <f>CY147/(CY136+CY137)</f>
        <v>65.277777777777771</v>
      </c>
      <c r="CW150">
        <f>CX145-CZ143</f>
        <v>23.257142857142853</v>
      </c>
      <c r="CX150">
        <f>CY140/(CY136+CY137)</f>
        <v>45.222222222222214</v>
      </c>
      <c r="CY150" t="s">
        <v>9</v>
      </c>
      <c r="CZ150">
        <f>CY140/CY139</f>
        <v>35.391304347826086</v>
      </c>
      <c r="DA150">
        <f>CY147/CY139</f>
        <v>51.086956521739133</v>
      </c>
      <c r="DB150" s="3">
        <v>23</v>
      </c>
      <c r="DD150" s="35">
        <v>8.2900000000000002E-6</v>
      </c>
      <c r="DE150">
        <v>20.722000000000001</v>
      </c>
      <c r="DF150">
        <v>16.454000000000001</v>
      </c>
      <c r="DG150">
        <v>28.332999999999998</v>
      </c>
      <c r="DH150">
        <v>-19.798999999999999</v>
      </c>
      <c r="DI150">
        <v>1.4999999999999999E-2</v>
      </c>
      <c r="DL150" s="29"/>
      <c r="DM150" s="5">
        <v>29</v>
      </c>
      <c r="DO150" s="35">
        <v>1.0699999999999999E-5</v>
      </c>
      <c r="DP150">
        <v>65.623000000000005</v>
      </c>
      <c r="DQ150">
        <v>61.136000000000003</v>
      </c>
      <c r="DR150">
        <v>72.778000000000006</v>
      </c>
      <c r="DS150">
        <v>114.30500000000001</v>
      </c>
      <c r="DT150">
        <v>1.9E-2</v>
      </c>
      <c r="DW150" s="3">
        <v>11</v>
      </c>
      <c r="DX150"/>
      <c r="DY150" s="35">
        <v>1.01E-5</v>
      </c>
      <c r="DZ150">
        <v>49.540999999999997</v>
      </c>
      <c r="EA150">
        <v>41.640999999999998</v>
      </c>
      <c r="EB150">
        <v>53.185000000000002</v>
      </c>
      <c r="EC150">
        <v>-21.800999999999998</v>
      </c>
      <c r="ED150">
        <v>1.7999999999999999E-2</v>
      </c>
      <c r="EE150"/>
      <c r="EG150" s="33"/>
      <c r="EH150" s="30"/>
      <c r="EI150" s="34"/>
      <c r="EJ150" s="30"/>
      <c r="EK150" s="30"/>
      <c r="EL150" s="30"/>
      <c r="EM150" s="30"/>
      <c r="EN150" s="30"/>
      <c r="EO150" s="30"/>
      <c r="EP150" s="30"/>
      <c r="EQ150" s="33"/>
      <c r="ER150" s="30"/>
      <c r="ES150" s="30"/>
      <c r="ET150" s="30"/>
      <c r="EU150" s="30"/>
      <c r="EV150" s="30"/>
      <c r="EW150" s="30"/>
      <c r="EX150" s="30"/>
      <c r="EY150" s="30"/>
      <c r="EZ150" s="30"/>
      <c r="FB150" s="59"/>
      <c r="FL150" s="60"/>
      <c r="FW150" s="61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</row>
    <row r="151" spans="1:196" x14ac:dyDescent="0.25">
      <c r="A151" s="30"/>
      <c r="B151">
        <v>40</v>
      </c>
      <c r="D151" s="35">
        <v>6.139E-6</v>
      </c>
      <c r="E151">
        <v>53.261000000000003</v>
      </c>
      <c r="F151">
        <v>46.683999999999997</v>
      </c>
      <c r="G151">
        <v>60.701999999999998</v>
      </c>
      <c r="H151">
        <v>-93.013000000000005</v>
      </c>
      <c r="I151">
        <v>1.0999999999999999E-2</v>
      </c>
      <c r="L151" s="3">
        <v>5</v>
      </c>
      <c r="N151" s="35">
        <v>7.0600000000000002E-6</v>
      </c>
      <c r="O151">
        <v>64.658000000000001</v>
      </c>
      <c r="P151">
        <v>58.332999999999998</v>
      </c>
      <c r="Q151">
        <v>70.474999999999994</v>
      </c>
      <c r="R151">
        <v>82.234999999999999</v>
      </c>
      <c r="S151">
        <v>1.2E-2</v>
      </c>
      <c r="V151" s="3">
        <v>36</v>
      </c>
      <c r="W151" s="35">
        <v>6.4500000000000001E-6</v>
      </c>
      <c r="X151">
        <v>129.45400000000001</v>
      </c>
      <c r="Y151">
        <v>126.333</v>
      </c>
      <c r="Z151">
        <v>133.11099999999999</v>
      </c>
      <c r="AA151">
        <v>-47.121000000000002</v>
      </c>
      <c r="AB151">
        <v>1.0999999999999999E-2</v>
      </c>
      <c r="AQ151" s="3">
        <v>8</v>
      </c>
      <c r="AR151" t="s">
        <v>101</v>
      </c>
      <c r="AS151" s="35">
        <v>5.8900000000000002E-5</v>
      </c>
      <c r="AT151">
        <v>85.936999999999998</v>
      </c>
      <c r="AU151">
        <v>54.656999999999996</v>
      </c>
      <c r="AV151">
        <v>197.8</v>
      </c>
      <c r="AW151">
        <v>-43.302999999999997</v>
      </c>
      <c r="AX151">
        <v>0.106</v>
      </c>
      <c r="BI151">
        <f>BH148/BH144</f>
        <v>32.476190476190474</v>
      </c>
      <c r="BJ151">
        <f>BH149/BH144</f>
        <v>84.999999999999986</v>
      </c>
      <c r="BL151" s="33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CA151">
        <f>CD147/(CD142-CD143)</f>
        <v>400.9375</v>
      </c>
      <c r="CC151">
        <f>CD146/(CD142-CD143)</f>
        <v>122.6875</v>
      </c>
      <c r="CD151" t="s">
        <v>10</v>
      </c>
      <c r="CE151">
        <f>CD146/CD144</f>
        <v>178.45454545454547</v>
      </c>
      <c r="CF151">
        <f>CD147/CD144</f>
        <v>583.18181818181824</v>
      </c>
      <c r="CG151" s="33"/>
      <c r="CH151" s="30"/>
      <c r="CI151" s="34"/>
      <c r="CJ151" s="30"/>
      <c r="CK151" s="30"/>
      <c r="CL151" s="30"/>
      <c r="CM151" s="30"/>
      <c r="CN151" s="30"/>
      <c r="CO151" s="30"/>
      <c r="CP151" s="30"/>
      <c r="CQ151" s="30"/>
      <c r="CV151">
        <f>CY147/(CY136-CY137)</f>
        <v>117.5</v>
      </c>
      <c r="CX151">
        <f>CY140/(CY136-CY137)</f>
        <v>81.399999999999991</v>
      </c>
      <c r="CY151" t="s">
        <v>10</v>
      </c>
      <c r="CZ151">
        <f>CY140/CY138</f>
        <v>116.28571428571428</v>
      </c>
      <c r="DA151">
        <f>CY147/CY138</f>
        <v>167.85714285714286</v>
      </c>
      <c r="DB151" s="3">
        <v>24</v>
      </c>
      <c r="DD151" s="35">
        <v>6.1399999999999997E-6</v>
      </c>
      <c r="DE151">
        <v>22.867999999999999</v>
      </c>
      <c r="DF151">
        <v>19.327000000000002</v>
      </c>
      <c r="DG151">
        <v>27.216999999999999</v>
      </c>
      <c r="DH151">
        <v>157.62</v>
      </c>
      <c r="DI151">
        <v>0.01</v>
      </c>
      <c r="DL151" s="29"/>
      <c r="DM151" s="5">
        <v>30</v>
      </c>
      <c r="DO151" s="35">
        <v>1.01E-5</v>
      </c>
      <c r="DP151">
        <v>62.536000000000001</v>
      </c>
      <c r="DQ151">
        <v>58.51</v>
      </c>
      <c r="DR151">
        <v>66.388999999999996</v>
      </c>
      <c r="DS151">
        <v>-65.853999999999999</v>
      </c>
      <c r="DT151">
        <v>1.7999999999999999E-2</v>
      </c>
      <c r="DW151" s="3">
        <v>12</v>
      </c>
      <c r="DX151"/>
      <c r="DY151" s="35">
        <v>1.01E-5</v>
      </c>
      <c r="DZ151">
        <v>46.634</v>
      </c>
      <c r="EA151">
        <v>37.805999999999997</v>
      </c>
      <c r="EB151">
        <v>58.457999999999998</v>
      </c>
      <c r="EC151">
        <v>159.864</v>
      </c>
      <c r="ED151">
        <v>1.7999999999999999E-2</v>
      </c>
      <c r="EE151"/>
      <c r="EG151" s="33"/>
      <c r="EH151" s="30"/>
      <c r="EI151" s="34"/>
      <c r="EJ151" s="30"/>
      <c r="EK151" s="30"/>
      <c r="EL151" s="30"/>
      <c r="EM151" s="30"/>
      <c r="EN151" s="30"/>
      <c r="EO151" s="30"/>
      <c r="EP151" s="30"/>
      <c r="EQ151" s="33"/>
      <c r="ER151" s="30"/>
      <c r="ES151" s="30"/>
      <c r="ET151" s="30"/>
      <c r="EU151" s="30"/>
      <c r="EV151" s="30"/>
      <c r="EW151" s="30"/>
      <c r="EX151" s="30"/>
      <c r="EY151" s="30"/>
      <c r="EZ151" s="30"/>
      <c r="FB151" s="59"/>
      <c r="FL151" s="60"/>
      <c r="FW151" s="61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</row>
    <row r="152" spans="1:196" x14ac:dyDescent="0.25">
      <c r="A152" s="30"/>
      <c r="B152">
        <v>41</v>
      </c>
      <c r="D152" s="35">
        <v>7.6739999999999997E-6</v>
      </c>
      <c r="E152">
        <v>52.466999999999999</v>
      </c>
      <c r="F152">
        <v>47</v>
      </c>
      <c r="G152">
        <v>57.332999999999998</v>
      </c>
      <c r="H152">
        <v>90</v>
      </c>
      <c r="I152">
        <v>1.2999999999999999E-2</v>
      </c>
      <c r="L152" s="3">
        <v>6</v>
      </c>
      <c r="N152" s="35">
        <v>6.7499999999999997E-6</v>
      </c>
      <c r="O152">
        <v>80.594999999999999</v>
      </c>
      <c r="P152">
        <v>62.53</v>
      </c>
      <c r="Q152">
        <v>92.614999999999995</v>
      </c>
      <c r="R152">
        <v>-98.13</v>
      </c>
      <c r="S152">
        <v>1.2E-2</v>
      </c>
      <c r="V152" s="3">
        <v>37</v>
      </c>
      <c r="W152" s="35">
        <v>6.7499999999999997E-6</v>
      </c>
      <c r="X152">
        <v>129.94499999999999</v>
      </c>
      <c r="Y152">
        <v>123.614</v>
      </c>
      <c r="Z152">
        <v>133.81</v>
      </c>
      <c r="AA152">
        <v>131.18600000000001</v>
      </c>
      <c r="AB152">
        <v>1.2E-2</v>
      </c>
      <c r="AQ152" s="3">
        <v>8</v>
      </c>
      <c r="AR152" t="s">
        <v>101</v>
      </c>
      <c r="AS152" s="35">
        <v>5.8900000000000002E-5</v>
      </c>
      <c r="AT152">
        <v>85.936999999999998</v>
      </c>
      <c r="AU152">
        <v>54.656999999999996</v>
      </c>
      <c r="AV152">
        <v>197.8</v>
      </c>
      <c r="AW152">
        <v>-43.302999999999997</v>
      </c>
      <c r="AX152">
        <v>0.106</v>
      </c>
      <c r="BD152">
        <f>BE153-BJ151</f>
        <v>34</v>
      </c>
      <c r="BE152">
        <f>BH149/(BH144+BH145)</f>
        <v>66.1111111111111</v>
      </c>
      <c r="BF152">
        <f>BG153-BI151</f>
        <v>12.990476190476194</v>
      </c>
      <c r="BG152">
        <f>BH148/(BH144+BH145)</f>
        <v>25.25925925925926</v>
      </c>
      <c r="BH152" t="s">
        <v>9</v>
      </c>
      <c r="BI152">
        <f>BH148/BH147</f>
        <v>19.485714285714284</v>
      </c>
      <c r="BJ152">
        <f>BH149/BH147</f>
        <v>50.999999999999993</v>
      </c>
      <c r="BL152" s="33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CG152" s="33"/>
      <c r="CH152" s="30"/>
      <c r="CI152" s="34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">
        <v>25</v>
      </c>
      <c r="DD152" s="35">
        <v>9.8200000000000008E-6</v>
      </c>
      <c r="DE152">
        <v>37.256999999999998</v>
      </c>
      <c r="DF152">
        <v>24.259</v>
      </c>
      <c r="DG152">
        <v>54.12</v>
      </c>
      <c r="DH152">
        <v>-20.771999999999998</v>
      </c>
      <c r="DI152">
        <v>1.7000000000000001E-2</v>
      </c>
      <c r="DL152" s="29"/>
      <c r="DM152" s="5">
        <v>31</v>
      </c>
      <c r="DO152" s="35">
        <v>6.7499999999999997E-6</v>
      </c>
      <c r="DP152">
        <v>63.716999999999999</v>
      </c>
      <c r="DQ152">
        <v>58.332999999999998</v>
      </c>
      <c r="DR152">
        <v>70.156000000000006</v>
      </c>
      <c r="DS152">
        <v>111.801</v>
      </c>
      <c r="DT152">
        <v>1.2E-2</v>
      </c>
      <c r="DW152" s="3">
        <v>13</v>
      </c>
      <c r="DX152"/>
      <c r="DY152" s="35">
        <v>1.04E-5</v>
      </c>
      <c r="DZ152">
        <v>52.482999999999997</v>
      </c>
      <c r="EA152">
        <v>48.808</v>
      </c>
      <c r="EB152">
        <v>58.542000000000002</v>
      </c>
      <c r="EC152">
        <v>-21.800999999999998</v>
      </c>
      <c r="ED152">
        <v>1.7999999999999999E-2</v>
      </c>
      <c r="EE152"/>
      <c r="EG152" s="33"/>
      <c r="EH152" s="30"/>
      <c r="EI152" s="34"/>
      <c r="EJ152" s="30"/>
      <c r="EK152" s="30"/>
      <c r="EL152" s="30"/>
      <c r="EM152" s="30"/>
      <c r="EN152" s="30"/>
      <c r="EO152" s="30"/>
      <c r="EP152" s="30"/>
      <c r="EQ152" s="33"/>
      <c r="ER152" s="30"/>
      <c r="ES152" s="30"/>
      <c r="ET152" s="30"/>
      <c r="EU152" s="30"/>
      <c r="EV152" s="30"/>
      <c r="EW152" s="30"/>
      <c r="EX152" s="30"/>
      <c r="EY152" s="30"/>
      <c r="EZ152" s="30"/>
      <c r="FB152" s="59"/>
      <c r="FL152" s="60"/>
      <c r="FW152" s="61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</row>
    <row r="153" spans="1:196" x14ac:dyDescent="0.25">
      <c r="A153" s="30"/>
      <c r="B153">
        <v>42</v>
      </c>
      <c r="D153" s="35">
        <v>7.9810000000000003E-6</v>
      </c>
      <c r="E153">
        <v>56.384999999999998</v>
      </c>
      <c r="F153">
        <v>48.332999999999998</v>
      </c>
      <c r="G153">
        <v>68.332999999999998</v>
      </c>
      <c r="H153">
        <v>-90</v>
      </c>
      <c r="I153">
        <v>1.4E-2</v>
      </c>
      <c r="L153" s="3">
        <v>7</v>
      </c>
      <c r="N153" s="35">
        <v>8.8999999999999995E-6</v>
      </c>
      <c r="O153">
        <v>85.462000000000003</v>
      </c>
      <c r="P153">
        <v>71.915999999999997</v>
      </c>
      <c r="Q153">
        <v>98.022000000000006</v>
      </c>
      <c r="R153">
        <v>81.572999999999993</v>
      </c>
      <c r="S153">
        <v>1.4999999999999999E-2</v>
      </c>
      <c r="V153" s="3">
        <v>38</v>
      </c>
      <c r="W153" s="35">
        <v>4.6E-6</v>
      </c>
      <c r="X153">
        <v>150.73400000000001</v>
      </c>
      <c r="Y153">
        <v>133.333</v>
      </c>
      <c r="Z153">
        <v>162.07900000000001</v>
      </c>
      <c r="AA153">
        <v>-50.710999999999999</v>
      </c>
      <c r="AB153">
        <v>8.0000000000000002E-3</v>
      </c>
      <c r="AY153" t="s">
        <v>8</v>
      </c>
      <c r="BE153">
        <f>BH149/(BH144-BH145)</f>
        <v>118.99999999999999</v>
      </c>
      <c r="BG153">
        <f>BH148/(BH144-BH145)</f>
        <v>45.466666666666669</v>
      </c>
      <c r="BH153" t="s">
        <v>10</v>
      </c>
      <c r="BI153">
        <f>BH148/BH146</f>
        <v>68.2</v>
      </c>
      <c r="BJ153">
        <f>BH149/BH146</f>
        <v>178.5</v>
      </c>
      <c r="BL153" s="33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X153" t="s">
        <v>3</v>
      </c>
      <c r="CD153">
        <v>2.1000000000000001E-2</v>
      </c>
      <c r="CE153">
        <v>2.1999999999999999E-2</v>
      </c>
      <c r="CG153" s="33"/>
      <c r="CH153" s="30"/>
      <c r="CI153" s="34"/>
      <c r="CJ153" s="30"/>
      <c r="CK153" s="30"/>
      <c r="CL153" s="30"/>
      <c r="CM153" s="30"/>
      <c r="CN153" s="30"/>
      <c r="CO153" s="30"/>
      <c r="CP153" s="30"/>
      <c r="CQ153" s="30"/>
      <c r="CR153" s="38" t="s">
        <v>133</v>
      </c>
      <c r="CS153" s="30"/>
      <c r="CT153" s="30"/>
      <c r="CU153" s="30"/>
      <c r="CV153" s="30"/>
      <c r="CW153" s="30"/>
      <c r="CX153" s="30"/>
      <c r="CY153" s="30"/>
      <c r="CZ153" s="30"/>
      <c r="DA153" s="30"/>
      <c r="DB153" s="3">
        <v>26</v>
      </c>
      <c r="DD153" s="35">
        <v>7.0600000000000002E-6</v>
      </c>
      <c r="DE153">
        <v>25.943999999999999</v>
      </c>
      <c r="DF153">
        <v>21.074000000000002</v>
      </c>
      <c r="DG153">
        <v>31.67</v>
      </c>
      <c r="DH153">
        <v>163.30099999999999</v>
      </c>
      <c r="DI153">
        <v>1.2E-2</v>
      </c>
      <c r="DL153" s="29"/>
      <c r="DM153" s="5">
        <v>32</v>
      </c>
      <c r="DO153" s="35">
        <v>1.17E-5</v>
      </c>
      <c r="DP153">
        <v>62.625</v>
      </c>
      <c r="DQ153">
        <v>56.643000000000001</v>
      </c>
      <c r="DR153">
        <v>69.454999999999998</v>
      </c>
      <c r="DS153">
        <v>-67.62</v>
      </c>
      <c r="DT153">
        <v>2.1000000000000001E-2</v>
      </c>
      <c r="DW153" s="3">
        <v>14</v>
      </c>
      <c r="DX153"/>
      <c r="DY153" s="35">
        <v>1.1399999999999999E-5</v>
      </c>
      <c r="DZ153">
        <v>52.165999999999997</v>
      </c>
      <c r="EA153">
        <v>47.610999999999997</v>
      </c>
      <c r="EB153">
        <v>57.685000000000002</v>
      </c>
      <c r="EC153">
        <v>160.56</v>
      </c>
      <c r="ED153">
        <v>0.02</v>
      </c>
      <c r="EE153"/>
      <c r="EG153" s="33"/>
      <c r="EH153" s="30"/>
      <c r="EI153" s="34"/>
      <c r="EJ153" s="30"/>
      <c r="EK153" s="30"/>
      <c r="EL153" s="30"/>
      <c r="EM153" s="30"/>
      <c r="EN153" s="30"/>
      <c r="EO153" s="30"/>
      <c r="EP153" s="30"/>
      <c r="EQ153" s="33"/>
      <c r="ER153" s="30"/>
      <c r="ES153" s="30"/>
      <c r="ET153" s="30"/>
      <c r="EU153" s="30"/>
      <c r="EV153" s="30"/>
      <c r="EW153" s="30"/>
      <c r="EX153" s="30"/>
      <c r="EY153" s="30"/>
      <c r="EZ153" s="30"/>
      <c r="FB153" s="59"/>
      <c r="FL153" s="60"/>
      <c r="FW153" s="61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</row>
    <row r="154" spans="1:196" x14ac:dyDescent="0.25">
      <c r="A154" s="30"/>
      <c r="B154">
        <v>43</v>
      </c>
      <c r="D154" s="35">
        <v>6.4459999999999998E-6</v>
      </c>
      <c r="E154">
        <v>58.444000000000003</v>
      </c>
      <c r="F154">
        <v>48.332999999999998</v>
      </c>
      <c r="G154">
        <v>74.332999999999998</v>
      </c>
      <c r="H154">
        <v>90</v>
      </c>
      <c r="I154">
        <v>1.0999999999999999E-2</v>
      </c>
      <c r="L154" s="3">
        <v>8</v>
      </c>
      <c r="N154" s="35">
        <v>5.8300000000000001E-6</v>
      </c>
      <c r="O154">
        <v>80.602999999999994</v>
      </c>
      <c r="P154">
        <v>72.802000000000007</v>
      </c>
      <c r="Q154">
        <v>92.025000000000006</v>
      </c>
      <c r="R154">
        <v>-102.529</v>
      </c>
      <c r="S154">
        <v>0.01</v>
      </c>
      <c r="V154" s="3">
        <v>39</v>
      </c>
      <c r="W154" t="s">
        <v>3</v>
      </c>
      <c r="X154" s="35">
        <v>5.4E-6</v>
      </c>
      <c r="Y154">
        <v>130.62100000000001</v>
      </c>
      <c r="Z154">
        <v>125.52200000000001</v>
      </c>
      <c r="AA154">
        <v>136.303</v>
      </c>
      <c r="AB154">
        <v>39.103000000000002</v>
      </c>
      <c r="AC154">
        <v>8.9999999999999993E-3</v>
      </c>
      <c r="AY154">
        <f>AX151/AX147</f>
        <v>7.0666666666666664</v>
      </c>
      <c r="AZ154">
        <f>AX152/AX147</f>
        <v>7.0666666666666664</v>
      </c>
      <c r="BL154" s="33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X154" t="s">
        <v>7</v>
      </c>
      <c r="CD154">
        <v>8.0000000000000002E-3</v>
      </c>
      <c r="CG154" s="33"/>
      <c r="CH154" s="30"/>
      <c r="CI154" s="34"/>
      <c r="CJ154" s="30"/>
      <c r="CK154" s="30"/>
      <c r="CL154" s="30"/>
      <c r="CM154" s="30"/>
      <c r="CN154" s="30"/>
      <c r="CO154" s="30"/>
      <c r="CP154" s="30"/>
      <c r="CQ154" s="30"/>
      <c r="CR154" t="s">
        <v>12</v>
      </c>
      <c r="CS154" t="s">
        <v>1</v>
      </c>
      <c r="CT154" t="s">
        <v>2</v>
      </c>
      <c r="CU154" t="s">
        <v>3</v>
      </c>
      <c r="CV154" t="s">
        <v>4</v>
      </c>
      <c r="CW154" t="s">
        <v>5</v>
      </c>
      <c r="CX154" t="s">
        <v>6</v>
      </c>
      <c r="CY154" t="s">
        <v>13</v>
      </c>
      <c r="DB154" s="3">
        <v>27</v>
      </c>
      <c r="DD154" s="35">
        <v>8.8999999999999995E-6</v>
      </c>
      <c r="DE154">
        <v>30.55</v>
      </c>
      <c r="DF154">
        <v>17.041</v>
      </c>
      <c r="DG154">
        <v>41.523000000000003</v>
      </c>
      <c r="DH154">
        <v>-22.931999999999999</v>
      </c>
      <c r="DI154">
        <v>1.6E-2</v>
      </c>
      <c r="DL154" s="29"/>
      <c r="DM154" s="5">
        <v>33</v>
      </c>
      <c r="DO154" s="35">
        <v>7.9799999999999998E-6</v>
      </c>
      <c r="DP154">
        <v>66.947999999999993</v>
      </c>
      <c r="DQ154">
        <v>60.969000000000001</v>
      </c>
      <c r="DR154">
        <v>73.332999999999998</v>
      </c>
      <c r="DS154">
        <v>112.62</v>
      </c>
      <c r="DT154">
        <v>1.4E-2</v>
      </c>
      <c r="DW154" s="3">
        <v>15</v>
      </c>
      <c r="DX154"/>
      <c r="DY154" s="35">
        <v>8.6000000000000007E-6</v>
      </c>
      <c r="DZ154">
        <v>61.374000000000002</v>
      </c>
      <c r="EA154">
        <v>45.142000000000003</v>
      </c>
      <c r="EB154">
        <v>77.510000000000005</v>
      </c>
      <c r="EC154">
        <v>-19.093</v>
      </c>
      <c r="ED154">
        <v>1.4999999999999999E-2</v>
      </c>
      <c r="EE154"/>
      <c r="EG154" s="33"/>
      <c r="EH154" s="30"/>
      <c r="EI154" s="34"/>
      <c r="EJ154" s="30"/>
      <c r="EK154" s="30"/>
      <c r="EL154" s="30"/>
      <c r="EM154" s="30"/>
      <c r="EN154" s="30"/>
      <c r="EO154" s="30"/>
      <c r="EP154" s="30"/>
      <c r="EQ154" s="33"/>
      <c r="ER154" s="30"/>
      <c r="ES154" s="30"/>
      <c r="ET154" s="30"/>
      <c r="EU154" s="30"/>
      <c r="EV154" s="30"/>
      <c r="EW154" s="30"/>
      <c r="EX154" s="30"/>
      <c r="EY154" s="30"/>
      <c r="EZ154" s="30"/>
      <c r="FB154" s="59"/>
      <c r="FL154" s="60"/>
      <c r="FW154" s="61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</row>
    <row r="155" spans="1:196" x14ac:dyDescent="0.25">
      <c r="A155" s="30"/>
      <c r="B155">
        <v>44</v>
      </c>
      <c r="D155" s="35">
        <v>1.2279999999999999E-5</v>
      </c>
      <c r="E155">
        <v>54.11</v>
      </c>
      <c r="F155">
        <v>46</v>
      </c>
      <c r="G155">
        <v>61.948999999999998</v>
      </c>
      <c r="H155">
        <v>-87.063999999999993</v>
      </c>
      <c r="I155">
        <v>2.1999999999999999E-2</v>
      </c>
      <c r="L155" s="3">
        <v>9</v>
      </c>
      <c r="N155" s="35">
        <v>7.3699999999999997E-6</v>
      </c>
      <c r="O155">
        <v>103.26</v>
      </c>
      <c r="P155">
        <v>96.474999999999994</v>
      </c>
      <c r="Q155">
        <v>109.604</v>
      </c>
      <c r="R155">
        <v>79.694999999999993</v>
      </c>
      <c r="S155">
        <v>1.2999999999999999E-2</v>
      </c>
      <c r="V155" s="3">
        <v>40</v>
      </c>
      <c r="W155" t="s">
        <v>7</v>
      </c>
      <c r="X155" s="35">
        <v>1.4300000000000001E-6</v>
      </c>
      <c r="Y155">
        <v>6.6070000000000002</v>
      </c>
      <c r="Z155">
        <v>5.5190000000000001</v>
      </c>
      <c r="AA155">
        <v>7.6340000000000003</v>
      </c>
      <c r="AB155">
        <v>92.49</v>
      </c>
      <c r="AC155">
        <v>3.0000000000000001E-3</v>
      </c>
      <c r="AT155">
        <f>AU156-AZ154</f>
        <v>1.7666666666666657</v>
      </c>
      <c r="AU155">
        <f>AX152/(AX147+AX148)</f>
        <v>5.8888888888888893</v>
      </c>
      <c r="AV155">
        <f>AW156-AY154</f>
        <v>1.7666666666666657</v>
      </c>
      <c r="AW155">
        <f>AX151/(AX147+AX148)</f>
        <v>5.8888888888888893</v>
      </c>
      <c r="AX155" t="s">
        <v>9</v>
      </c>
      <c r="AY155">
        <f>AX151/AX150</f>
        <v>5.3</v>
      </c>
      <c r="AZ155">
        <f>AX152/AX150</f>
        <v>5.3</v>
      </c>
      <c r="BB155" s="38" t="s">
        <v>115</v>
      </c>
      <c r="BL155" s="33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X155" t="s">
        <v>4</v>
      </c>
      <c r="CD155">
        <v>0.01</v>
      </c>
      <c r="CG155" s="33"/>
      <c r="CH155" s="30"/>
      <c r="CI155" s="34"/>
      <c r="CJ155" s="30"/>
      <c r="CK155" s="30"/>
      <c r="CL155" s="30"/>
      <c r="CM155" s="30"/>
      <c r="CN155" s="30"/>
      <c r="CO155" s="30"/>
      <c r="CP155" s="30"/>
      <c r="CQ155" s="30"/>
      <c r="CR155">
        <v>1</v>
      </c>
      <c r="CT155" s="35">
        <v>6.1399999999999997E-6</v>
      </c>
      <c r="CU155">
        <v>73.988</v>
      </c>
      <c r="CV155">
        <v>66.63</v>
      </c>
      <c r="CW155">
        <v>89.215000000000003</v>
      </c>
      <c r="CX155">
        <v>-36.253999999999998</v>
      </c>
      <c r="CY155">
        <v>0.01</v>
      </c>
      <c r="DB155" s="3">
        <v>28</v>
      </c>
      <c r="DD155" s="35">
        <v>5.5300000000000004E-6</v>
      </c>
      <c r="DE155">
        <v>20.300999999999998</v>
      </c>
      <c r="DF155">
        <v>15.147</v>
      </c>
      <c r="DG155">
        <v>34.110999999999997</v>
      </c>
      <c r="DH155">
        <v>159.44399999999999</v>
      </c>
      <c r="DI155">
        <v>8.9999999999999993E-3</v>
      </c>
      <c r="DL155" s="29"/>
      <c r="DM155" s="5">
        <v>34</v>
      </c>
      <c r="DO155" s="35">
        <v>1.11E-5</v>
      </c>
      <c r="DP155">
        <v>69.406000000000006</v>
      </c>
      <c r="DQ155">
        <v>61.960999999999999</v>
      </c>
      <c r="DR155">
        <v>79.590999999999994</v>
      </c>
      <c r="DS155">
        <v>-67.891000000000005</v>
      </c>
      <c r="DT155">
        <v>1.9E-2</v>
      </c>
      <c r="DW155" s="3">
        <v>16</v>
      </c>
      <c r="DX155"/>
      <c r="DY155" s="35">
        <v>9.5200000000000003E-6</v>
      </c>
      <c r="DZ155">
        <v>52.036000000000001</v>
      </c>
      <c r="EA155">
        <v>44.133000000000003</v>
      </c>
      <c r="EB155">
        <v>58</v>
      </c>
      <c r="EC155">
        <v>158.55199999999999</v>
      </c>
      <c r="ED155">
        <v>1.7000000000000001E-2</v>
      </c>
      <c r="EE155"/>
      <c r="EG155" s="33"/>
      <c r="EH155" s="30"/>
      <c r="EI155" s="34"/>
      <c r="EJ155" s="30"/>
      <c r="EK155" s="30"/>
      <c r="EL155" s="30"/>
      <c r="EM155" s="30"/>
      <c r="EN155" s="30"/>
      <c r="EO155" s="30"/>
      <c r="EP155" s="30"/>
      <c r="EQ155" s="33"/>
      <c r="ER155" s="30"/>
      <c r="ES155" s="30"/>
      <c r="ET155" s="30"/>
      <c r="EU155" s="30"/>
      <c r="EV155" s="30"/>
      <c r="EW155" s="30"/>
      <c r="EX155" s="30"/>
      <c r="EY155" s="30"/>
      <c r="EZ155" s="30"/>
      <c r="FB155" s="59"/>
      <c r="FL155" s="60"/>
      <c r="FW155" s="61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</row>
    <row r="156" spans="1:196" x14ac:dyDescent="0.25">
      <c r="A156" s="30"/>
      <c r="B156">
        <v>45</v>
      </c>
      <c r="D156" s="35">
        <v>7.6739999999999997E-6</v>
      </c>
      <c r="E156">
        <v>48.613</v>
      </c>
      <c r="F156">
        <v>43.667000000000002</v>
      </c>
      <c r="G156">
        <v>53.667000000000002</v>
      </c>
      <c r="H156">
        <v>90</v>
      </c>
      <c r="I156">
        <v>1.2999999999999999E-2</v>
      </c>
      <c r="L156" s="3">
        <v>10</v>
      </c>
      <c r="N156" s="35">
        <v>5.22E-6</v>
      </c>
      <c r="O156">
        <v>109.327</v>
      </c>
      <c r="P156">
        <v>93</v>
      </c>
      <c r="Q156">
        <v>125.111</v>
      </c>
      <c r="R156">
        <v>-100.62</v>
      </c>
      <c r="S156">
        <v>8.9999999999999993E-3</v>
      </c>
      <c r="V156" s="3">
        <v>41</v>
      </c>
      <c r="W156" t="s">
        <v>4</v>
      </c>
      <c r="X156" s="35">
        <v>2.7599999999999998E-6</v>
      </c>
      <c r="Y156">
        <v>117.441</v>
      </c>
      <c r="Z156">
        <v>114.197</v>
      </c>
      <c r="AA156">
        <v>119.593</v>
      </c>
      <c r="AB156">
        <v>-63.435000000000002</v>
      </c>
      <c r="AC156">
        <v>5.0000000000000001E-3</v>
      </c>
      <c r="AU156">
        <f>AX152/(AX147-AX148)</f>
        <v>8.8333333333333321</v>
      </c>
      <c r="AW156">
        <f>AX151/(AX147-AX148)</f>
        <v>8.8333333333333321</v>
      </c>
      <c r="AX156" t="s">
        <v>10</v>
      </c>
      <c r="AY156">
        <f>AX151/AX149</f>
        <v>9.6363636363636367</v>
      </c>
      <c r="AZ156">
        <f>AX152/AX149</f>
        <v>9.6363636363636367</v>
      </c>
      <c r="BB156" s="5" t="s">
        <v>12</v>
      </c>
      <c r="BC156" t="s">
        <v>1</v>
      </c>
      <c r="BD156" t="s">
        <v>2</v>
      </c>
      <c r="BE156" t="s">
        <v>3</v>
      </c>
      <c r="BF156" t="s">
        <v>4</v>
      </c>
      <c r="BG156" t="s">
        <v>5</v>
      </c>
      <c r="BH156" t="s">
        <v>6</v>
      </c>
      <c r="BI156" t="s">
        <v>13</v>
      </c>
      <c r="BL156" s="33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X156" t="s">
        <v>5</v>
      </c>
      <c r="CD156">
        <v>5.5E-2</v>
      </c>
      <c r="CG156" s="33"/>
      <c r="CH156" s="30"/>
      <c r="CI156" s="34"/>
      <c r="CJ156" s="30"/>
      <c r="CK156" s="30"/>
      <c r="CL156" s="30"/>
      <c r="CM156" s="30"/>
      <c r="CN156" s="30"/>
      <c r="CO156" s="30"/>
      <c r="CP156" s="30"/>
      <c r="CQ156" s="30"/>
      <c r="CR156">
        <v>2</v>
      </c>
      <c r="CT156" s="35">
        <v>7.0600000000000002E-6</v>
      </c>
      <c r="CU156">
        <v>85.837000000000003</v>
      </c>
      <c r="CV156">
        <v>71.667000000000002</v>
      </c>
      <c r="CW156">
        <v>95.61</v>
      </c>
      <c r="CX156">
        <v>145.62</v>
      </c>
      <c r="CY156">
        <v>1.2E-2</v>
      </c>
      <c r="DB156" s="3">
        <v>29</v>
      </c>
      <c r="DD156" s="35">
        <v>5.8300000000000001E-6</v>
      </c>
      <c r="DE156">
        <v>25.922999999999998</v>
      </c>
      <c r="DF156">
        <v>21.074000000000002</v>
      </c>
      <c r="DG156">
        <v>31.332999999999998</v>
      </c>
      <c r="DH156">
        <v>-22.38</v>
      </c>
      <c r="DI156">
        <v>0.01</v>
      </c>
      <c r="DL156" s="29"/>
      <c r="DM156" s="5">
        <v>35</v>
      </c>
      <c r="DO156" s="35">
        <v>8.8999999999999995E-6</v>
      </c>
      <c r="DP156">
        <v>68.27</v>
      </c>
      <c r="DQ156">
        <v>63.246000000000002</v>
      </c>
      <c r="DR156">
        <v>72.078999999999994</v>
      </c>
      <c r="DS156">
        <v>111.038</v>
      </c>
      <c r="DT156">
        <v>1.4999999999999999E-2</v>
      </c>
      <c r="DW156" s="3">
        <v>17</v>
      </c>
      <c r="DX156" t="s">
        <v>3</v>
      </c>
      <c r="DY156" s="35">
        <v>1.08E-5</v>
      </c>
      <c r="DZ156">
        <v>58.347999999999999</v>
      </c>
      <c r="EA156">
        <v>49.445</v>
      </c>
      <c r="EB156">
        <v>68.129000000000005</v>
      </c>
      <c r="EC156">
        <v>69.28</v>
      </c>
      <c r="ED156">
        <v>1.9E-2</v>
      </c>
      <c r="EE156"/>
      <c r="EG156" s="33"/>
      <c r="EH156" s="30"/>
      <c r="EI156" s="34"/>
      <c r="EJ156" s="30"/>
      <c r="EK156" s="30"/>
      <c r="EL156" s="30"/>
      <c r="EM156" s="30"/>
      <c r="EN156" s="30"/>
      <c r="EO156" s="30"/>
      <c r="EP156" s="30"/>
      <c r="EQ156" s="33"/>
      <c r="ER156" s="30"/>
      <c r="ES156" s="30"/>
      <c r="ET156" s="30"/>
      <c r="EU156" s="30"/>
      <c r="EV156" s="30"/>
      <c r="EW156" s="30"/>
      <c r="EX156" s="30"/>
      <c r="EY156" s="30"/>
      <c r="EZ156" s="30"/>
      <c r="FB156" s="59"/>
      <c r="FL156" s="60"/>
      <c r="FW156" s="61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</row>
    <row r="157" spans="1:196" x14ac:dyDescent="0.25">
      <c r="A157" s="30"/>
      <c r="B157">
        <v>46</v>
      </c>
      <c r="D157" s="35">
        <v>5.8320000000000002E-6</v>
      </c>
      <c r="E157">
        <v>47.034999999999997</v>
      </c>
      <c r="F157">
        <v>43</v>
      </c>
      <c r="G157">
        <v>50</v>
      </c>
      <c r="H157">
        <v>-90</v>
      </c>
      <c r="I157">
        <v>0.01</v>
      </c>
      <c r="L157" s="3">
        <v>11</v>
      </c>
      <c r="N157" s="35">
        <v>1.11E-5</v>
      </c>
      <c r="O157">
        <v>120.895</v>
      </c>
      <c r="P157">
        <v>107.848</v>
      </c>
      <c r="Q157">
        <v>155.596</v>
      </c>
      <c r="R157">
        <v>83.48</v>
      </c>
      <c r="S157">
        <v>1.9E-2</v>
      </c>
      <c r="V157" s="3">
        <v>42</v>
      </c>
      <c r="W157" t="s">
        <v>5</v>
      </c>
      <c r="X157" s="35">
        <v>8.6000000000000007E-6</v>
      </c>
      <c r="Y157">
        <v>150.73400000000001</v>
      </c>
      <c r="Z157">
        <v>136.28100000000001</v>
      </c>
      <c r="AA157">
        <v>162.07900000000001</v>
      </c>
      <c r="AB157">
        <v>137.12100000000001</v>
      </c>
      <c r="AC157">
        <v>1.4999999999999999E-2</v>
      </c>
      <c r="BB157" s="5">
        <v>1</v>
      </c>
      <c r="BD157" s="35">
        <v>6.1399999999999997E-6</v>
      </c>
      <c r="BE157">
        <v>121.97499999999999</v>
      </c>
      <c r="BF157">
        <v>104</v>
      </c>
      <c r="BG157">
        <v>130.47900000000001</v>
      </c>
      <c r="BH157">
        <v>53.746000000000002</v>
      </c>
      <c r="BI157">
        <v>0.01</v>
      </c>
      <c r="BK157" t="s">
        <v>116</v>
      </c>
      <c r="BL157" s="33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CD157">
        <v>2.6829999999999998</v>
      </c>
      <c r="CG157" s="33"/>
      <c r="CH157" s="30"/>
      <c r="CI157" s="34"/>
      <c r="CJ157" s="30"/>
      <c r="CK157" s="30"/>
      <c r="CL157" s="30"/>
      <c r="CM157" s="30"/>
      <c r="CN157" s="30"/>
      <c r="CO157" s="30"/>
      <c r="CP157" s="30"/>
      <c r="CQ157" s="30"/>
      <c r="CR157">
        <v>3</v>
      </c>
      <c r="CT157" s="35">
        <v>8.2900000000000002E-6</v>
      </c>
      <c r="CU157">
        <v>70.349999999999994</v>
      </c>
      <c r="CV157">
        <v>62.889000000000003</v>
      </c>
      <c r="CW157">
        <v>76.814999999999998</v>
      </c>
      <c r="CX157">
        <v>-35.537999999999997</v>
      </c>
      <c r="CY157">
        <v>1.4999999999999999E-2</v>
      </c>
      <c r="DB157" s="3">
        <v>30</v>
      </c>
      <c r="DD157" s="35">
        <v>7.3699999999999997E-6</v>
      </c>
      <c r="DE157">
        <v>30.873999999999999</v>
      </c>
      <c r="DF157">
        <v>25.818999999999999</v>
      </c>
      <c r="DG157">
        <v>47.889000000000003</v>
      </c>
      <c r="DH157">
        <v>160.017</v>
      </c>
      <c r="DI157">
        <v>1.2999999999999999E-2</v>
      </c>
      <c r="DL157" s="29"/>
      <c r="DM157" s="5">
        <v>36</v>
      </c>
      <c r="DO157" s="35">
        <v>1.04E-5</v>
      </c>
      <c r="DP157">
        <v>58.143000000000001</v>
      </c>
      <c r="DQ157">
        <v>52.859000000000002</v>
      </c>
      <c r="DR157">
        <v>65.667000000000002</v>
      </c>
      <c r="DS157">
        <v>-66.570999999999998</v>
      </c>
      <c r="DT157">
        <v>1.7999999999999999E-2</v>
      </c>
      <c r="DW157" s="3">
        <v>18</v>
      </c>
      <c r="DX157" t="s">
        <v>7</v>
      </c>
      <c r="DY157" s="35">
        <v>1.9300000000000002E-6</v>
      </c>
      <c r="DZ157">
        <v>14.323</v>
      </c>
      <c r="EA157">
        <v>11.076000000000001</v>
      </c>
      <c r="EB157">
        <v>19.577999999999999</v>
      </c>
      <c r="EC157">
        <v>93.075999999999993</v>
      </c>
      <c r="ED157">
        <v>3.0000000000000001E-3</v>
      </c>
      <c r="EE157"/>
      <c r="EG157" s="33"/>
      <c r="EH157" s="30"/>
      <c r="EI157" s="34"/>
      <c r="EJ157" s="30"/>
      <c r="EK157" s="30"/>
      <c r="EL157" s="30"/>
      <c r="EM157" s="30"/>
      <c r="EN157" s="30"/>
      <c r="EO157" s="30"/>
      <c r="EP157" s="30"/>
      <c r="EQ157" s="33"/>
      <c r="ER157" s="30"/>
      <c r="ES157" s="30"/>
      <c r="ET157" s="30"/>
      <c r="EU157" s="30"/>
      <c r="EV157" s="30"/>
      <c r="EW157" s="30"/>
      <c r="EX157" s="30"/>
      <c r="EY157" s="30"/>
      <c r="EZ157" s="30"/>
      <c r="FB157" s="59"/>
      <c r="FL157" s="60"/>
      <c r="FW157" s="61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</row>
    <row r="158" spans="1:196" x14ac:dyDescent="0.25">
      <c r="A158" s="30"/>
      <c r="B158">
        <v>47</v>
      </c>
      <c r="D158" s="35">
        <v>5.5249999999999996E-6</v>
      </c>
      <c r="E158">
        <v>44.773000000000003</v>
      </c>
      <c r="F158">
        <v>42.470999999999997</v>
      </c>
      <c r="G158">
        <v>47.783999999999999</v>
      </c>
      <c r="H158">
        <v>93.366</v>
      </c>
      <c r="I158">
        <v>8.9999999999999993E-3</v>
      </c>
      <c r="L158" s="3">
        <v>12</v>
      </c>
      <c r="N158" s="35">
        <v>1.2300000000000001E-5</v>
      </c>
      <c r="O158">
        <v>136.666</v>
      </c>
      <c r="P158">
        <v>114.185</v>
      </c>
      <c r="Q158">
        <v>184.88399999999999</v>
      </c>
      <c r="R158">
        <v>-100.176</v>
      </c>
      <c r="S158">
        <v>2.1999999999999999E-2</v>
      </c>
      <c r="V158" s="3">
        <v>39</v>
      </c>
      <c r="W158" t="s">
        <v>93</v>
      </c>
      <c r="X158" s="35">
        <v>1.94E-4</v>
      </c>
      <c r="Y158">
        <v>130.06700000000001</v>
      </c>
      <c r="Z158">
        <v>113.747</v>
      </c>
      <c r="AA158">
        <v>162.10499999999999</v>
      </c>
      <c r="AB158">
        <v>-50.844999999999999</v>
      </c>
      <c r="AC158">
        <v>0.35</v>
      </c>
      <c r="AR158" t="s">
        <v>3</v>
      </c>
      <c r="AX158">
        <v>1.4E-2</v>
      </c>
      <c r="BB158" s="5">
        <v>2</v>
      </c>
      <c r="BD158" s="35">
        <v>6.1399999999999997E-6</v>
      </c>
      <c r="BE158">
        <v>126.10299999999999</v>
      </c>
      <c r="BF158">
        <v>111.28400000000001</v>
      </c>
      <c r="BG158">
        <v>141.80099999999999</v>
      </c>
      <c r="BH158">
        <v>-126.254</v>
      </c>
      <c r="BI158">
        <v>1.0999999999999999E-2</v>
      </c>
      <c r="BL158" s="33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CD158">
        <v>6.415</v>
      </c>
      <c r="CG158" s="33"/>
      <c r="CH158" s="30"/>
      <c r="CI158" s="34"/>
      <c r="CJ158" s="30"/>
      <c r="CK158" s="30"/>
      <c r="CL158" s="30"/>
      <c r="CM158" s="30"/>
      <c r="CN158" s="30"/>
      <c r="CO158" s="30"/>
      <c r="CP158" s="30"/>
      <c r="CQ158" s="30"/>
      <c r="CR158">
        <v>4</v>
      </c>
      <c r="CT158" s="35">
        <v>9.2099999999999999E-6</v>
      </c>
      <c r="CU158">
        <v>63.802</v>
      </c>
      <c r="CV158">
        <v>55.497999999999998</v>
      </c>
      <c r="CW158">
        <v>90.221999999999994</v>
      </c>
      <c r="CX158">
        <v>144.68899999999999</v>
      </c>
      <c r="CY158">
        <v>1.6E-2</v>
      </c>
      <c r="DB158" s="3">
        <v>31</v>
      </c>
      <c r="DC158" t="s">
        <v>3</v>
      </c>
      <c r="DD158" s="35">
        <v>7.3499999999999999E-6</v>
      </c>
      <c r="DE158">
        <v>68.453000000000003</v>
      </c>
      <c r="DF158">
        <v>50.17</v>
      </c>
      <c r="DG158">
        <v>91.07</v>
      </c>
      <c r="DH158">
        <v>68.802000000000007</v>
      </c>
      <c r="DI158">
        <v>1.2999999999999999E-2</v>
      </c>
      <c r="DL158" s="29"/>
      <c r="DM158" s="5">
        <v>37</v>
      </c>
      <c r="DO158" s="35">
        <v>9.5200000000000003E-6</v>
      </c>
      <c r="DP158">
        <v>61.347000000000001</v>
      </c>
      <c r="DQ158">
        <v>57.817999999999998</v>
      </c>
      <c r="DR158">
        <v>67.138000000000005</v>
      </c>
      <c r="DS158">
        <v>113.199</v>
      </c>
      <c r="DT158">
        <v>1.7000000000000001E-2</v>
      </c>
      <c r="DW158" s="3">
        <v>19</v>
      </c>
      <c r="DX158" t="s">
        <v>4</v>
      </c>
      <c r="DY158" s="35">
        <v>8.2900000000000002E-6</v>
      </c>
      <c r="DZ158">
        <v>46.634</v>
      </c>
      <c r="EA158">
        <v>37.805999999999997</v>
      </c>
      <c r="EB158">
        <v>51.222000000000001</v>
      </c>
      <c r="EC158">
        <v>-21.800999999999998</v>
      </c>
      <c r="ED158">
        <v>1.4999999999999999E-2</v>
      </c>
      <c r="EE158"/>
      <c r="EG158" s="33"/>
      <c r="EH158" s="30"/>
      <c r="EI158" s="34"/>
      <c r="EJ158" s="30"/>
      <c r="EK158" s="30"/>
      <c r="EL158" s="30"/>
      <c r="EM158" s="30"/>
      <c r="EN158" s="30"/>
      <c r="EO158" s="30"/>
      <c r="EP158" s="30"/>
      <c r="EQ158" s="33"/>
      <c r="ER158" s="30"/>
      <c r="ES158" s="30"/>
      <c r="ET158" s="30"/>
      <c r="EU158" s="30"/>
      <c r="EV158" s="30"/>
      <c r="EW158" s="30"/>
      <c r="EX158" s="30"/>
      <c r="EY158" s="30"/>
      <c r="EZ158" s="30"/>
      <c r="FB158" s="59"/>
      <c r="FL158" s="60"/>
      <c r="FW158" s="61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</row>
    <row r="159" spans="1:196" x14ac:dyDescent="0.25">
      <c r="A159" s="30"/>
      <c r="B159">
        <v>48</v>
      </c>
      <c r="D159" s="35">
        <v>6.4459999999999998E-6</v>
      </c>
      <c r="E159">
        <v>50.975000000000001</v>
      </c>
      <c r="F159">
        <v>47</v>
      </c>
      <c r="G159">
        <v>56.332999999999998</v>
      </c>
      <c r="H159">
        <v>-92.861999999999995</v>
      </c>
      <c r="I159">
        <v>1.0999999999999999E-2</v>
      </c>
      <c r="L159" s="3">
        <v>13</v>
      </c>
      <c r="N159" s="35">
        <v>7.0600000000000002E-6</v>
      </c>
      <c r="O159">
        <v>136.376</v>
      </c>
      <c r="P159">
        <v>118.785</v>
      </c>
      <c r="Q159">
        <v>175.667</v>
      </c>
      <c r="R159">
        <v>79.215999999999994</v>
      </c>
      <c r="S159">
        <v>1.2E-2</v>
      </c>
      <c r="W159" t="s">
        <v>91</v>
      </c>
      <c r="AC159">
        <v>8.8249999999999993</v>
      </c>
      <c r="AR159" t="s">
        <v>7</v>
      </c>
      <c r="AX159">
        <v>2.6666670000000002E-3</v>
      </c>
      <c r="BB159" s="5">
        <v>3</v>
      </c>
      <c r="BD159" s="35">
        <v>7.9799999999999998E-6</v>
      </c>
      <c r="BE159">
        <v>100.708</v>
      </c>
      <c r="BF159">
        <v>65.710999999999999</v>
      </c>
      <c r="BG159">
        <v>155.654</v>
      </c>
      <c r="BH159">
        <v>49.899000000000001</v>
      </c>
      <c r="BI159">
        <v>1.4E-2</v>
      </c>
      <c r="BL159" s="33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CE159" t="s">
        <v>8</v>
      </c>
      <c r="CG159" s="33"/>
      <c r="CH159" s="30"/>
      <c r="CI159" s="34"/>
      <c r="CJ159" s="30"/>
      <c r="CK159" s="30"/>
      <c r="CL159" s="30"/>
      <c r="CM159" s="30"/>
      <c r="CN159" s="30"/>
      <c r="CO159" s="30"/>
      <c r="CP159" s="30"/>
      <c r="CQ159" s="30"/>
      <c r="CR159">
        <v>5</v>
      </c>
      <c r="CT159" s="35">
        <v>7.0600000000000002E-6</v>
      </c>
      <c r="CU159">
        <v>99.46</v>
      </c>
      <c r="CV159">
        <v>90.221999999999994</v>
      </c>
      <c r="CW159">
        <v>115.259</v>
      </c>
      <c r="CX159">
        <v>-33.69</v>
      </c>
      <c r="CY159">
        <v>1.2E-2</v>
      </c>
      <c r="DB159" s="3">
        <v>32</v>
      </c>
      <c r="DC159" t="s">
        <v>7</v>
      </c>
      <c r="DD159" s="35">
        <v>1.26E-6</v>
      </c>
      <c r="DE159">
        <v>42.453000000000003</v>
      </c>
      <c r="DF159">
        <v>28.686</v>
      </c>
      <c r="DG159">
        <v>58.643000000000001</v>
      </c>
      <c r="DH159">
        <v>92.893000000000001</v>
      </c>
      <c r="DI159">
        <v>2E-3</v>
      </c>
      <c r="DL159" s="29"/>
      <c r="DM159" s="5">
        <v>38</v>
      </c>
      <c r="DO159" s="35">
        <v>7.3699999999999997E-6</v>
      </c>
      <c r="DP159">
        <v>57.421999999999997</v>
      </c>
      <c r="DQ159">
        <v>53.3</v>
      </c>
      <c r="DR159">
        <v>60.343000000000004</v>
      </c>
      <c r="DS159">
        <v>-69.146000000000001</v>
      </c>
      <c r="DT159">
        <v>1.2999999999999999E-2</v>
      </c>
      <c r="DW159" s="3">
        <v>20</v>
      </c>
      <c r="DX159" t="s">
        <v>5</v>
      </c>
      <c r="DY159" s="35">
        <v>1.4399999999999999E-5</v>
      </c>
      <c r="DZ159">
        <v>95.195999999999998</v>
      </c>
      <c r="EA159">
        <v>76</v>
      </c>
      <c r="EB159">
        <v>111.718</v>
      </c>
      <c r="EC159">
        <v>160.56</v>
      </c>
      <c r="ED159">
        <v>2.5999999999999999E-2</v>
      </c>
      <c r="EE159"/>
      <c r="EG159" s="33"/>
      <c r="EH159" s="30"/>
      <c r="EI159" s="34"/>
      <c r="EJ159" s="30"/>
      <c r="EK159" s="30"/>
      <c r="EL159" s="30"/>
      <c r="EM159" s="30"/>
      <c r="EN159" s="30"/>
      <c r="EO159" s="30"/>
      <c r="EP159" s="30"/>
      <c r="EQ159" s="33"/>
      <c r="ER159" s="30"/>
      <c r="ES159" s="30"/>
      <c r="ET159" s="30"/>
      <c r="EU159" s="30"/>
      <c r="EV159" s="30"/>
      <c r="EW159" s="30"/>
      <c r="EX159" s="30"/>
      <c r="EY159" s="30"/>
      <c r="EZ159" s="30"/>
      <c r="FB159" s="59"/>
      <c r="FL159" s="60"/>
      <c r="FW159" s="61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</row>
    <row r="160" spans="1:196" x14ac:dyDescent="0.25">
      <c r="A160" s="30"/>
      <c r="B160">
        <v>49</v>
      </c>
      <c r="D160" s="35">
        <v>9.2089999999999994E-6</v>
      </c>
      <c r="E160">
        <v>56.655999999999999</v>
      </c>
      <c r="F160">
        <v>51</v>
      </c>
      <c r="G160">
        <v>66.332999999999998</v>
      </c>
      <c r="H160">
        <v>90</v>
      </c>
      <c r="I160">
        <v>1.6E-2</v>
      </c>
      <c r="L160" s="3">
        <v>14</v>
      </c>
      <c r="N160" s="35">
        <v>5.8300000000000001E-6</v>
      </c>
      <c r="O160">
        <v>130.77500000000001</v>
      </c>
      <c r="P160">
        <v>118.04900000000001</v>
      </c>
      <c r="Q160">
        <v>143</v>
      </c>
      <c r="R160">
        <v>-102.529</v>
      </c>
      <c r="S160">
        <v>0.01</v>
      </c>
      <c r="AD160" t="s">
        <v>8</v>
      </c>
      <c r="AR160" t="s">
        <v>4</v>
      </c>
      <c r="AX160">
        <v>8.9999999999999993E-3</v>
      </c>
      <c r="BB160" s="5">
        <v>4</v>
      </c>
      <c r="BD160" s="35">
        <v>6.1399999999999997E-6</v>
      </c>
      <c r="BE160">
        <v>87.26</v>
      </c>
      <c r="BF160">
        <v>80.296000000000006</v>
      </c>
      <c r="BG160">
        <v>94.192999999999998</v>
      </c>
      <c r="BH160">
        <v>-128.66</v>
      </c>
      <c r="BI160">
        <v>0.01</v>
      </c>
      <c r="BL160" s="33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CE160">
        <f>CD157/CD153</f>
        <v>127.76190476190474</v>
      </c>
      <c r="CF160">
        <f>CD158/CD153</f>
        <v>305.47619047619048</v>
      </c>
      <c r="CG160" s="33"/>
      <c r="CH160" s="30"/>
      <c r="CI160" s="34"/>
      <c r="CJ160" s="30"/>
      <c r="CK160" s="30"/>
      <c r="CL160" s="30"/>
      <c r="CM160" s="30"/>
      <c r="CN160" s="30"/>
      <c r="CO160" s="30"/>
      <c r="CP160" s="30"/>
      <c r="CQ160" s="30"/>
      <c r="CR160">
        <v>6</v>
      </c>
      <c r="CT160" s="35">
        <v>9.8200000000000008E-6</v>
      </c>
      <c r="CU160">
        <v>137.99700000000001</v>
      </c>
      <c r="CV160">
        <v>106.086</v>
      </c>
      <c r="CW160">
        <v>190.98099999999999</v>
      </c>
      <c r="CX160">
        <v>144.24600000000001</v>
      </c>
      <c r="CY160">
        <v>1.7000000000000001E-2</v>
      </c>
      <c r="DB160" s="3">
        <v>33</v>
      </c>
      <c r="DC160" t="s">
        <v>4</v>
      </c>
      <c r="DD160" s="35">
        <v>5.5300000000000004E-6</v>
      </c>
      <c r="DE160">
        <v>20.300999999999998</v>
      </c>
      <c r="DF160">
        <v>15.147</v>
      </c>
      <c r="DG160">
        <v>27.216999999999999</v>
      </c>
      <c r="DH160">
        <v>-28.071999999999999</v>
      </c>
      <c r="DI160">
        <v>8.9999999999999993E-3</v>
      </c>
      <c r="DL160" s="29"/>
      <c r="DM160" s="5">
        <v>39</v>
      </c>
      <c r="DN160" t="s">
        <v>3</v>
      </c>
      <c r="DO160" s="35">
        <v>1.08E-5</v>
      </c>
      <c r="DP160">
        <v>86.192999999999998</v>
      </c>
      <c r="DQ160">
        <v>79.671000000000006</v>
      </c>
      <c r="DR160">
        <v>92.608000000000004</v>
      </c>
      <c r="DS160">
        <v>22.513999999999999</v>
      </c>
      <c r="DT160">
        <v>1.9E-2</v>
      </c>
      <c r="DW160" s="3">
        <v>17</v>
      </c>
      <c r="DX160" t="s">
        <v>146</v>
      </c>
      <c r="DY160" s="35">
        <v>1.6799999999999999E-4</v>
      </c>
      <c r="DZ160">
        <v>57.567</v>
      </c>
      <c r="EA160">
        <v>37.645000000000003</v>
      </c>
      <c r="EB160">
        <v>112.961</v>
      </c>
      <c r="EC160">
        <v>159.24799999999999</v>
      </c>
      <c r="ED160">
        <v>0.30299999999999999</v>
      </c>
      <c r="EE160"/>
      <c r="EG160" s="33"/>
      <c r="EH160" s="30"/>
      <c r="EI160" s="34"/>
      <c r="EJ160" s="30"/>
      <c r="EK160" s="30"/>
      <c r="EL160" s="30"/>
      <c r="EM160" s="30"/>
      <c r="EN160" s="30"/>
      <c r="EO160" s="30"/>
      <c r="EP160" s="30"/>
      <c r="EQ160" s="33"/>
      <c r="ER160" s="30"/>
      <c r="ES160" s="30"/>
      <c r="ET160" s="30"/>
      <c r="EU160" s="30"/>
      <c r="EV160" s="30"/>
      <c r="EW160" s="30"/>
      <c r="EX160" s="30"/>
      <c r="EY160" s="30"/>
      <c r="EZ160" s="30"/>
      <c r="FB160" s="59"/>
      <c r="FL160" s="60"/>
      <c r="FW160" s="61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</row>
    <row r="161" spans="1:196" x14ac:dyDescent="0.25">
      <c r="A161" s="30"/>
      <c r="B161">
        <v>50</v>
      </c>
      <c r="D161" s="35">
        <v>7.9810000000000003E-6</v>
      </c>
      <c r="E161">
        <v>55.703000000000003</v>
      </c>
      <c r="F161">
        <v>48.546999999999997</v>
      </c>
      <c r="G161">
        <v>77.332999999999998</v>
      </c>
      <c r="H161">
        <v>-87.709000000000003</v>
      </c>
      <c r="I161">
        <v>1.4E-2</v>
      </c>
      <c r="L161" s="3">
        <v>15</v>
      </c>
      <c r="N161" s="35">
        <v>5.8300000000000001E-6</v>
      </c>
      <c r="O161">
        <v>115.574</v>
      </c>
      <c r="P161">
        <v>103.586</v>
      </c>
      <c r="Q161">
        <v>128.51900000000001</v>
      </c>
      <c r="R161">
        <v>83.29</v>
      </c>
      <c r="S161">
        <v>0.01</v>
      </c>
      <c r="AD161">
        <f>AC158/AC154</f>
        <v>38.888888888888893</v>
      </c>
      <c r="AE161">
        <f>AC159/AC154</f>
        <v>980.55555555555554</v>
      </c>
      <c r="AR161" t="s">
        <v>5</v>
      </c>
      <c r="AX161">
        <v>1.9333333000000001E-2</v>
      </c>
      <c r="BB161" s="5">
        <v>5</v>
      </c>
      <c r="BD161" s="35">
        <v>1.1399999999999999E-5</v>
      </c>
      <c r="BE161">
        <v>112.619</v>
      </c>
      <c r="BF161">
        <v>72.738</v>
      </c>
      <c r="BG161">
        <v>149.77799999999999</v>
      </c>
      <c r="BH161">
        <v>54.09</v>
      </c>
      <c r="BI161">
        <v>0.02</v>
      </c>
      <c r="BL161" s="33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Z161">
        <f>CA162-CF160</f>
        <v>187.98534798534791</v>
      </c>
      <c r="CA161">
        <f>CD158/(CD153+CD154)</f>
        <v>221.20689655172413</v>
      </c>
      <c r="CB161">
        <f>CC162-CE160</f>
        <v>78.622710622710613</v>
      </c>
      <c r="CC161">
        <f>CD157/(CD153+CD154)</f>
        <v>92.517241379310335</v>
      </c>
      <c r="CD161" t="s">
        <v>9</v>
      </c>
      <c r="CE161">
        <f>CD157/CD156</f>
        <v>48.781818181818181</v>
      </c>
      <c r="CF161">
        <f>CD158/CD156</f>
        <v>116.63636363636364</v>
      </c>
      <c r="CG161" s="33"/>
      <c r="CH161" s="30"/>
      <c r="CI161" s="34"/>
      <c r="CJ161" s="30"/>
      <c r="CK161" s="30"/>
      <c r="CL161" s="30"/>
      <c r="CM161" s="30"/>
      <c r="CN161" s="30"/>
      <c r="CO161" s="30"/>
      <c r="CP161" s="30"/>
      <c r="CQ161" s="30"/>
      <c r="CR161">
        <v>7</v>
      </c>
      <c r="CT161" s="35">
        <v>6.1399999999999997E-6</v>
      </c>
      <c r="CU161">
        <v>152.36199999999999</v>
      </c>
      <c r="CV161">
        <v>126.673</v>
      </c>
      <c r="CW161">
        <v>191.31299999999999</v>
      </c>
      <c r="CX161">
        <v>-30.466000000000001</v>
      </c>
      <c r="CY161">
        <v>1.0999999999999999E-2</v>
      </c>
      <c r="DB161" s="3">
        <v>34</v>
      </c>
      <c r="DC161" t="s">
        <v>5</v>
      </c>
      <c r="DD161" s="35">
        <v>9.8200000000000008E-6</v>
      </c>
      <c r="DE161">
        <v>149.90899999999999</v>
      </c>
      <c r="DF161">
        <v>106.527</v>
      </c>
      <c r="DG161">
        <v>201.04900000000001</v>
      </c>
      <c r="DH161">
        <v>163.30099999999999</v>
      </c>
      <c r="DI161">
        <v>1.7000000000000001E-2</v>
      </c>
      <c r="DL161" s="29"/>
      <c r="DM161" s="5">
        <v>40</v>
      </c>
      <c r="DN161" t="s">
        <v>7</v>
      </c>
      <c r="DO161" s="35">
        <v>2.0499999999999999E-6</v>
      </c>
      <c r="DP161">
        <v>18.867000000000001</v>
      </c>
      <c r="DQ161">
        <v>17.814</v>
      </c>
      <c r="DR161">
        <v>19.881</v>
      </c>
      <c r="DS161">
        <v>91.233000000000004</v>
      </c>
      <c r="DT161">
        <v>4.0000000000000001E-3</v>
      </c>
      <c r="DW161" s="3">
        <v>17</v>
      </c>
      <c r="DX161" t="s">
        <v>146</v>
      </c>
      <c r="DY161" s="35">
        <v>1.6799999999999999E-4</v>
      </c>
      <c r="DZ161">
        <v>57.567</v>
      </c>
      <c r="EA161">
        <v>37.645000000000003</v>
      </c>
      <c r="EB161">
        <v>112.961</v>
      </c>
      <c r="EC161">
        <v>159.24799999999999</v>
      </c>
      <c r="ED161">
        <v>0.30299999999999999</v>
      </c>
      <c r="EE161"/>
      <c r="EG161" s="33"/>
      <c r="EH161" s="30"/>
      <c r="EI161" s="34"/>
      <c r="EJ161" s="30"/>
      <c r="EK161" s="30"/>
      <c r="EL161" s="30"/>
      <c r="EM161" s="30"/>
      <c r="EN161" s="30"/>
      <c r="EO161" s="30"/>
      <c r="EP161" s="30"/>
      <c r="EQ161" s="33"/>
      <c r="ER161" s="30"/>
      <c r="ES161" s="30"/>
      <c r="ET161" s="30"/>
      <c r="EU161" s="30"/>
      <c r="EV161" s="30"/>
      <c r="EW161" s="30"/>
      <c r="EX161" s="30"/>
      <c r="EY161" s="30"/>
      <c r="EZ161" s="30"/>
      <c r="FB161" s="59"/>
      <c r="FL161" s="60"/>
      <c r="FW161" s="61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</row>
    <row r="162" spans="1:196" x14ac:dyDescent="0.25">
      <c r="A162" s="30"/>
      <c r="B162">
        <v>51</v>
      </c>
      <c r="D162" s="35">
        <v>7.3669999999999999E-6</v>
      </c>
      <c r="E162">
        <v>64.915000000000006</v>
      </c>
      <c r="F162">
        <v>55.173999999999999</v>
      </c>
      <c r="G162">
        <v>73.332999999999998</v>
      </c>
      <c r="H162">
        <v>87.51</v>
      </c>
      <c r="I162">
        <v>1.2999999999999999E-2</v>
      </c>
      <c r="L162" s="3">
        <v>16</v>
      </c>
      <c r="N162" s="35">
        <v>7.3699999999999997E-6</v>
      </c>
      <c r="O162">
        <v>107.43</v>
      </c>
      <c r="P162">
        <v>89.055000000000007</v>
      </c>
      <c r="Q162">
        <v>121.667</v>
      </c>
      <c r="R162">
        <v>-97.430999999999997</v>
      </c>
      <c r="S162">
        <v>1.2999999999999999E-2</v>
      </c>
      <c r="Y162">
        <f>Z163-AE161</f>
        <v>490.27777777777794</v>
      </c>
      <c r="Z162">
        <f>AC159/(AC154+AC155)</f>
        <v>735.41666666666663</v>
      </c>
      <c r="AA162">
        <f>AB163-AD161</f>
        <v>19.444444444444443</v>
      </c>
      <c r="AB162">
        <f>AC158/(AC154+AC155)</f>
        <v>29.166666666666664</v>
      </c>
      <c r="AC162" t="s">
        <v>9</v>
      </c>
      <c r="AD162">
        <f>AC158/AC157</f>
        <v>23.333333333333332</v>
      </c>
      <c r="AE162">
        <f>AC159/AC157</f>
        <v>588.33333333333326</v>
      </c>
      <c r="AX162">
        <v>0.82199999999999995</v>
      </c>
      <c r="BB162" s="5">
        <v>6</v>
      </c>
      <c r="BD162" s="35">
        <v>1.26E-5</v>
      </c>
      <c r="BE162">
        <v>131.31100000000001</v>
      </c>
      <c r="BF162">
        <v>106.333</v>
      </c>
      <c r="BG162">
        <v>167.464</v>
      </c>
      <c r="BH162">
        <v>-128.88399999999999</v>
      </c>
      <c r="BI162">
        <v>2.1999999999999999E-2</v>
      </c>
      <c r="BL162" s="33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CA162">
        <f>CD158/(CD153-CD154)</f>
        <v>493.4615384615384</v>
      </c>
      <c r="CC162">
        <f>CD157/(CD153-CD154)</f>
        <v>206.38461538461536</v>
      </c>
      <c r="CD162" t="s">
        <v>10</v>
      </c>
      <c r="CE162">
        <f>CD157/CD155</f>
        <v>268.29999999999995</v>
      </c>
      <c r="CF162">
        <f>CD158/CD155</f>
        <v>641.5</v>
      </c>
      <c r="CG162" s="33"/>
      <c r="CH162" s="30"/>
      <c r="CI162" s="34"/>
      <c r="CJ162" s="30"/>
      <c r="CK162" s="30"/>
      <c r="CL162" s="30"/>
      <c r="CM162" s="30"/>
      <c r="CN162" s="30"/>
      <c r="CO162" s="30"/>
      <c r="CP162" s="30"/>
      <c r="CQ162" s="30"/>
      <c r="CR162">
        <v>8</v>
      </c>
      <c r="CT162" s="35">
        <v>1.26E-5</v>
      </c>
      <c r="CU162">
        <v>162.18799999999999</v>
      </c>
      <c r="CV162">
        <v>122.667</v>
      </c>
      <c r="CW162">
        <v>200.31</v>
      </c>
      <c r="CX162">
        <v>143.13</v>
      </c>
      <c r="CY162">
        <v>2.1999999999999999E-2</v>
      </c>
      <c r="DB162" s="3">
        <v>31</v>
      </c>
      <c r="DC162" t="s">
        <v>129</v>
      </c>
      <c r="DD162" s="35">
        <v>2.1100000000000001E-4</v>
      </c>
      <c r="DE162">
        <v>68.671999999999997</v>
      </c>
      <c r="DF162">
        <v>15.138999999999999</v>
      </c>
      <c r="DG162">
        <v>202.197</v>
      </c>
      <c r="DH162">
        <v>159.023</v>
      </c>
      <c r="DI162">
        <v>0.379</v>
      </c>
      <c r="DL162" s="29"/>
      <c r="DM162" s="5">
        <v>41</v>
      </c>
      <c r="DN162" t="s">
        <v>4</v>
      </c>
      <c r="DO162" s="35">
        <v>6.7499999999999997E-6</v>
      </c>
      <c r="DP162">
        <v>57.421999999999997</v>
      </c>
      <c r="DQ162">
        <v>52.859000000000002</v>
      </c>
      <c r="DR162">
        <v>60.343000000000004</v>
      </c>
      <c r="DS162">
        <v>-70.641000000000005</v>
      </c>
      <c r="DT162">
        <v>1.2E-2</v>
      </c>
      <c r="DX162"/>
      <c r="DY162"/>
      <c r="DZ162"/>
      <c r="EA162"/>
      <c r="EB162"/>
      <c r="EC162"/>
      <c r="ED162"/>
      <c r="EE162" t="s">
        <v>8</v>
      </c>
      <c r="EG162" s="33"/>
      <c r="EH162" s="30"/>
      <c r="EI162" s="34"/>
      <c r="EJ162" s="30"/>
      <c r="EK162" s="30"/>
      <c r="EL162" s="30"/>
      <c r="EM162" s="30"/>
      <c r="EN162" s="30"/>
      <c r="EO162" s="30"/>
      <c r="EP162" s="30"/>
      <c r="EQ162" s="33"/>
      <c r="ER162" s="30"/>
      <c r="ES162" s="30"/>
      <c r="ET162" s="30"/>
      <c r="EU162" s="30"/>
      <c r="EV162" s="30"/>
      <c r="EW162" s="30"/>
      <c r="EX162" s="30"/>
      <c r="EY162" s="30"/>
      <c r="EZ162" s="30"/>
      <c r="FB162" s="59"/>
      <c r="FL162" s="60"/>
      <c r="FW162" s="61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</row>
    <row r="163" spans="1:196" x14ac:dyDescent="0.25">
      <c r="A163" s="30"/>
      <c r="B163">
        <v>52</v>
      </c>
      <c r="D163" s="35">
        <v>5.5249999999999996E-6</v>
      </c>
      <c r="E163">
        <v>68.111000000000004</v>
      </c>
      <c r="F163">
        <v>58</v>
      </c>
      <c r="G163">
        <v>91.667000000000002</v>
      </c>
      <c r="H163">
        <v>-90</v>
      </c>
      <c r="I163">
        <v>8.9999999999999993E-3</v>
      </c>
      <c r="L163" s="3">
        <v>17</v>
      </c>
      <c r="N163" s="35">
        <v>8.2900000000000002E-6</v>
      </c>
      <c r="O163">
        <v>109.265</v>
      </c>
      <c r="P163">
        <v>95.016999999999996</v>
      </c>
      <c r="Q163">
        <v>116.667</v>
      </c>
      <c r="R163">
        <v>78.69</v>
      </c>
      <c r="S163">
        <v>1.4E-2</v>
      </c>
      <c r="Z163">
        <f>AC159/(AC154-AC155)</f>
        <v>1470.8333333333335</v>
      </c>
      <c r="AB163">
        <f>AC158/(AC154-AC155)</f>
        <v>58.333333333333336</v>
      </c>
      <c r="AC163" t="s">
        <v>10</v>
      </c>
      <c r="AD163">
        <f>AC158/AC156</f>
        <v>70</v>
      </c>
      <c r="AE163">
        <f>AC159/AC156</f>
        <v>1764.9999999999998</v>
      </c>
      <c r="AX163">
        <v>6.2250000000000005</v>
      </c>
      <c r="BB163" s="5">
        <v>7</v>
      </c>
      <c r="BD163" s="35">
        <v>5.5300000000000004E-6</v>
      </c>
      <c r="BE163">
        <v>102.886</v>
      </c>
      <c r="BF163">
        <v>86.122</v>
      </c>
      <c r="BG163">
        <v>130.22200000000001</v>
      </c>
      <c r="BH163">
        <v>52.430999999999997</v>
      </c>
      <c r="BI163">
        <v>8.9999999999999993E-3</v>
      </c>
      <c r="BL163" s="33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3"/>
      <c r="BX163" s="30"/>
      <c r="BY163" s="34"/>
      <c r="BZ163" s="30"/>
      <c r="CA163" s="30"/>
      <c r="CB163" s="30"/>
      <c r="CC163" s="30"/>
      <c r="CD163" s="30"/>
      <c r="CE163" s="30"/>
      <c r="CF163" s="30"/>
      <c r="CG163" s="33"/>
      <c r="CH163" s="30"/>
      <c r="CI163" s="34"/>
      <c r="CJ163" s="30"/>
      <c r="CK163" s="30"/>
      <c r="CL163" s="30"/>
      <c r="CM163" s="30"/>
      <c r="CN163" s="30"/>
      <c r="CO163" s="30"/>
      <c r="CP163" s="30"/>
      <c r="CQ163" s="30"/>
      <c r="CR163">
        <v>9</v>
      </c>
      <c r="CT163" s="35">
        <v>9.5200000000000003E-6</v>
      </c>
      <c r="CU163">
        <v>127.407</v>
      </c>
      <c r="CV163">
        <v>117.97499999999999</v>
      </c>
      <c r="CW163">
        <v>138.833</v>
      </c>
      <c r="CX163">
        <v>-36.869999999999997</v>
      </c>
      <c r="CY163">
        <v>1.6E-2</v>
      </c>
      <c r="DC163" t="s">
        <v>135</v>
      </c>
      <c r="DI163">
        <v>12.864999999999998</v>
      </c>
      <c r="DL163" s="29"/>
      <c r="DM163" s="5">
        <v>42</v>
      </c>
      <c r="DN163" t="s">
        <v>5</v>
      </c>
      <c r="DO163" s="35">
        <v>1.5699999999999999E-5</v>
      </c>
      <c r="DP163">
        <v>123.92</v>
      </c>
      <c r="DQ163">
        <v>107.77800000000001</v>
      </c>
      <c r="DR163">
        <v>134.91300000000001</v>
      </c>
      <c r="DS163">
        <v>114.30500000000001</v>
      </c>
      <c r="DT163">
        <v>2.8000000000000001E-2</v>
      </c>
      <c r="DX163"/>
      <c r="DY163"/>
      <c r="DZ163"/>
      <c r="EA163"/>
      <c r="EB163"/>
      <c r="EC163"/>
      <c r="ED163"/>
      <c r="EE163">
        <f>ED160/ED156</f>
        <v>15.947368421052632</v>
      </c>
      <c r="EF163">
        <f>ED161/ED156</f>
        <v>15.947368421052632</v>
      </c>
      <c r="EG163" s="33"/>
      <c r="EH163" s="30"/>
      <c r="EI163" s="34"/>
      <c r="EJ163" s="30"/>
      <c r="EK163" s="30"/>
      <c r="EL163" s="30"/>
      <c r="EM163" s="30"/>
      <c r="EN163" s="30"/>
      <c r="EO163" s="30"/>
      <c r="EP163" s="30"/>
      <c r="EQ163" s="33"/>
      <c r="ER163" s="30"/>
      <c r="ES163" s="30"/>
      <c r="ET163" s="30"/>
      <c r="EU163" s="30"/>
      <c r="EV163" s="30"/>
      <c r="EW163" s="30"/>
      <c r="EX163" s="30"/>
      <c r="EY163" s="30"/>
      <c r="EZ163" s="30"/>
      <c r="FB163" s="59"/>
      <c r="FL163" s="60"/>
      <c r="FW163" s="61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</row>
    <row r="164" spans="1:196" x14ac:dyDescent="0.25">
      <c r="A164" s="30"/>
      <c r="B164">
        <v>53</v>
      </c>
      <c r="D164" s="35">
        <v>4.9110000000000001E-6</v>
      </c>
      <c r="E164">
        <v>62.453000000000003</v>
      </c>
      <c r="F164">
        <v>57.37</v>
      </c>
      <c r="G164">
        <v>76.778000000000006</v>
      </c>
      <c r="H164">
        <v>90</v>
      </c>
      <c r="I164">
        <v>8.9999999999999993E-3</v>
      </c>
      <c r="L164" s="3">
        <v>18</v>
      </c>
      <c r="N164" s="35">
        <v>6.4500000000000001E-6</v>
      </c>
      <c r="O164">
        <v>115.24299999999999</v>
      </c>
      <c r="P164">
        <v>102.453</v>
      </c>
      <c r="Q164">
        <v>124.622</v>
      </c>
      <c r="R164">
        <v>-98.531000000000006</v>
      </c>
      <c r="S164">
        <v>1.0999999999999999E-2</v>
      </c>
      <c r="V164" s="33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Y164" t="s">
        <v>8</v>
      </c>
      <c r="BB164" s="5">
        <v>8</v>
      </c>
      <c r="BD164" s="35">
        <v>8.2900000000000002E-6</v>
      </c>
      <c r="BE164">
        <v>116.26600000000001</v>
      </c>
      <c r="BF164">
        <v>76.736999999999995</v>
      </c>
      <c r="BG164">
        <v>186.333</v>
      </c>
      <c r="BH164">
        <v>-127.304</v>
      </c>
      <c r="BI164">
        <v>1.4999999999999999E-2</v>
      </c>
      <c r="BL164" s="33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6" t="s">
        <v>122</v>
      </c>
      <c r="BX164" s="30"/>
      <c r="BY164" s="34"/>
      <c r="BZ164" s="30"/>
      <c r="CA164" s="30"/>
      <c r="CB164" s="30"/>
      <c r="CC164" s="30"/>
      <c r="CD164" s="30"/>
      <c r="CE164" s="30"/>
      <c r="CF164" s="30"/>
      <c r="CG164" s="33"/>
      <c r="CH164" s="30"/>
      <c r="CI164" s="34"/>
      <c r="CJ164" s="30"/>
      <c r="CK164" s="30"/>
      <c r="CL164" s="30"/>
      <c r="CM164" s="30"/>
      <c r="CN164" s="30"/>
      <c r="CO164" s="30"/>
      <c r="CP164" s="30"/>
      <c r="CQ164" s="30"/>
      <c r="CR164">
        <v>10</v>
      </c>
      <c r="CT164" s="35">
        <v>5.5300000000000004E-6</v>
      </c>
      <c r="CU164">
        <v>125.907</v>
      </c>
      <c r="CV164">
        <v>108.167</v>
      </c>
      <c r="CW164">
        <v>134.393</v>
      </c>
      <c r="CX164">
        <v>149.036</v>
      </c>
      <c r="CY164">
        <v>0.01</v>
      </c>
      <c r="DJ164" t="s">
        <v>8</v>
      </c>
      <c r="DL164" s="29"/>
      <c r="DM164" s="5">
        <v>39</v>
      </c>
      <c r="DN164" t="s">
        <v>129</v>
      </c>
      <c r="DO164" s="35">
        <v>4.0000000000000002E-4</v>
      </c>
      <c r="DP164">
        <v>88.093999999999994</v>
      </c>
      <c r="DQ164">
        <v>51.780999999999999</v>
      </c>
      <c r="DR164">
        <v>134.33600000000001</v>
      </c>
      <c r="DS164">
        <v>-67.512</v>
      </c>
      <c r="DT164">
        <v>0.72099999999999997</v>
      </c>
      <c r="DX164"/>
      <c r="DY164"/>
      <c r="DZ164">
        <f>EA165-EF163</f>
        <v>2.9901315789473681</v>
      </c>
      <c r="EA164">
        <f>ED161/(ED156+ED157)</f>
        <v>13.772727272727273</v>
      </c>
      <c r="EB164">
        <f>EC165-EE163</f>
        <v>2.9901315789473681</v>
      </c>
      <c r="EC164">
        <f>ED160/(ED156+ED157)</f>
        <v>13.772727272727273</v>
      </c>
      <c r="ED164" t="s">
        <v>9</v>
      </c>
      <c r="EE164">
        <f>ED160/ED159</f>
        <v>11.653846153846153</v>
      </c>
      <c r="EF164">
        <f>ED161/ED159</f>
        <v>11.653846153846153</v>
      </c>
      <c r="EG164" s="33"/>
      <c r="EH164" s="30"/>
      <c r="EI164" s="34"/>
      <c r="EJ164" s="30"/>
      <c r="EK164" s="30"/>
      <c r="EL164" s="30"/>
      <c r="EM164" s="30"/>
      <c r="EN164" s="30"/>
      <c r="EO164" s="30"/>
      <c r="EP164" s="30"/>
      <c r="EQ164" s="33"/>
      <c r="ER164" s="30"/>
      <c r="ES164" s="30"/>
      <c r="ET164" s="30"/>
      <c r="EU164" s="30"/>
      <c r="EV164" s="30"/>
      <c r="EW164" s="30"/>
      <c r="EX164" s="30"/>
      <c r="EY164" s="30"/>
      <c r="EZ164" s="30"/>
      <c r="FB164" s="59"/>
      <c r="FL164" s="60"/>
      <c r="FW164" s="61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</row>
    <row r="165" spans="1:196" x14ac:dyDescent="0.25">
      <c r="A165" s="30"/>
      <c r="B165">
        <v>54</v>
      </c>
      <c r="D165" s="35">
        <v>7.3669999999999999E-6</v>
      </c>
      <c r="E165">
        <v>71.59</v>
      </c>
      <c r="F165">
        <v>55.347999999999999</v>
      </c>
      <c r="G165">
        <v>102.59</v>
      </c>
      <c r="H165">
        <v>-87.51</v>
      </c>
      <c r="I165">
        <v>1.2999999999999999E-2</v>
      </c>
      <c r="L165" s="3">
        <v>19</v>
      </c>
      <c r="N165" s="35">
        <v>1.01E-5</v>
      </c>
      <c r="O165">
        <v>108.095</v>
      </c>
      <c r="P165">
        <v>90.736000000000004</v>
      </c>
      <c r="Q165">
        <v>125.22199999999999</v>
      </c>
      <c r="R165">
        <v>81.119</v>
      </c>
      <c r="S165">
        <v>1.7999999999999999E-2</v>
      </c>
      <c r="V165" s="33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Y165">
        <f>AX162/AX158</f>
        <v>58.714285714285708</v>
      </c>
      <c r="AZ165">
        <f>AX163/AX158</f>
        <v>444.64285714285717</v>
      </c>
      <c r="BB165" s="5">
        <v>9</v>
      </c>
      <c r="BD165" s="35">
        <v>1.5999999999999999E-5</v>
      </c>
      <c r="BE165">
        <v>155.11099999999999</v>
      </c>
      <c r="BF165">
        <v>137.94800000000001</v>
      </c>
      <c r="BG165">
        <v>230.11099999999999</v>
      </c>
      <c r="BH165">
        <v>52.223999999999997</v>
      </c>
      <c r="BI165">
        <v>2.8000000000000001E-2</v>
      </c>
      <c r="BL165" s="33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" t="s">
        <v>12</v>
      </c>
      <c r="BX165" t="s">
        <v>1</v>
      </c>
      <c r="BY165" t="s">
        <v>2</v>
      </c>
      <c r="BZ165" t="s">
        <v>3</v>
      </c>
      <c r="CA165" t="s">
        <v>4</v>
      </c>
      <c r="CB165" t="s">
        <v>5</v>
      </c>
      <c r="CC165" t="s">
        <v>6</v>
      </c>
      <c r="CD165" t="s">
        <v>13</v>
      </c>
      <c r="CG165" s="33"/>
      <c r="CH165" s="30"/>
      <c r="CI165" s="34"/>
      <c r="CJ165" s="30"/>
      <c r="CK165" s="30"/>
      <c r="CL165" s="30"/>
      <c r="CM165" s="30"/>
      <c r="CN165" s="30"/>
      <c r="CO165" s="30"/>
      <c r="CP165" s="30"/>
      <c r="CQ165" s="30"/>
      <c r="CR165">
        <v>11</v>
      </c>
      <c r="CT165" s="35">
        <v>6.1399999999999997E-6</v>
      </c>
      <c r="CU165">
        <v>106.727</v>
      </c>
      <c r="CV165">
        <v>103.634</v>
      </c>
      <c r="CW165">
        <v>109.05500000000001</v>
      </c>
      <c r="CX165">
        <v>-34.509</v>
      </c>
      <c r="CY165">
        <v>1.0999999999999999E-2</v>
      </c>
      <c r="DJ165">
        <f>DI162/DI158</f>
        <v>29.153846153846157</v>
      </c>
      <c r="DK165">
        <f>DI163/DI158</f>
        <v>989.61538461538453</v>
      </c>
      <c r="DL165" s="29"/>
      <c r="DN165" t="s">
        <v>135</v>
      </c>
      <c r="DT165">
        <v>4.5650000000000004</v>
      </c>
      <c r="DX165"/>
      <c r="DY165"/>
      <c r="DZ165"/>
      <c r="EA165">
        <f>ED161/(ED156-ED157)</f>
        <v>18.9375</v>
      </c>
      <c r="EB165"/>
      <c r="EC165">
        <f>ED160/(ED156-ED157)</f>
        <v>18.9375</v>
      </c>
      <c r="ED165" t="s">
        <v>10</v>
      </c>
      <c r="EE165">
        <f>ED160/ED158</f>
        <v>20.2</v>
      </c>
      <c r="EF165">
        <f>ED161/ED158</f>
        <v>20.2</v>
      </c>
      <c r="EG165" s="33"/>
      <c r="EH165" s="30"/>
      <c r="EI165" s="34"/>
      <c r="EJ165" s="30"/>
      <c r="EK165" s="30"/>
      <c r="EL165" s="30"/>
      <c r="EM165" s="30"/>
      <c r="EN165" s="30"/>
      <c r="EO165" s="30"/>
      <c r="EP165" s="30"/>
      <c r="EQ165" s="33"/>
      <c r="ER165" s="30"/>
      <c r="ES165" s="30"/>
      <c r="ET165" s="30"/>
      <c r="EU165" s="30"/>
      <c r="EV165" s="30"/>
      <c r="EW165" s="30"/>
      <c r="EX165" s="30"/>
      <c r="EY165" s="30"/>
      <c r="EZ165" s="30"/>
      <c r="FB165" s="59"/>
      <c r="FL165" s="60"/>
      <c r="FW165" s="61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</row>
    <row r="166" spans="1:196" x14ac:dyDescent="0.25">
      <c r="A166" s="30"/>
      <c r="B166">
        <v>55</v>
      </c>
      <c r="D166" s="35">
        <v>7.3669999999999999E-6</v>
      </c>
      <c r="E166">
        <v>74.099999999999994</v>
      </c>
      <c r="F166">
        <v>58.780999999999999</v>
      </c>
      <c r="G166">
        <v>88.980999999999995</v>
      </c>
      <c r="H166">
        <v>90</v>
      </c>
      <c r="I166">
        <v>1.2999999999999999E-2</v>
      </c>
      <c r="L166" s="3">
        <v>20</v>
      </c>
      <c r="N166" s="35">
        <v>7.6699999999999994E-6</v>
      </c>
      <c r="O166">
        <v>118.337</v>
      </c>
      <c r="P166">
        <v>98.617000000000004</v>
      </c>
      <c r="Q166">
        <v>132.29900000000001</v>
      </c>
      <c r="R166">
        <v>-97.430999999999997</v>
      </c>
      <c r="S166">
        <v>1.2999999999999999E-2</v>
      </c>
      <c r="V166" s="33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T166">
        <f>AU167-AZ165</f>
        <v>104.62186489434049</v>
      </c>
      <c r="AU166">
        <f>AX163/(AX158+AX159)</f>
        <v>373.49999253000021</v>
      </c>
      <c r="AV166">
        <f>AW167-AY165</f>
        <v>13.815128183638222</v>
      </c>
      <c r="AW166">
        <f>AX162/(AX158+AX159)</f>
        <v>49.319999013600018</v>
      </c>
      <c r="AX166" t="s">
        <v>9</v>
      </c>
      <c r="AY166">
        <f>AX162/AX161</f>
        <v>42.51724211236624</v>
      </c>
      <c r="AZ166">
        <f>AX163/AX161</f>
        <v>321.98276417211662</v>
      </c>
      <c r="BB166" s="5">
        <v>10</v>
      </c>
      <c r="BD166" s="35">
        <v>6.4500000000000001E-6</v>
      </c>
      <c r="BE166">
        <v>135.73099999999999</v>
      </c>
      <c r="BF166">
        <v>108</v>
      </c>
      <c r="BG166">
        <v>230.11099999999999</v>
      </c>
      <c r="BH166">
        <v>-129.09399999999999</v>
      </c>
      <c r="BI166">
        <v>1.0999999999999999E-2</v>
      </c>
      <c r="BL166" s="33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">
        <v>1</v>
      </c>
      <c r="BY166" s="35">
        <v>7.3699999999999997E-6</v>
      </c>
      <c r="BZ166">
        <v>114.6</v>
      </c>
      <c r="CA166">
        <v>105.261</v>
      </c>
      <c r="CB166">
        <v>122.754</v>
      </c>
      <c r="CC166">
        <v>99.866</v>
      </c>
      <c r="CD166">
        <v>1.2999999999999999E-2</v>
      </c>
      <c r="CG166" s="33"/>
      <c r="CH166" s="30"/>
      <c r="CI166" s="34"/>
      <c r="CJ166" s="30"/>
      <c r="CK166" s="30"/>
      <c r="CL166" s="30"/>
      <c r="CM166" s="30"/>
      <c r="CN166" s="30"/>
      <c r="CO166" s="30"/>
      <c r="CP166" s="30"/>
      <c r="CQ166" s="30"/>
      <c r="CR166">
        <v>12</v>
      </c>
      <c r="CT166" s="35">
        <v>6.1399999999999997E-6</v>
      </c>
      <c r="CU166">
        <v>109.021</v>
      </c>
      <c r="CV166">
        <v>106.42100000000001</v>
      </c>
      <c r="CW166">
        <v>111.684</v>
      </c>
      <c r="CX166">
        <v>146.31</v>
      </c>
      <c r="CY166">
        <v>0.01</v>
      </c>
      <c r="DE166">
        <f>DF167-DK165</f>
        <v>179.93006993006998</v>
      </c>
      <c r="DF166">
        <f>DI163/(DI158+DI159)</f>
        <v>857.66666666666663</v>
      </c>
      <c r="DG166">
        <f>DH167-DJ165</f>
        <v>5.3006993006993035</v>
      </c>
      <c r="DH166">
        <f>DI162/(DI158+DI159)</f>
        <v>25.266666666666669</v>
      </c>
      <c r="DI166" t="s">
        <v>9</v>
      </c>
      <c r="DJ166">
        <f>DI162/DI161</f>
        <v>22.294117647058822</v>
      </c>
      <c r="DK166">
        <f>DI163/DI161</f>
        <v>756.76470588235281</v>
      </c>
      <c r="DL166" s="29"/>
      <c r="DU166" t="s">
        <v>8</v>
      </c>
      <c r="DX166"/>
      <c r="DY166"/>
      <c r="DZ166"/>
      <c r="EA166"/>
      <c r="EB166"/>
      <c r="EC166"/>
      <c r="ED166"/>
      <c r="EE166"/>
      <c r="EG166" s="33"/>
      <c r="EH166" s="30"/>
      <c r="EI166" s="34"/>
      <c r="EJ166" s="30"/>
      <c r="EK166" s="30"/>
      <c r="EL166" s="30"/>
      <c r="EM166" s="30"/>
      <c r="EN166" s="30"/>
      <c r="EO166" s="30"/>
      <c r="EP166" s="30"/>
      <c r="EQ166" s="33"/>
      <c r="ER166" s="30"/>
      <c r="ES166" s="30"/>
      <c r="ET166" s="30"/>
      <c r="EU166" s="30"/>
      <c r="EV166" s="30"/>
      <c r="EW166" s="30"/>
      <c r="EX166" s="30"/>
      <c r="EY166" s="30"/>
      <c r="EZ166" s="30"/>
      <c r="FB166" s="59"/>
      <c r="FL166" s="60"/>
      <c r="FW166" s="61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</row>
    <row r="167" spans="1:196" x14ac:dyDescent="0.25">
      <c r="A167" s="30"/>
      <c r="B167">
        <v>56</v>
      </c>
      <c r="D167" s="35">
        <v>8.5949999999999999E-6</v>
      </c>
      <c r="E167">
        <v>89.191000000000003</v>
      </c>
      <c r="F167">
        <v>72.066000000000003</v>
      </c>
      <c r="G167">
        <v>113.992</v>
      </c>
      <c r="H167">
        <v>-87.796999999999997</v>
      </c>
      <c r="I167">
        <v>1.4999999999999999E-2</v>
      </c>
      <c r="L167" s="3">
        <v>21</v>
      </c>
      <c r="N167" s="35">
        <v>1.11E-5</v>
      </c>
      <c r="O167">
        <v>135.423</v>
      </c>
      <c r="P167">
        <v>99.863</v>
      </c>
      <c r="Q167">
        <v>206.476</v>
      </c>
      <c r="R167">
        <v>81.87</v>
      </c>
      <c r="S167">
        <v>1.9E-2</v>
      </c>
      <c r="V167" s="33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U167">
        <f>AX163/(AX158-AX159)</f>
        <v>549.26472203719766</v>
      </c>
      <c r="AW167">
        <f>AX162/(AX158-AX159)</f>
        <v>72.529413897923931</v>
      </c>
      <c r="AX167" t="s">
        <v>10</v>
      </c>
      <c r="AY167">
        <f>AX162/AX160</f>
        <v>91.333333333333329</v>
      </c>
      <c r="AZ167">
        <f>AX163/AX160</f>
        <v>691.66666666666674</v>
      </c>
      <c r="BB167" s="5">
        <v>11</v>
      </c>
      <c r="BD167" s="35">
        <v>6.4500000000000001E-6</v>
      </c>
      <c r="BE167">
        <v>149.66</v>
      </c>
      <c r="BF167">
        <v>108</v>
      </c>
      <c r="BG167">
        <v>173.07599999999999</v>
      </c>
      <c r="BH167">
        <v>55.491</v>
      </c>
      <c r="BI167">
        <v>1.0999999999999999E-2</v>
      </c>
      <c r="BL167" s="33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">
        <v>2</v>
      </c>
      <c r="BY167" s="35">
        <v>9.5200000000000003E-6</v>
      </c>
      <c r="BZ167">
        <v>134.589</v>
      </c>
      <c r="CA167">
        <v>121.333</v>
      </c>
      <c r="CB167">
        <v>144.47999999999999</v>
      </c>
      <c r="CC167">
        <v>-78.311000000000007</v>
      </c>
      <c r="CD167">
        <v>1.6E-2</v>
      </c>
      <c r="CG167" s="33"/>
      <c r="CH167" s="30"/>
      <c r="CI167" s="34"/>
      <c r="CJ167" s="30"/>
      <c r="CK167" s="30"/>
      <c r="CL167" s="30"/>
      <c r="CM167" s="30"/>
      <c r="CN167" s="30"/>
      <c r="CO167" s="30"/>
      <c r="CP167" s="30"/>
      <c r="CQ167" s="30"/>
      <c r="CR167">
        <v>13</v>
      </c>
      <c r="CT167" s="35">
        <v>6.1399999999999997E-6</v>
      </c>
      <c r="CU167">
        <v>99.777000000000001</v>
      </c>
      <c r="CV167">
        <v>95.19</v>
      </c>
      <c r="CW167">
        <v>108.583</v>
      </c>
      <c r="CX167">
        <v>-36.253999999999998</v>
      </c>
      <c r="CY167">
        <v>0.01</v>
      </c>
      <c r="DF167">
        <f>DI163/(DI158-DI159)</f>
        <v>1169.5454545454545</v>
      </c>
      <c r="DH167">
        <f>DI162/(DI158-DI159)</f>
        <v>34.45454545454546</v>
      </c>
      <c r="DI167" t="s">
        <v>10</v>
      </c>
      <c r="DJ167">
        <f>DI162/DI160</f>
        <v>42.111111111111114</v>
      </c>
      <c r="DK167">
        <f>DI163/DI160</f>
        <v>1429.4444444444443</v>
      </c>
      <c r="DL167" s="29"/>
      <c r="DU167">
        <f>DT164/DT160</f>
        <v>37.94736842105263</v>
      </c>
      <c r="DV167">
        <f>DT165/DT160</f>
        <v>240.26315789473688</v>
      </c>
      <c r="DX167" t="s">
        <v>3</v>
      </c>
      <c r="DY167"/>
      <c r="DZ167"/>
      <c r="EA167"/>
      <c r="EB167"/>
      <c r="EC167"/>
      <c r="ED167">
        <v>1.7500000000000002E-2</v>
      </c>
      <c r="EE167"/>
      <c r="EG167" s="33"/>
      <c r="EH167" s="30"/>
      <c r="EI167" s="34"/>
      <c r="EJ167" s="30"/>
      <c r="EK167" s="30"/>
      <c r="EL167" s="30"/>
      <c r="EM167" s="30"/>
      <c r="EN167" s="30"/>
      <c r="EO167" s="30"/>
      <c r="EP167" s="30"/>
      <c r="EQ167" s="33"/>
      <c r="ER167" s="30"/>
      <c r="ES167" s="30"/>
      <c r="ET167" s="30"/>
      <c r="EU167" s="30"/>
      <c r="EV167" s="30"/>
      <c r="EW167" s="30"/>
      <c r="EX167" s="30"/>
      <c r="EY167" s="30"/>
      <c r="EZ167" s="30"/>
      <c r="FB167" s="59"/>
      <c r="FL167" s="60"/>
      <c r="FW167" s="61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</row>
    <row r="168" spans="1:196" x14ac:dyDescent="0.25">
      <c r="A168" s="30"/>
      <c r="B168">
        <v>57</v>
      </c>
      <c r="D168" s="35">
        <v>6.7530000000000004E-6</v>
      </c>
      <c r="E168">
        <v>117.51600000000001</v>
      </c>
      <c r="F168">
        <v>87.790999999999997</v>
      </c>
      <c r="G168">
        <v>170.99299999999999</v>
      </c>
      <c r="H168">
        <v>90</v>
      </c>
      <c r="I168">
        <v>1.2E-2</v>
      </c>
      <c r="L168" s="3">
        <v>22</v>
      </c>
      <c r="N168" s="35">
        <v>6.4500000000000001E-6</v>
      </c>
      <c r="O168">
        <v>137.346</v>
      </c>
      <c r="P168">
        <v>125.68899999999999</v>
      </c>
      <c r="Q168">
        <v>145.11099999999999</v>
      </c>
      <c r="R168">
        <v>-98.531000000000006</v>
      </c>
      <c r="S168">
        <v>1.0999999999999999E-2</v>
      </c>
      <c r="V168" s="33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3"/>
      <c r="AR168" s="30"/>
      <c r="AS168" s="34"/>
      <c r="AT168" s="30"/>
      <c r="AU168" s="30"/>
      <c r="AV168" s="30"/>
      <c r="AW168" s="30"/>
      <c r="AX168" s="30"/>
      <c r="AY168" s="30"/>
      <c r="AZ168" s="30"/>
      <c r="BA168" s="29"/>
      <c r="BB168" s="5">
        <v>12</v>
      </c>
      <c r="BD168" s="35">
        <v>8.6000000000000007E-6</v>
      </c>
      <c r="BE168">
        <v>152.518</v>
      </c>
      <c r="BF168">
        <v>135.34</v>
      </c>
      <c r="BG168">
        <v>167.73400000000001</v>
      </c>
      <c r="BH168">
        <v>-127.694</v>
      </c>
      <c r="BI168">
        <v>1.4999999999999999E-2</v>
      </c>
      <c r="BL168" s="33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">
        <v>3</v>
      </c>
      <c r="BY168" s="35">
        <v>8.8999999999999995E-6</v>
      </c>
      <c r="BZ168">
        <v>159.08699999999999</v>
      </c>
      <c r="CA168">
        <v>138</v>
      </c>
      <c r="CB168">
        <v>184.80699999999999</v>
      </c>
      <c r="CC168">
        <v>104.53400000000001</v>
      </c>
      <c r="CD168">
        <v>1.4999999999999999E-2</v>
      </c>
      <c r="CG168" s="33"/>
      <c r="CH168" s="30"/>
      <c r="CI168" s="34"/>
      <c r="CJ168" s="30"/>
      <c r="CK168" s="30"/>
      <c r="CL168" s="30"/>
      <c r="CM168" s="30"/>
      <c r="CN168" s="30"/>
      <c r="CO168" s="30"/>
      <c r="CP168" s="30"/>
      <c r="CQ168" s="30"/>
      <c r="CR168">
        <v>14</v>
      </c>
      <c r="CT168" s="35">
        <v>5.22E-6</v>
      </c>
      <c r="CU168">
        <v>100.029</v>
      </c>
      <c r="CV168">
        <v>97.332999999999998</v>
      </c>
      <c r="CW168">
        <v>103.214</v>
      </c>
      <c r="CX168">
        <v>145.30500000000001</v>
      </c>
      <c r="CY168">
        <v>8.9999999999999993E-3</v>
      </c>
      <c r="DB168" s="33"/>
      <c r="DC168" s="30"/>
      <c r="DD168" s="34"/>
      <c r="DE168" s="30"/>
      <c r="DF168" s="30"/>
      <c r="DG168" s="30"/>
      <c r="DH168" s="30"/>
      <c r="DI168" s="30"/>
      <c r="DJ168" s="30"/>
      <c r="DK168" s="30"/>
      <c r="DL168" s="29"/>
      <c r="DP168">
        <f>DQ169-DV167</f>
        <v>64.070175438596493</v>
      </c>
      <c r="DQ168">
        <f>DT165/(DT160+DT161)</f>
        <v>198.47826086956525</v>
      </c>
      <c r="DR168">
        <f>DS169-DU167</f>
        <v>10.11929824561404</v>
      </c>
      <c r="DS168">
        <f>DT164/(DT160+DT161)</f>
        <v>31.34782608695652</v>
      </c>
      <c r="DT168" t="s">
        <v>9</v>
      </c>
      <c r="DU168">
        <f>DT164/DT163</f>
        <v>25.75</v>
      </c>
      <c r="DV168">
        <f>DT165/DT163</f>
        <v>163.03571428571431</v>
      </c>
      <c r="DX168" t="s">
        <v>7</v>
      </c>
      <c r="DY168"/>
      <c r="DZ168"/>
      <c r="EA168"/>
      <c r="EB168"/>
      <c r="EC168"/>
      <c r="ED168">
        <v>3.0000000000000001E-3</v>
      </c>
      <c r="EE168"/>
      <c r="EG168" s="33"/>
      <c r="EH168" s="30"/>
      <c r="EI168" s="34"/>
      <c r="EJ168" s="30"/>
      <c r="EK168" s="30"/>
      <c r="EL168" s="30"/>
      <c r="EM168" s="30"/>
      <c r="EN168" s="30"/>
      <c r="EO168" s="30"/>
      <c r="EP168" s="30"/>
      <c r="EQ168" s="33"/>
      <c r="ER168" s="30"/>
      <c r="ES168" s="30"/>
      <c r="ET168" s="30"/>
      <c r="EU168" s="30"/>
      <c r="EV168" s="30"/>
      <c r="EW168" s="30"/>
      <c r="EX168" s="30"/>
      <c r="EY168" s="30"/>
      <c r="EZ168" s="30"/>
      <c r="FB168" s="59"/>
      <c r="FL168" s="60"/>
      <c r="FW168" s="61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</row>
    <row r="169" spans="1:196" x14ac:dyDescent="0.25">
      <c r="A169" s="30"/>
      <c r="B169">
        <v>58</v>
      </c>
      <c r="D169" s="35">
        <v>9.2089999999999994E-6</v>
      </c>
      <c r="E169">
        <v>111.267</v>
      </c>
      <c r="F169">
        <v>54.207000000000001</v>
      </c>
      <c r="G169">
        <v>225.16499999999999</v>
      </c>
      <c r="H169">
        <v>-88.025000000000006</v>
      </c>
      <c r="I169">
        <v>1.6E-2</v>
      </c>
      <c r="L169" s="3">
        <v>23</v>
      </c>
      <c r="N169" s="35">
        <v>8.2900000000000002E-6</v>
      </c>
      <c r="O169">
        <v>141.233</v>
      </c>
      <c r="P169">
        <v>122.29600000000001</v>
      </c>
      <c r="Q169">
        <v>186.041</v>
      </c>
      <c r="R169">
        <v>80.91</v>
      </c>
      <c r="S169">
        <v>1.4E-2</v>
      </c>
      <c r="V169" s="33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6" t="s">
        <v>102</v>
      </c>
      <c r="AR169" s="30"/>
      <c r="AS169" s="34"/>
      <c r="AT169" s="30"/>
      <c r="AU169" s="30"/>
      <c r="AV169" s="30"/>
      <c r="AW169" s="30"/>
      <c r="AX169" s="30"/>
      <c r="AY169" s="30"/>
      <c r="AZ169" s="30"/>
      <c r="BA169" s="29"/>
      <c r="BB169" s="5">
        <v>13</v>
      </c>
      <c r="BD169" s="35">
        <v>1.2E-5</v>
      </c>
      <c r="BE169">
        <v>159.929</v>
      </c>
      <c r="BF169">
        <v>144.267</v>
      </c>
      <c r="BG169">
        <v>190.155</v>
      </c>
      <c r="BH169">
        <v>51.34</v>
      </c>
      <c r="BI169">
        <v>2.1000000000000001E-2</v>
      </c>
      <c r="BL169" s="33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">
        <v>4</v>
      </c>
      <c r="BY169" s="35">
        <v>8.8999999999999995E-6</v>
      </c>
      <c r="BZ169">
        <v>153.6</v>
      </c>
      <c r="CA169">
        <v>137.167</v>
      </c>
      <c r="CB169">
        <v>167.667</v>
      </c>
      <c r="CC169">
        <v>-83.884</v>
      </c>
      <c r="CD169">
        <v>1.6E-2</v>
      </c>
      <c r="CG169" s="33"/>
      <c r="CH169" s="30"/>
      <c r="CI169" s="34"/>
      <c r="CJ169" s="30"/>
      <c r="CK169" s="30"/>
      <c r="CL169" s="30"/>
      <c r="CM169" s="30"/>
      <c r="CN169" s="30"/>
      <c r="CO169" s="30"/>
      <c r="CP169" s="30"/>
      <c r="CQ169" s="30"/>
      <c r="CR169">
        <v>15</v>
      </c>
      <c r="CT169" s="35">
        <v>5.8300000000000001E-6</v>
      </c>
      <c r="CU169">
        <v>103.596</v>
      </c>
      <c r="CV169">
        <v>97.332999999999998</v>
      </c>
      <c r="CW169">
        <v>107.821</v>
      </c>
      <c r="CX169">
        <v>-36.253999999999998</v>
      </c>
      <c r="CY169">
        <v>0.01</v>
      </c>
      <c r="DB169" s="36" t="s">
        <v>138</v>
      </c>
      <c r="DC169" s="30"/>
      <c r="DD169" s="34"/>
      <c r="DE169" s="30"/>
      <c r="DF169" s="30"/>
      <c r="DG169" s="30"/>
      <c r="DH169" s="30"/>
      <c r="DI169" s="30"/>
      <c r="DJ169" s="30"/>
      <c r="DK169" s="30"/>
      <c r="DL169" s="29"/>
      <c r="DQ169">
        <f>DT165/(DT160-DT161)</f>
        <v>304.33333333333337</v>
      </c>
      <c r="DS169">
        <f>DT164/(DT160-DT161)</f>
        <v>48.06666666666667</v>
      </c>
      <c r="DT169" t="s">
        <v>10</v>
      </c>
      <c r="DU169">
        <f>DT164/DT162</f>
        <v>60.083333333333329</v>
      </c>
      <c r="DV169">
        <f>DT165/DT162</f>
        <v>380.41666666666669</v>
      </c>
      <c r="DX169" t="s">
        <v>4</v>
      </c>
      <c r="DY169"/>
      <c r="DZ169"/>
      <c r="EA169"/>
      <c r="EB169"/>
      <c r="EC169"/>
      <c r="ED169">
        <v>1.2999999999999999E-2</v>
      </c>
      <c r="EE169"/>
      <c r="EG169" s="33"/>
      <c r="EH169" s="30"/>
      <c r="EI169" s="34"/>
      <c r="EJ169" s="30"/>
      <c r="EK169" s="30"/>
      <c r="EL169" s="30"/>
      <c r="EM169" s="30"/>
      <c r="EN169" s="30"/>
      <c r="EO169" s="30"/>
      <c r="EP169" s="30"/>
      <c r="EQ169" s="33"/>
      <c r="ER169" s="30"/>
      <c r="ES169" s="30"/>
      <c r="ET169" s="30"/>
      <c r="EU169" s="30"/>
      <c r="EV169" s="30"/>
      <c r="EW169" s="30"/>
      <c r="EX169" s="30"/>
      <c r="EY169" s="30"/>
      <c r="EZ169" s="30"/>
      <c r="FB169" s="59"/>
      <c r="FL169" s="60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</row>
    <row r="170" spans="1:196" x14ac:dyDescent="0.25">
      <c r="A170" s="30"/>
      <c r="B170">
        <v>59</v>
      </c>
      <c r="D170" s="35">
        <v>5.8320000000000002E-6</v>
      </c>
      <c r="E170">
        <v>71.983000000000004</v>
      </c>
      <c r="F170">
        <v>55.295999999999999</v>
      </c>
      <c r="G170">
        <v>94.3</v>
      </c>
      <c r="H170">
        <v>86.82</v>
      </c>
      <c r="I170">
        <v>0.01</v>
      </c>
      <c r="L170" s="3">
        <v>24</v>
      </c>
      <c r="N170" s="35">
        <v>7.6699999999999994E-6</v>
      </c>
      <c r="O170">
        <v>116.08199999999999</v>
      </c>
      <c r="P170">
        <v>101.815</v>
      </c>
      <c r="Q170">
        <v>129.52799999999999</v>
      </c>
      <c r="R170">
        <v>-99.866</v>
      </c>
      <c r="S170">
        <v>1.2999999999999999E-2</v>
      </c>
      <c r="V170" s="33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" t="s">
        <v>12</v>
      </c>
      <c r="AR170" t="s">
        <v>1</v>
      </c>
      <c r="AS170" t="s">
        <v>2</v>
      </c>
      <c r="AT170" t="s">
        <v>3</v>
      </c>
      <c r="AU170" t="s">
        <v>4</v>
      </c>
      <c r="AV170" t="s">
        <v>5</v>
      </c>
      <c r="AW170" t="s">
        <v>6</v>
      </c>
      <c r="AX170" t="s">
        <v>13</v>
      </c>
      <c r="BB170" s="5">
        <v>14</v>
      </c>
      <c r="BD170" s="35">
        <v>9.2099999999999999E-6</v>
      </c>
      <c r="BE170">
        <v>155.398</v>
      </c>
      <c r="BF170">
        <v>134.73400000000001</v>
      </c>
      <c r="BG170">
        <v>189.22200000000001</v>
      </c>
      <c r="BH170">
        <v>-128.047</v>
      </c>
      <c r="BI170">
        <v>1.6E-2</v>
      </c>
      <c r="BL170" s="33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">
        <v>5</v>
      </c>
      <c r="BY170" s="35">
        <v>7.3699999999999997E-6</v>
      </c>
      <c r="BZ170">
        <v>168.25899999999999</v>
      </c>
      <c r="CA170">
        <v>155.667</v>
      </c>
      <c r="CB170">
        <v>191.98699999999999</v>
      </c>
      <c r="CC170">
        <v>102.804</v>
      </c>
      <c r="CD170">
        <v>1.2E-2</v>
      </c>
      <c r="CG170" s="33"/>
      <c r="CH170" s="30"/>
      <c r="CI170" s="34"/>
      <c r="CJ170" s="30"/>
      <c r="CK170" s="30"/>
      <c r="CL170" s="30"/>
      <c r="CM170" s="30"/>
      <c r="CN170" s="30"/>
      <c r="CO170" s="30"/>
      <c r="CP170" s="30"/>
      <c r="CQ170" s="30"/>
      <c r="CR170">
        <v>16</v>
      </c>
      <c r="CT170" s="35">
        <v>4.9100000000000004E-6</v>
      </c>
      <c r="CU170">
        <v>104.43899999999999</v>
      </c>
      <c r="CV170">
        <v>98.167000000000002</v>
      </c>
      <c r="CW170">
        <v>107.98099999999999</v>
      </c>
      <c r="CX170">
        <v>146.31</v>
      </c>
      <c r="CY170">
        <v>8.0000000000000002E-3</v>
      </c>
      <c r="DB170" s="3" t="s">
        <v>12</v>
      </c>
      <c r="DC170" t="s">
        <v>1</v>
      </c>
      <c r="DD170" t="s">
        <v>2</v>
      </c>
      <c r="DE170" t="s">
        <v>3</v>
      </c>
      <c r="DF170" t="s">
        <v>4</v>
      </c>
      <c r="DG170" t="s">
        <v>5</v>
      </c>
      <c r="DH170" t="s">
        <v>6</v>
      </c>
      <c r="DI170" t="s">
        <v>13</v>
      </c>
      <c r="DL170" s="29"/>
      <c r="DM170" s="29"/>
      <c r="DN170" s="30"/>
      <c r="DO170" s="30"/>
      <c r="DP170" s="30"/>
      <c r="DQ170" s="30"/>
      <c r="DR170" s="30"/>
      <c r="DS170" s="30"/>
      <c r="DT170" s="30"/>
      <c r="DU170" s="30"/>
      <c r="DV170" s="30"/>
      <c r="DX170" t="s">
        <v>5</v>
      </c>
      <c r="DY170"/>
      <c r="DZ170"/>
      <c r="EA170"/>
      <c r="EB170"/>
      <c r="EC170"/>
      <c r="ED170">
        <v>2.35E-2</v>
      </c>
      <c r="EE170"/>
      <c r="EG170" s="33"/>
      <c r="EH170" s="30"/>
      <c r="EI170" s="34"/>
      <c r="EJ170" s="30"/>
      <c r="EK170" s="30"/>
      <c r="EL170" s="30"/>
      <c r="EM170" s="30"/>
      <c r="EN170" s="30"/>
      <c r="EO170" s="30"/>
      <c r="EP170" s="30"/>
      <c r="EQ170" s="33"/>
      <c r="ER170" s="30"/>
      <c r="ES170" s="30"/>
      <c r="ET170" s="30"/>
      <c r="EU170" s="30"/>
      <c r="EV170" s="30"/>
      <c r="EW170" s="30"/>
      <c r="EX170" s="30"/>
      <c r="EY170" s="30"/>
      <c r="EZ170" s="30"/>
      <c r="FB170" s="59"/>
      <c r="FL170" s="60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</row>
    <row r="171" spans="1:196" x14ac:dyDescent="0.25">
      <c r="A171" s="30"/>
      <c r="B171">
        <v>60</v>
      </c>
      <c r="D171" s="35">
        <v>4.9110000000000001E-6</v>
      </c>
      <c r="E171">
        <v>100.93600000000001</v>
      </c>
      <c r="F171">
        <v>50.295999999999999</v>
      </c>
      <c r="G171">
        <v>149.64599999999999</v>
      </c>
      <c r="H171">
        <v>-90</v>
      </c>
      <c r="I171">
        <v>8.9999999999999993E-3</v>
      </c>
      <c r="L171" s="3">
        <v>25</v>
      </c>
      <c r="N171" s="35">
        <v>6.1399999999999997E-6</v>
      </c>
      <c r="O171">
        <v>104.206</v>
      </c>
      <c r="P171">
        <v>96.293000000000006</v>
      </c>
      <c r="Q171">
        <v>110.58199999999999</v>
      </c>
      <c r="R171">
        <v>81.027000000000001</v>
      </c>
      <c r="S171">
        <v>1.0999999999999999E-2</v>
      </c>
      <c r="V171" s="33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">
        <v>1</v>
      </c>
      <c r="AS171" s="35">
        <v>1.04E-5</v>
      </c>
      <c r="AT171">
        <v>186.476</v>
      </c>
      <c r="AU171">
        <v>134</v>
      </c>
      <c r="AV171">
        <v>250.333</v>
      </c>
      <c r="AW171">
        <v>102.339</v>
      </c>
      <c r="AX171">
        <v>1.7999999999999999E-2</v>
      </c>
      <c r="BB171" s="5">
        <v>15</v>
      </c>
      <c r="BD171" s="35">
        <v>1.17E-5</v>
      </c>
      <c r="BE171">
        <v>161.04499999999999</v>
      </c>
      <c r="BF171">
        <v>141.51499999999999</v>
      </c>
      <c r="BG171">
        <v>206.916</v>
      </c>
      <c r="BH171">
        <v>52.814999999999998</v>
      </c>
      <c r="BI171">
        <v>0.02</v>
      </c>
      <c r="BL171" s="33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">
        <v>6</v>
      </c>
      <c r="BY171" s="35">
        <v>8.6000000000000007E-6</v>
      </c>
      <c r="BZ171">
        <v>149.696</v>
      </c>
      <c r="CA171">
        <v>138.333</v>
      </c>
      <c r="CB171">
        <v>171.25899999999999</v>
      </c>
      <c r="CC171">
        <v>-77.004999999999995</v>
      </c>
      <c r="CD171">
        <v>1.4999999999999999E-2</v>
      </c>
      <c r="CG171" s="33"/>
      <c r="CH171" s="30"/>
      <c r="CI171" s="34"/>
      <c r="CJ171" s="30"/>
      <c r="CK171" s="30"/>
      <c r="CL171" s="30"/>
      <c r="CM171" s="30"/>
      <c r="CN171" s="30"/>
      <c r="CO171" s="30"/>
      <c r="CP171" s="30"/>
      <c r="CQ171" s="30"/>
      <c r="CR171">
        <v>17</v>
      </c>
      <c r="CT171" s="35">
        <v>6.4500000000000001E-6</v>
      </c>
      <c r="CU171">
        <v>92.682000000000002</v>
      </c>
      <c r="CV171">
        <v>86.478999999999999</v>
      </c>
      <c r="CW171">
        <v>98.167000000000002</v>
      </c>
      <c r="CX171">
        <v>-36.869999999999997</v>
      </c>
      <c r="CY171">
        <v>1.0999999999999999E-2</v>
      </c>
      <c r="DB171" s="3">
        <v>1</v>
      </c>
      <c r="DD171" s="35">
        <v>8.6000000000000007E-6</v>
      </c>
      <c r="DE171">
        <v>99.722999999999999</v>
      </c>
      <c r="DF171">
        <v>84.417000000000002</v>
      </c>
      <c r="DG171">
        <v>112.036</v>
      </c>
      <c r="DH171">
        <v>-17.103000000000002</v>
      </c>
      <c r="DI171">
        <v>1.4999999999999999E-2</v>
      </c>
      <c r="DL171" s="29"/>
      <c r="DM171" s="38" t="s">
        <v>144</v>
      </c>
      <c r="DN171" s="30"/>
      <c r="DO171" s="30"/>
      <c r="DP171" s="30"/>
      <c r="DQ171" s="30"/>
      <c r="DR171" s="30"/>
      <c r="DS171" s="30"/>
      <c r="DT171" s="30"/>
      <c r="DU171" s="30"/>
      <c r="DV171" s="30"/>
      <c r="DX171"/>
      <c r="DY171"/>
      <c r="DZ171"/>
      <c r="EA171"/>
      <c r="EB171"/>
      <c r="EC171"/>
      <c r="ED171">
        <v>0.51</v>
      </c>
      <c r="EE171"/>
      <c r="EG171" s="33"/>
      <c r="EH171" s="30"/>
      <c r="EI171" s="34"/>
      <c r="EJ171" s="30"/>
      <c r="EK171" s="30"/>
      <c r="EL171" s="30"/>
      <c r="EM171" s="30"/>
      <c r="EN171" s="30"/>
      <c r="EO171" s="30"/>
      <c r="EP171" s="30"/>
      <c r="EQ171" s="33"/>
      <c r="ER171" s="30"/>
      <c r="ES171" s="30"/>
      <c r="ET171" s="30"/>
      <c r="EU171" s="30"/>
      <c r="EV171" s="30"/>
      <c r="EW171" s="30"/>
      <c r="EX171" s="30"/>
      <c r="EY171" s="30"/>
      <c r="EZ171" s="30"/>
      <c r="FB171" s="59"/>
      <c r="FL171" s="60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</row>
    <row r="172" spans="1:196" x14ac:dyDescent="0.25">
      <c r="A172" s="30"/>
      <c r="B172">
        <v>61</v>
      </c>
      <c r="D172" s="35">
        <v>8.9020000000000005E-6</v>
      </c>
      <c r="E172">
        <v>106.09099999999999</v>
      </c>
      <c r="F172">
        <v>85.332999999999998</v>
      </c>
      <c r="G172">
        <v>132.19</v>
      </c>
      <c r="H172">
        <v>92.045000000000002</v>
      </c>
      <c r="I172">
        <v>1.6E-2</v>
      </c>
      <c r="L172" s="3">
        <v>26</v>
      </c>
      <c r="N172" s="35">
        <v>8.6000000000000007E-6</v>
      </c>
      <c r="O172">
        <v>116.822</v>
      </c>
      <c r="P172">
        <v>97.778000000000006</v>
      </c>
      <c r="Q172">
        <v>161.11099999999999</v>
      </c>
      <c r="R172">
        <v>-96.34</v>
      </c>
      <c r="S172">
        <v>1.4999999999999999E-2</v>
      </c>
      <c r="V172" s="33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">
        <v>2</v>
      </c>
      <c r="AS172" s="35">
        <v>1.3499999999999999E-5</v>
      </c>
      <c r="AT172">
        <v>189.649</v>
      </c>
      <c r="AU172">
        <v>140</v>
      </c>
      <c r="AV172">
        <v>253.35900000000001</v>
      </c>
      <c r="AW172">
        <v>-75.323999999999998</v>
      </c>
      <c r="AX172">
        <v>2.4E-2</v>
      </c>
      <c r="BB172" s="5">
        <v>16</v>
      </c>
      <c r="BD172" s="35">
        <v>1.04E-5</v>
      </c>
      <c r="BE172">
        <v>166.779</v>
      </c>
      <c r="BF172">
        <v>151.65199999999999</v>
      </c>
      <c r="BG172">
        <v>181.48500000000001</v>
      </c>
      <c r="BH172">
        <v>-127.569</v>
      </c>
      <c r="BI172">
        <v>1.7999999999999999E-2</v>
      </c>
      <c r="BL172" s="33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">
        <v>7</v>
      </c>
      <c r="BY172" s="35">
        <v>9.2099999999999999E-6</v>
      </c>
      <c r="BZ172">
        <v>148.35599999999999</v>
      </c>
      <c r="CA172">
        <v>125.667</v>
      </c>
      <c r="CB172">
        <v>160.13800000000001</v>
      </c>
      <c r="CC172">
        <v>97.852999999999994</v>
      </c>
      <c r="CD172">
        <v>1.6E-2</v>
      </c>
      <c r="CG172" s="33"/>
      <c r="CH172" s="30"/>
      <c r="CI172" s="34"/>
      <c r="CJ172" s="30"/>
      <c r="CK172" s="30"/>
      <c r="CL172" s="30"/>
      <c r="CM172" s="30"/>
      <c r="CN172" s="30"/>
      <c r="CO172" s="30"/>
      <c r="CP172" s="30"/>
      <c r="CQ172" s="30"/>
      <c r="CR172">
        <v>18</v>
      </c>
      <c r="CT172" s="35">
        <v>6.7499999999999997E-6</v>
      </c>
      <c r="CU172">
        <v>92.653999999999996</v>
      </c>
      <c r="CV172">
        <v>86.762</v>
      </c>
      <c r="CW172">
        <v>96.570999999999998</v>
      </c>
      <c r="CX172">
        <v>144.78200000000001</v>
      </c>
      <c r="CY172">
        <v>1.0999999999999999E-2</v>
      </c>
      <c r="DB172" s="3">
        <v>2</v>
      </c>
      <c r="DD172" s="35">
        <v>7.0600000000000002E-6</v>
      </c>
      <c r="DE172">
        <v>112.425</v>
      </c>
      <c r="DF172">
        <v>101.82</v>
      </c>
      <c r="DG172">
        <v>123.107</v>
      </c>
      <c r="DH172">
        <v>161.565</v>
      </c>
      <c r="DI172">
        <v>1.2E-2</v>
      </c>
      <c r="DL172" s="29"/>
      <c r="DM172" s="5" t="s">
        <v>12</v>
      </c>
      <c r="DN172" t="s">
        <v>1</v>
      </c>
      <c r="DO172" t="s">
        <v>2</v>
      </c>
      <c r="DP172" t="s">
        <v>3</v>
      </c>
      <c r="DQ172" t="s">
        <v>4</v>
      </c>
      <c r="DR172" t="s">
        <v>5</v>
      </c>
      <c r="DS172" t="s">
        <v>6</v>
      </c>
      <c r="DT172" t="s">
        <v>13</v>
      </c>
      <c r="DX172" t="s">
        <v>147</v>
      </c>
      <c r="DY172"/>
      <c r="DZ172"/>
      <c r="EA172"/>
      <c r="EB172"/>
      <c r="EC172"/>
      <c r="ED172">
        <v>5.0250000000000004</v>
      </c>
      <c r="EE172"/>
      <c r="EG172" s="33"/>
      <c r="EH172" s="30"/>
      <c r="EI172" s="34"/>
      <c r="EJ172" s="30"/>
      <c r="EK172" s="30"/>
      <c r="EL172" s="30"/>
      <c r="EM172" s="30"/>
      <c r="EN172" s="30"/>
      <c r="EO172" s="30"/>
      <c r="EP172" s="30"/>
      <c r="EQ172" s="33"/>
      <c r="ER172" s="30"/>
      <c r="ES172" s="30"/>
      <c r="ET172" s="30"/>
      <c r="EU172" s="30"/>
      <c r="EV172" s="30"/>
      <c r="EW172" s="30"/>
      <c r="EX172" s="30"/>
      <c r="EY172" s="30"/>
      <c r="EZ172" s="30"/>
      <c r="FB172" s="59"/>
      <c r="FL172" s="60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</row>
    <row r="173" spans="1:196" x14ac:dyDescent="0.25">
      <c r="A173" s="30"/>
      <c r="B173">
        <v>62</v>
      </c>
      <c r="D173" s="35">
        <v>6.4459999999999998E-6</v>
      </c>
      <c r="E173">
        <v>98.825999999999993</v>
      </c>
      <c r="F173">
        <v>64.533000000000001</v>
      </c>
      <c r="G173">
        <v>139.77799999999999</v>
      </c>
      <c r="H173">
        <v>-92.861999999999995</v>
      </c>
      <c r="I173">
        <v>1.0999999999999999E-2</v>
      </c>
      <c r="L173" s="3">
        <v>27</v>
      </c>
      <c r="N173" s="35">
        <v>6.7499999999999997E-6</v>
      </c>
      <c r="O173">
        <v>110.497</v>
      </c>
      <c r="P173">
        <v>98.248999999999995</v>
      </c>
      <c r="Q173">
        <v>132.51900000000001</v>
      </c>
      <c r="R173">
        <v>81.87</v>
      </c>
      <c r="S173">
        <v>1.2E-2</v>
      </c>
      <c r="V173" s="33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">
        <v>3</v>
      </c>
      <c r="AS173" s="35">
        <v>8.6000000000000007E-6</v>
      </c>
      <c r="AT173">
        <v>134.30600000000001</v>
      </c>
      <c r="AU173">
        <v>109.51900000000001</v>
      </c>
      <c r="AV173">
        <v>156.38399999999999</v>
      </c>
      <c r="AW173">
        <v>102.995</v>
      </c>
      <c r="AX173">
        <v>1.4999999999999999E-2</v>
      </c>
      <c r="BB173" s="5">
        <v>17</v>
      </c>
      <c r="BD173" s="35">
        <v>1.17E-5</v>
      </c>
      <c r="BE173">
        <v>147.81800000000001</v>
      </c>
      <c r="BF173">
        <v>118</v>
      </c>
      <c r="BG173">
        <v>177.113</v>
      </c>
      <c r="BH173">
        <v>50.389000000000003</v>
      </c>
      <c r="BI173">
        <v>2.1000000000000001E-2</v>
      </c>
      <c r="BL173" s="33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">
        <v>8</v>
      </c>
      <c r="BY173" s="35">
        <v>1.0699999999999999E-5</v>
      </c>
      <c r="BZ173">
        <v>138.084</v>
      </c>
      <c r="CA173">
        <v>122.05500000000001</v>
      </c>
      <c r="CB173">
        <v>148.62200000000001</v>
      </c>
      <c r="CC173">
        <v>-76.373000000000005</v>
      </c>
      <c r="CD173">
        <v>1.9E-2</v>
      </c>
      <c r="CG173" s="33"/>
      <c r="CH173" s="30"/>
      <c r="CI173" s="34"/>
      <c r="CJ173" s="30"/>
      <c r="CK173" s="30"/>
      <c r="CL173" s="30"/>
      <c r="CM173" s="30"/>
      <c r="CN173" s="30"/>
      <c r="CO173" s="30"/>
      <c r="CP173" s="30"/>
      <c r="CQ173" s="30"/>
      <c r="CR173">
        <v>19</v>
      </c>
      <c r="CT173" s="35">
        <v>1.29E-5</v>
      </c>
      <c r="CU173">
        <v>88.534000000000006</v>
      </c>
      <c r="CV173">
        <v>79.813000000000002</v>
      </c>
      <c r="CW173">
        <v>96.515000000000001</v>
      </c>
      <c r="CX173">
        <v>-34.076999999999998</v>
      </c>
      <c r="CY173">
        <v>2.3E-2</v>
      </c>
      <c r="DB173" s="3">
        <v>3</v>
      </c>
      <c r="DD173" s="35">
        <v>1.1399999999999999E-5</v>
      </c>
      <c r="DE173">
        <v>129.327</v>
      </c>
      <c r="DF173">
        <v>115.506</v>
      </c>
      <c r="DG173">
        <v>142.327</v>
      </c>
      <c r="DH173">
        <v>-19.440000000000001</v>
      </c>
      <c r="DI173">
        <v>0.02</v>
      </c>
      <c r="DL173" s="29"/>
      <c r="DM173" s="5">
        <v>1</v>
      </c>
      <c r="DO173" s="35">
        <v>1.3499999999999999E-5</v>
      </c>
      <c r="DP173">
        <v>137.38399999999999</v>
      </c>
      <c r="DQ173">
        <v>124.093</v>
      </c>
      <c r="DR173">
        <v>151.54300000000001</v>
      </c>
      <c r="DS173">
        <v>172.05699999999999</v>
      </c>
      <c r="DT173">
        <v>2.4E-2</v>
      </c>
      <c r="DX173"/>
      <c r="DY173"/>
      <c r="DZ173"/>
      <c r="EA173"/>
      <c r="EB173"/>
      <c r="EC173"/>
      <c r="ED173"/>
      <c r="EE173" t="s">
        <v>8</v>
      </c>
      <c r="EG173" s="33"/>
      <c r="EH173" s="30"/>
      <c r="EI173" s="34"/>
      <c r="EJ173" s="30"/>
      <c r="EK173" s="30"/>
      <c r="EL173" s="30"/>
      <c r="EM173" s="30"/>
      <c r="EN173" s="30"/>
      <c r="EO173" s="30"/>
      <c r="EP173" s="30"/>
      <c r="EQ173" s="33"/>
      <c r="ER173" s="30"/>
      <c r="ES173" s="30"/>
      <c r="ET173" s="30"/>
      <c r="EU173" s="30"/>
      <c r="EV173" s="30"/>
      <c r="EW173" s="30"/>
      <c r="EX173" s="30"/>
      <c r="EY173" s="30"/>
      <c r="EZ173" s="30"/>
      <c r="FB173" s="59"/>
      <c r="FL173" s="60"/>
      <c r="FW173" s="61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</row>
    <row r="174" spans="1:196" x14ac:dyDescent="0.25">
      <c r="A174" s="30"/>
      <c r="B174">
        <v>63</v>
      </c>
      <c r="D174" s="35">
        <v>5.5249999999999996E-6</v>
      </c>
      <c r="E174">
        <v>79.042000000000002</v>
      </c>
      <c r="F174">
        <v>74.064999999999998</v>
      </c>
      <c r="G174">
        <v>85.692999999999998</v>
      </c>
      <c r="H174">
        <v>90</v>
      </c>
      <c r="I174">
        <v>0.01</v>
      </c>
      <c r="L174" s="3">
        <v>28</v>
      </c>
      <c r="N174" s="35">
        <v>7.6699999999999994E-6</v>
      </c>
      <c r="O174">
        <v>106.732</v>
      </c>
      <c r="P174">
        <v>94.608000000000004</v>
      </c>
      <c r="Q174">
        <v>125.137</v>
      </c>
      <c r="R174">
        <v>-99.866</v>
      </c>
      <c r="S174">
        <v>1.2999999999999999E-2</v>
      </c>
      <c r="V174" s="33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">
        <v>4</v>
      </c>
      <c r="AS174" s="35">
        <v>7.0600000000000002E-6</v>
      </c>
      <c r="AT174">
        <v>108.666</v>
      </c>
      <c r="AU174">
        <v>96.537000000000006</v>
      </c>
      <c r="AV174">
        <v>125.05500000000001</v>
      </c>
      <c r="AW174">
        <v>-72.349999999999994</v>
      </c>
      <c r="AX174">
        <v>1.2E-2</v>
      </c>
      <c r="BB174" s="5">
        <v>18</v>
      </c>
      <c r="BD174" s="35">
        <v>8.2900000000000002E-6</v>
      </c>
      <c r="BE174">
        <v>144.12799999999999</v>
      </c>
      <c r="BF174">
        <v>118</v>
      </c>
      <c r="BG174">
        <v>171.108</v>
      </c>
      <c r="BH174">
        <v>-125.538</v>
      </c>
      <c r="BI174">
        <v>1.4E-2</v>
      </c>
      <c r="BL174" s="33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">
        <v>9</v>
      </c>
      <c r="BY174" s="35">
        <v>1.0699999999999999E-5</v>
      </c>
      <c r="BZ174">
        <v>156.999</v>
      </c>
      <c r="CA174">
        <v>136.721</v>
      </c>
      <c r="CB174">
        <v>184.333</v>
      </c>
      <c r="CC174">
        <v>100.30500000000001</v>
      </c>
      <c r="CD174">
        <v>1.9E-2</v>
      </c>
      <c r="CG174" s="33"/>
      <c r="CH174" s="30"/>
      <c r="CI174" s="34"/>
      <c r="CJ174" s="30"/>
      <c r="CK174" s="30"/>
      <c r="CL174" s="30"/>
      <c r="CM174" s="30"/>
      <c r="CN174" s="30"/>
      <c r="CO174" s="30"/>
      <c r="CP174" s="30"/>
      <c r="CQ174" s="30"/>
      <c r="CR174">
        <v>20</v>
      </c>
      <c r="CT174" s="35">
        <v>1.0699999999999999E-5</v>
      </c>
      <c r="CU174">
        <v>84.983000000000004</v>
      </c>
      <c r="CV174">
        <v>77.930000000000007</v>
      </c>
      <c r="CW174">
        <v>92.667000000000002</v>
      </c>
      <c r="CX174">
        <v>145.84</v>
      </c>
      <c r="CY174">
        <v>1.9E-2</v>
      </c>
      <c r="DB174" s="3">
        <v>4</v>
      </c>
      <c r="DD174" s="35">
        <v>1.11E-5</v>
      </c>
      <c r="DE174">
        <v>136.01599999999999</v>
      </c>
      <c r="DF174">
        <v>126.286</v>
      </c>
      <c r="DG174">
        <v>145.387</v>
      </c>
      <c r="DH174">
        <v>165.17400000000001</v>
      </c>
      <c r="DI174">
        <v>1.9E-2</v>
      </c>
      <c r="DL174" s="29"/>
      <c r="DM174" s="5">
        <v>2</v>
      </c>
      <c r="DO174" s="35">
        <v>1.3200000000000001E-5</v>
      </c>
      <c r="DP174">
        <v>160.648</v>
      </c>
      <c r="DQ174">
        <v>140.333</v>
      </c>
      <c r="DR174">
        <v>188.29599999999999</v>
      </c>
      <c r="DS174">
        <v>-4.0860000000000003</v>
      </c>
      <c r="DT174">
        <v>2.3E-2</v>
      </c>
      <c r="DX174"/>
      <c r="DY174"/>
      <c r="DZ174"/>
      <c r="EA174"/>
      <c r="EB174"/>
      <c r="EC174"/>
      <c r="ED174"/>
      <c r="EE174">
        <f>ED171/ED167</f>
        <v>29.142857142857142</v>
      </c>
      <c r="EF174">
        <f>ED172/ED167</f>
        <v>287.14285714285711</v>
      </c>
      <c r="EG174" s="33"/>
      <c r="EH174" s="30"/>
      <c r="EI174" s="34"/>
      <c r="EJ174" s="30"/>
      <c r="EK174" s="30"/>
      <c r="EL174" s="30"/>
      <c r="EM174" s="30"/>
      <c r="EN174" s="30"/>
      <c r="EO174" s="30"/>
      <c r="EP174" s="30"/>
      <c r="EQ174" s="33"/>
      <c r="ER174" s="30"/>
      <c r="ES174" s="30"/>
      <c r="ET174" s="30"/>
      <c r="EU174" s="30"/>
      <c r="EV174" s="30"/>
      <c r="EW174" s="30"/>
      <c r="EX174" s="30"/>
      <c r="EY174" s="30"/>
      <c r="EZ174" s="30"/>
      <c r="FB174" s="59"/>
      <c r="FL174" s="60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</row>
    <row r="175" spans="1:196" x14ac:dyDescent="0.25">
      <c r="A175" s="30"/>
      <c r="B175">
        <v>64</v>
      </c>
      <c r="D175" s="35">
        <v>6.7530000000000004E-6</v>
      </c>
      <c r="E175">
        <v>80.956000000000003</v>
      </c>
      <c r="F175">
        <v>69.221999999999994</v>
      </c>
      <c r="G175">
        <v>93.873000000000005</v>
      </c>
      <c r="H175">
        <v>-90</v>
      </c>
      <c r="I175">
        <v>1.2E-2</v>
      </c>
      <c r="L175" s="3">
        <v>29</v>
      </c>
      <c r="N175" s="35">
        <v>5.5300000000000004E-6</v>
      </c>
      <c r="O175">
        <v>111.297</v>
      </c>
      <c r="P175">
        <v>96.778000000000006</v>
      </c>
      <c r="Q175">
        <v>119.85</v>
      </c>
      <c r="R175">
        <v>79.992000000000004</v>
      </c>
      <c r="S175">
        <v>8.9999999999999993E-3</v>
      </c>
      <c r="V175" s="33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">
        <v>5</v>
      </c>
      <c r="AS175" s="35">
        <v>6.4500000000000001E-6</v>
      </c>
      <c r="AT175">
        <v>99.358000000000004</v>
      </c>
      <c r="AU175">
        <v>96.533000000000001</v>
      </c>
      <c r="AV175">
        <v>103.233</v>
      </c>
      <c r="AW175">
        <v>98.972999999999999</v>
      </c>
      <c r="AX175">
        <v>1.0999999999999999E-2</v>
      </c>
      <c r="BB175" s="5">
        <v>19</v>
      </c>
      <c r="BD175" s="35">
        <v>6.7499999999999997E-6</v>
      </c>
      <c r="BE175">
        <v>113.083</v>
      </c>
      <c r="BF175">
        <v>57.238</v>
      </c>
      <c r="BG175">
        <v>162.476</v>
      </c>
      <c r="BH175">
        <v>48.814</v>
      </c>
      <c r="BI175">
        <v>1.2E-2</v>
      </c>
      <c r="BL175" s="33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">
        <v>10</v>
      </c>
      <c r="BY175" s="35">
        <v>1.3499999999999999E-5</v>
      </c>
      <c r="BZ175">
        <v>138.161</v>
      </c>
      <c r="CA175">
        <v>116.848</v>
      </c>
      <c r="CB175">
        <v>158.30199999999999</v>
      </c>
      <c r="CC175">
        <v>-79.215999999999994</v>
      </c>
      <c r="CD175">
        <v>2.4E-2</v>
      </c>
      <c r="CG175" s="33"/>
      <c r="CH175" s="30"/>
      <c r="CI175" s="34"/>
      <c r="CJ175" s="30"/>
      <c r="CK175" s="30"/>
      <c r="CL175" s="30"/>
      <c r="CM175" s="30"/>
      <c r="CN175" s="30"/>
      <c r="CO175" s="30"/>
      <c r="CP175" s="30"/>
      <c r="CQ175" s="30"/>
      <c r="CR175">
        <v>21</v>
      </c>
      <c r="CT175" s="35">
        <v>7.6699999999999994E-6</v>
      </c>
      <c r="CU175">
        <v>83.106999999999999</v>
      </c>
      <c r="CV175">
        <v>79.653999999999996</v>
      </c>
      <c r="CW175">
        <v>90.055999999999997</v>
      </c>
      <c r="CX175">
        <v>-36.384</v>
      </c>
      <c r="CY175">
        <v>1.2999999999999999E-2</v>
      </c>
      <c r="DB175" s="3">
        <v>5</v>
      </c>
      <c r="DD175" s="35">
        <v>1.84E-5</v>
      </c>
      <c r="DE175">
        <v>127.375</v>
      </c>
      <c r="DF175">
        <v>114.95699999999999</v>
      </c>
      <c r="DG175">
        <v>140.46600000000001</v>
      </c>
      <c r="DH175">
        <v>-16.887</v>
      </c>
      <c r="DI175">
        <v>3.2000000000000001E-2</v>
      </c>
      <c r="DL175" s="29"/>
      <c r="DM175" s="5">
        <v>3</v>
      </c>
      <c r="DO175" s="35">
        <v>1.4399999999999999E-5</v>
      </c>
      <c r="DP175">
        <v>189.55199999999999</v>
      </c>
      <c r="DQ175">
        <v>183.773</v>
      </c>
      <c r="DR175">
        <v>196.90799999999999</v>
      </c>
      <c r="DS175">
        <v>175.03</v>
      </c>
      <c r="DT175">
        <v>2.5999999999999999E-2</v>
      </c>
      <c r="DX175"/>
      <c r="DY175"/>
      <c r="DZ175">
        <f>EA176-EF174</f>
        <v>59.408866995073879</v>
      </c>
      <c r="EA175">
        <f>ED172/(ED167+ED168)</f>
        <v>245.1219512195122</v>
      </c>
      <c r="EB175">
        <f>EC176-EE174</f>
        <v>6.0295566502463025</v>
      </c>
      <c r="EC175">
        <f>ED171/(ED167+ED168)</f>
        <v>24.878048780487806</v>
      </c>
      <c r="ED175" t="s">
        <v>9</v>
      </c>
      <c r="EE175">
        <f>ED171/ED170</f>
        <v>21.702127659574469</v>
      </c>
      <c r="EF175">
        <f>ED172/ED170</f>
        <v>213.82978723404256</v>
      </c>
      <c r="EG175" s="33"/>
      <c r="EH175" s="30"/>
      <c r="EI175" s="34"/>
      <c r="EJ175" s="30"/>
      <c r="EK175" s="30"/>
      <c r="EL175" s="30"/>
      <c r="EM175" s="30"/>
      <c r="EN175" s="30"/>
      <c r="EO175" s="30"/>
      <c r="EP175" s="30"/>
      <c r="EQ175" s="33"/>
      <c r="ER175" s="30"/>
      <c r="ES175" s="30"/>
      <c r="ET175" s="30"/>
      <c r="EU175" s="30"/>
      <c r="EV175" s="30"/>
      <c r="EW175" s="30"/>
      <c r="EX175" s="30"/>
      <c r="EY175" s="30"/>
      <c r="EZ175" s="30"/>
      <c r="FB175" s="59"/>
      <c r="FL175" s="60"/>
      <c r="FW175" s="61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</row>
    <row r="176" spans="1:196" x14ac:dyDescent="0.25">
      <c r="A176" s="30"/>
      <c r="B176">
        <v>65</v>
      </c>
      <c r="D176" s="35">
        <v>1.1970000000000001E-5</v>
      </c>
      <c r="E176">
        <v>68.873000000000005</v>
      </c>
      <c r="F176">
        <v>60.097000000000001</v>
      </c>
      <c r="G176">
        <v>80.730999999999995</v>
      </c>
      <c r="H176">
        <v>90</v>
      </c>
      <c r="I176">
        <v>2.1000000000000001E-2</v>
      </c>
      <c r="L176" s="3">
        <v>30</v>
      </c>
      <c r="N176" s="35">
        <v>8.6000000000000007E-6</v>
      </c>
      <c r="O176">
        <v>116.949</v>
      </c>
      <c r="P176">
        <v>94.576999999999998</v>
      </c>
      <c r="Q176">
        <v>167.66800000000001</v>
      </c>
      <c r="R176">
        <v>-96.34</v>
      </c>
      <c r="S176">
        <v>1.4999999999999999E-2</v>
      </c>
      <c r="V176" s="33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">
        <v>6</v>
      </c>
      <c r="AS176" s="35">
        <v>6.4500000000000001E-6</v>
      </c>
      <c r="AT176">
        <v>92.195999999999998</v>
      </c>
      <c r="AU176">
        <v>86.968999999999994</v>
      </c>
      <c r="AV176">
        <v>96.926000000000002</v>
      </c>
      <c r="AW176">
        <v>-72.474000000000004</v>
      </c>
      <c r="AX176">
        <v>1.0999999999999999E-2</v>
      </c>
      <c r="BB176" s="5">
        <v>20</v>
      </c>
      <c r="BD176" s="35">
        <v>8.6000000000000007E-6</v>
      </c>
      <c r="BE176">
        <v>104.58799999999999</v>
      </c>
      <c r="BF176">
        <v>71.739999999999995</v>
      </c>
      <c r="BG176">
        <v>143.03200000000001</v>
      </c>
      <c r="BH176">
        <v>-126.027</v>
      </c>
      <c r="BI176">
        <v>1.4999999999999999E-2</v>
      </c>
      <c r="BL176" s="33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">
        <v>11</v>
      </c>
      <c r="BY176" s="35">
        <v>1.01E-5</v>
      </c>
      <c r="BZ176">
        <v>127.39400000000001</v>
      </c>
      <c r="CA176">
        <v>117</v>
      </c>
      <c r="CB176">
        <v>133.708</v>
      </c>
      <c r="CC176">
        <v>98.881</v>
      </c>
      <c r="CD176">
        <v>1.7999999999999999E-2</v>
      </c>
      <c r="CG176" s="33"/>
      <c r="CH176" s="30"/>
      <c r="CI176" s="34"/>
      <c r="CJ176" s="30"/>
      <c r="CK176" s="30"/>
      <c r="CL176" s="30"/>
      <c r="CM176" s="30"/>
      <c r="CN176" s="30"/>
      <c r="CO176" s="30"/>
      <c r="CP176" s="30"/>
      <c r="CQ176" s="30"/>
      <c r="CR176">
        <v>22</v>
      </c>
      <c r="CT176" s="35">
        <v>8.6000000000000007E-6</v>
      </c>
      <c r="CU176">
        <v>88.415000000000006</v>
      </c>
      <c r="CV176">
        <v>81.832999999999998</v>
      </c>
      <c r="CW176">
        <v>97.231999999999999</v>
      </c>
      <c r="CX176">
        <v>143.97300000000001</v>
      </c>
      <c r="CY176">
        <v>1.4999999999999999E-2</v>
      </c>
      <c r="DB176" s="3">
        <v>6</v>
      </c>
      <c r="DD176" s="35">
        <v>1.11E-5</v>
      </c>
      <c r="DE176">
        <v>125.133</v>
      </c>
      <c r="DF176">
        <v>118.97199999999999</v>
      </c>
      <c r="DG176">
        <v>131.29400000000001</v>
      </c>
      <c r="DH176">
        <v>161.565</v>
      </c>
      <c r="DI176">
        <v>1.9E-2</v>
      </c>
      <c r="DL176" s="29"/>
      <c r="DM176" s="5">
        <v>4</v>
      </c>
      <c r="DO176" s="35">
        <v>9.5200000000000003E-6</v>
      </c>
      <c r="DP176">
        <v>192.96600000000001</v>
      </c>
      <c r="DQ176">
        <v>189.58500000000001</v>
      </c>
      <c r="DR176">
        <v>196.86699999999999</v>
      </c>
      <c r="DS176">
        <v>-7.5949999999999998</v>
      </c>
      <c r="DT176">
        <v>1.7000000000000001E-2</v>
      </c>
      <c r="DX176"/>
      <c r="DY176"/>
      <c r="DZ176"/>
      <c r="EA176">
        <f>ED172/(ED167-ED168)</f>
        <v>346.55172413793099</v>
      </c>
      <c r="EB176"/>
      <c r="EC176">
        <f>ED171/(ED167-ED168)</f>
        <v>35.172413793103445</v>
      </c>
      <c r="ED176" t="s">
        <v>10</v>
      </c>
      <c r="EE176">
        <f>ED171/ED169</f>
        <v>39.230769230769234</v>
      </c>
      <c r="EF176">
        <f>ED172/ED169</f>
        <v>386.5384615384616</v>
      </c>
      <c r="EG176" s="33"/>
      <c r="EH176" s="30"/>
      <c r="EI176" s="34"/>
      <c r="EJ176" s="30"/>
      <c r="EK176" s="30"/>
      <c r="EL176" s="30"/>
      <c r="EM176" s="30"/>
      <c r="EN176" s="30"/>
      <c r="EO176" s="30"/>
      <c r="EP176" s="30"/>
      <c r="EQ176" s="33"/>
      <c r="ER176" s="30"/>
      <c r="ES176" s="30"/>
      <c r="ET176" s="30"/>
      <c r="EU176" s="30"/>
      <c r="EV176" s="30"/>
      <c r="EW176" s="30"/>
      <c r="EX176" s="30"/>
      <c r="EY176" s="30"/>
      <c r="EZ176" s="30"/>
      <c r="FB176" s="59"/>
      <c r="FL176" s="60"/>
      <c r="FW176" s="61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</row>
    <row r="177" spans="1:196" x14ac:dyDescent="0.25">
      <c r="A177" s="30"/>
      <c r="B177">
        <v>66</v>
      </c>
      <c r="D177" s="35">
        <v>1.136E-5</v>
      </c>
      <c r="E177">
        <v>74.989999999999995</v>
      </c>
      <c r="F177">
        <v>66.778000000000006</v>
      </c>
      <c r="G177">
        <v>83.49</v>
      </c>
      <c r="H177">
        <v>-88.409000000000006</v>
      </c>
      <c r="I177">
        <v>0.02</v>
      </c>
      <c r="L177" s="3">
        <v>31</v>
      </c>
      <c r="N177" s="35">
        <v>4.6E-6</v>
      </c>
      <c r="O177">
        <v>109.952</v>
      </c>
      <c r="P177">
        <v>98.667000000000002</v>
      </c>
      <c r="Q177">
        <v>115</v>
      </c>
      <c r="R177">
        <v>81.87</v>
      </c>
      <c r="S177">
        <v>8.0000000000000002E-3</v>
      </c>
      <c r="V177" s="33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">
        <v>7</v>
      </c>
      <c r="AS177" s="35">
        <v>7.9799999999999998E-6</v>
      </c>
      <c r="AT177">
        <v>87.667000000000002</v>
      </c>
      <c r="AU177">
        <v>77.147999999999996</v>
      </c>
      <c r="AV177">
        <v>95.262</v>
      </c>
      <c r="AW177">
        <v>104.036</v>
      </c>
      <c r="AX177">
        <v>1.4E-2</v>
      </c>
      <c r="BB177" s="5">
        <v>21</v>
      </c>
      <c r="BD177" s="35">
        <v>1.38E-5</v>
      </c>
      <c r="BE177">
        <v>126.553</v>
      </c>
      <c r="BF177">
        <v>105.123</v>
      </c>
      <c r="BG177">
        <v>146.80600000000001</v>
      </c>
      <c r="BH177">
        <v>52.351999999999997</v>
      </c>
      <c r="BI177">
        <v>2.4E-2</v>
      </c>
      <c r="BL177" s="33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">
        <v>12</v>
      </c>
      <c r="BY177" s="35">
        <v>1.04E-5</v>
      </c>
      <c r="BZ177">
        <v>134.90600000000001</v>
      </c>
      <c r="CA177">
        <v>117</v>
      </c>
      <c r="CB177">
        <v>173.727</v>
      </c>
      <c r="CC177">
        <v>-81.384</v>
      </c>
      <c r="CD177">
        <v>1.7999999999999999E-2</v>
      </c>
      <c r="CG177" s="33"/>
      <c r="CH177" s="30"/>
      <c r="CI177" s="34"/>
      <c r="CJ177" s="30"/>
      <c r="CK177" s="30"/>
      <c r="CL177" s="30"/>
      <c r="CM177" s="30"/>
      <c r="CN177" s="30"/>
      <c r="CO177" s="30"/>
      <c r="CP177" s="30"/>
      <c r="CQ177" s="30"/>
      <c r="CR177">
        <v>23</v>
      </c>
      <c r="CT177" s="35">
        <v>5.5300000000000004E-6</v>
      </c>
      <c r="CU177">
        <v>87.341999999999999</v>
      </c>
      <c r="CV177">
        <v>80.332999999999998</v>
      </c>
      <c r="CW177">
        <v>93.853999999999999</v>
      </c>
      <c r="CX177">
        <v>-32.734999999999999</v>
      </c>
      <c r="CY177">
        <v>8.9999999999999993E-3</v>
      </c>
      <c r="DB177" s="3">
        <v>7</v>
      </c>
      <c r="DD177" s="35">
        <v>1.8700000000000001E-5</v>
      </c>
      <c r="DE177">
        <v>136.99299999999999</v>
      </c>
      <c r="DF177">
        <v>125.06399999999999</v>
      </c>
      <c r="DG177">
        <v>144.792</v>
      </c>
      <c r="DH177">
        <v>-16.335999999999999</v>
      </c>
      <c r="DI177">
        <v>3.3000000000000002E-2</v>
      </c>
      <c r="DL177" s="29"/>
      <c r="DM177" s="5">
        <v>5</v>
      </c>
      <c r="DO177" s="35">
        <v>1.11E-5</v>
      </c>
      <c r="DP177">
        <v>201.48699999999999</v>
      </c>
      <c r="DQ177">
        <v>194.25800000000001</v>
      </c>
      <c r="DR177">
        <v>209.01</v>
      </c>
      <c r="DS177">
        <v>176.73</v>
      </c>
      <c r="DT177">
        <v>1.9E-2</v>
      </c>
      <c r="DW177" s="33"/>
      <c r="DX177" s="29"/>
      <c r="DY177" s="29"/>
      <c r="DZ177" s="29"/>
      <c r="EA177" s="29"/>
      <c r="EB177" s="29"/>
      <c r="EC177" s="29"/>
      <c r="ED177" s="29"/>
      <c r="EE177" s="29"/>
      <c r="EF177" s="30"/>
      <c r="EG177" s="33"/>
      <c r="EH177" s="30"/>
      <c r="EI177" s="34"/>
      <c r="EJ177" s="30"/>
      <c r="EK177" s="30"/>
      <c r="EL177" s="30"/>
      <c r="EM177" s="30"/>
      <c r="EN177" s="30"/>
      <c r="EO177" s="30"/>
      <c r="EP177" s="30"/>
      <c r="EQ177" s="33"/>
      <c r="ER177" s="30"/>
      <c r="ES177" s="30"/>
      <c r="ET177" s="30"/>
      <c r="EU177" s="30"/>
      <c r="EV177" s="30"/>
      <c r="EW177" s="30"/>
      <c r="EX177" s="30"/>
      <c r="EY177" s="30"/>
      <c r="EZ177" s="30"/>
      <c r="FB177" s="59"/>
      <c r="FL177" s="60"/>
      <c r="FW177" s="61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</row>
    <row r="178" spans="1:196" x14ac:dyDescent="0.25">
      <c r="A178" s="30"/>
      <c r="B178">
        <v>67</v>
      </c>
      <c r="D178" s="35">
        <v>7.3669999999999999E-6</v>
      </c>
      <c r="E178">
        <v>64.62</v>
      </c>
      <c r="F178">
        <v>53.406999999999996</v>
      </c>
      <c r="G178">
        <v>70.332999999999998</v>
      </c>
      <c r="H178">
        <v>90</v>
      </c>
      <c r="I178">
        <v>1.2999999999999999E-2</v>
      </c>
      <c r="L178" s="3">
        <v>32</v>
      </c>
      <c r="N178" s="35">
        <v>4.9100000000000004E-6</v>
      </c>
      <c r="O178">
        <v>112.639</v>
      </c>
      <c r="P178">
        <v>105.667</v>
      </c>
      <c r="Q178">
        <v>118.148</v>
      </c>
      <c r="R178">
        <v>-105.94499999999999</v>
      </c>
      <c r="S178">
        <v>8.0000000000000002E-3</v>
      </c>
      <c r="V178" s="33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">
        <v>8</v>
      </c>
      <c r="AS178" s="35">
        <v>1.1399999999999999E-5</v>
      </c>
      <c r="AT178">
        <v>84.765000000000001</v>
      </c>
      <c r="AU178">
        <v>79.296000000000006</v>
      </c>
      <c r="AV178">
        <v>89.557000000000002</v>
      </c>
      <c r="AW178">
        <v>-77.125</v>
      </c>
      <c r="AX178">
        <v>0.02</v>
      </c>
      <c r="BB178" s="5">
        <v>22</v>
      </c>
      <c r="BD178" s="35">
        <v>1.29E-5</v>
      </c>
      <c r="BE178">
        <v>147.56200000000001</v>
      </c>
      <c r="BF178">
        <v>119.148</v>
      </c>
      <c r="BG178">
        <v>179.85900000000001</v>
      </c>
      <c r="BH178">
        <v>-127.999</v>
      </c>
      <c r="BI178">
        <v>2.3E-2</v>
      </c>
      <c r="BL178" s="33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">
        <v>13</v>
      </c>
      <c r="BY178" s="35">
        <v>8.2900000000000002E-6</v>
      </c>
      <c r="BZ178">
        <v>147.90799999999999</v>
      </c>
      <c r="CA178">
        <v>134.53299999999999</v>
      </c>
      <c r="CB178">
        <v>156.667</v>
      </c>
      <c r="CC178">
        <v>103.496</v>
      </c>
      <c r="CD178">
        <v>1.4E-2</v>
      </c>
      <c r="CG178" s="33"/>
      <c r="CH178" s="30"/>
      <c r="CI178" s="34"/>
      <c r="CJ178" s="30"/>
      <c r="CK178" s="30"/>
      <c r="CL178" s="30"/>
      <c r="CM178" s="30"/>
      <c r="CN178" s="30"/>
      <c r="CO178" s="30"/>
      <c r="CP178" s="30"/>
      <c r="CQ178" s="30"/>
      <c r="CR178">
        <v>24</v>
      </c>
      <c r="CT178" s="35">
        <v>9.2099999999999999E-6</v>
      </c>
      <c r="CU178">
        <v>80.745999999999995</v>
      </c>
      <c r="CV178">
        <v>74.251999999999995</v>
      </c>
      <c r="CW178">
        <v>87.05</v>
      </c>
      <c r="CX178">
        <v>144.68899999999999</v>
      </c>
      <c r="CY178">
        <v>1.6E-2</v>
      </c>
      <c r="DB178" s="3">
        <v>8</v>
      </c>
      <c r="DD178" s="35">
        <v>1.7200000000000001E-5</v>
      </c>
      <c r="DE178">
        <v>145.72399999999999</v>
      </c>
      <c r="DF178">
        <v>130.661</v>
      </c>
      <c r="DG178">
        <v>161.10300000000001</v>
      </c>
      <c r="DH178">
        <v>161.89599999999999</v>
      </c>
      <c r="DI178">
        <v>0.03</v>
      </c>
      <c r="DL178" s="29"/>
      <c r="DM178" s="5">
        <v>6</v>
      </c>
      <c r="DO178" s="35">
        <v>1.3200000000000001E-5</v>
      </c>
      <c r="DP178">
        <v>192.346</v>
      </c>
      <c r="DQ178">
        <v>183.94200000000001</v>
      </c>
      <c r="DR178">
        <v>205.25899999999999</v>
      </c>
      <c r="DS178">
        <v>-5.5720000000000001</v>
      </c>
      <c r="DT178">
        <v>2.3E-2</v>
      </c>
      <c r="DW178" s="36" t="s">
        <v>151</v>
      </c>
      <c r="DX178" s="29"/>
      <c r="DY178" s="29"/>
      <c r="DZ178" s="29"/>
      <c r="EA178" s="29"/>
      <c r="EB178" s="29"/>
      <c r="EC178" s="29"/>
      <c r="ED178" s="29"/>
      <c r="EE178" s="29"/>
      <c r="EF178" s="30"/>
      <c r="EG178" s="33"/>
      <c r="EH178" s="30"/>
      <c r="EI178" s="34"/>
      <c r="EJ178" s="30"/>
      <c r="EK178" s="30"/>
      <c r="EL178" s="30"/>
      <c r="EM178" s="30"/>
      <c r="EN178" s="30"/>
      <c r="EO178" s="30"/>
      <c r="EP178" s="30"/>
      <c r="EQ178" s="33"/>
      <c r="ER178" s="30"/>
      <c r="ES178" s="30"/>
      <c r="ET178" s="30"/>
      <c r="EU178" s="30"/>
      <c r="EV178" s="30"/>
      <c r="EW178" s="30"/>
      <c r="EX178" s="30"/>
      <c r="EY178" s="30"/>
      <c r="EZ178" s="30"/>
      <c r="FB178" s="59"/>
      <c r="FL178" s="60"/>
      <c r="FW178" s="61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</row>
    <row r="179" spans="1:196" x14ac:dyDescent="0.25">
      <c r="A179" s="30"/>
      <c r="B179">
        <v>68</v>
      </c>
      <c r="D179" s="35">
        <v>5.5249999999999996E-6</v>
      </c>
      <c r="E179">
        <v>60.8</v>
      </c>
      <c r="F179">
        <v>53.406999999999996</v>
      </c>
      <c r="G179">
        <v>65.849999999999994</v>
      </c>
      <c r="H179">
        <v>-90</v>
      </c>
      <c r="I179">
        <v>0.01</v>
      </c>
      <c r="L179" s="3">
        <v>33</v>
      </c>
      <c r="N179" s="35">
        <v>5.22E-6</v>
      </c>
      <c r="O179">
        <v>115.63800000000001</v>
      </c>
      <c r="P179">
        <v>111.111</v>
      </c>
      <c r="Q179">
        <v>123.149</v>
      </c>
      <c r="R179">
        <v>78.69</v>
      </c>
      <c r="S179">
        <v>8.9999999999999993E-3</v>
      </c>
      <c r="V179" s="33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">
        <v>9</v>
      </c>
      <c r="AS179" s="35">
        <v>1.3499999999999999E-5</v>
      </c>
      <c r="AT179">
        <v>85.992999999999995</v>
      </c>
      <c r="AU179">
        <v>79.271000000000001</v>
      </c>
      <c r="AV179">
        <v>93.025000000000006</v>
      </c>
      <c r="AW179">
        <v>103.392</v>
      </c>
      <c r="AX179">
        <v>2.4E-2</v>
      </c>
      <c r="BB179" s="5">
        <v>23</v>
      </c>
      <c r="BD179" s="35">
        <v>1.3499999999999999E-5</v>
      </c>
      <c r="BE179">
        <v>146.58699999999999</v>
      </c>
      <c r="BF179">
        <v>115.669</v>
      </c>
      <c r="BG179">
        <v>175.91499999999999</v>
      </c>
      <c r="BH179">
        <v>51.545999999999999</v>
      </c>
      <c r="BI179">
        <v>2.4E-2</v>
      </c>
      <c r="BL179" s="33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">
        <v>14</v>
      </c>
      <c r="BY179" s="35">
        <v>1.38E-5</v>
      </c>
      <c r="BZ179">
        <v>163.11600000000001</v>
      </c>
      <c r="CA179">
        <v>125.074</v>
      </c>
      <c r="CB179">
        <v>195.523</v>
      </c>
      <c r="CC179">
        <v>-79.460999999999999</v>
      </c>
      <c r="CD179">
        <v>2.4E-2</v>
      </c>
      <c r="CG179" s="33"/>
      <c r="CH179" s="30"/>
      <c r="CI179" s="34"/>
      <c r="CJ179" s="30"/>
      <c r="CK179" s="30"/>
      <c r="CL179" s="30"/>
      <c r="CM179" s="30"/>
      <c r="CN179" s="30"/>
      <c r="CO179" s="30"/>
      <c r="CP179" s="30"/>
      <c r="CQ179" s="30"/>
      <c r="CR179">
        <v>25</v>
      </c>
      <c r="CT179" s="35">
        <v>7.0600000000000002E-6</v>
      </c>
      <c r="CU179">
        <v>79.786000000000001</v>
      </c>
      <c r="CV179">
        <v>73.667000000000002</v>
      </c>
      <c r="CW179">
        <v>84.332999999999998</v>
      </c>
      <c r="CX179">
        <v>-35.838000000000001</v>
      </c>
      <c r="CY179">
        <v>1.2E-2</v>
      </c>
      <c r="DB179" s="3">
        <v>9</v>
      </c>
      <c r="DD179" s="35">
        <v>8.2900000000000002E-6</v>
      </c>
      <c r="DE179">
        <v>150.63200000000001</v>
      </c>
      <c r="DF179">
        <v>143.55099999999999</v>
      </c>
      <c r="DG179">
        <v>156.26599999999999</v>
      </c>
      <c r="DH179">
        <v>-20.556000000000001</v>
      </c>
      <c r="DI179">
        <v>1.4E-2</v>
      </c>
      <c r="DL179" s="29"/>
      <c r="DM179" s="5">
        <v>7</v>
      </c>
      <c r="DO179" s="35">
        <v>1.3200000000000001E-5</v>
      </c>
      <c r="DP179">
        <v>194.911</v>
      </c>
      <c r="DQ179">
        <v>186.667</v>
      </c>
      <c r="DR179">
        <v>208.22800000000001</v>
      </c>
      <c r="DS179">
        <v>174.56</v>
      </c>
      <c r="DT179">
        <v>2.3E-2</v>
      </c>
      <c r="DW179" s="3" t="s">
        <v>12</v>
      </c>
      <c r="DX179" t="s">
        <v>1</v>
      </c>
      <c r="DY179" t="s">
        <v>2</v>
      </c>
      <c r="DZ179" t="s">
        <v>3</v>
      </c>
      <c r="EA179" t="s">
        <v>4</v>
      </c>
      <c r="EB179" t="s">
        <v>5</v>
      </c>
      <c r="EC179" t="s">
        <v>6</v>
      </c>
      <c r="ED179" t="s">
        <v>13</v>
      </c>
      <c r="EE179"/>
      <c r="EG179" s="33"/>
      <c r="EH179" s="30"/>
      <c r="EI179" s="34"/>
      <c r="EJ179" s="30"/>
      <c r="EK179" s="30"/>
      <c r="EL179" s="30"/>
      <c r="EM179" s="30"/>
      <c r="EN179" s="30"/>
      <c r="EO179" s="30"/>
      <c r="EP179" s="30"/>
      <c r="EQ179" s="33"/>
      <c r="ER179" s="30"/>
      <c r="ES179" s="30"/>
      <c r="ET179" s="30"/>
      <c r="EU179" s="30"/>
      <c r="EV179" s="30"/>
      <c r="EW179" s="30"/>
      <c r="EX179" s="30"/>
      <c r="EY179" s="30"/>
      <c r="EZ179" s="30"/>
      <c r="FB179" s="59"/>
      <c r="FL179" s="60"/>
      <c r="FW179" s="61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</row>
    <row r="180" spans="1:196" x14ac:dyDescent="0.25">
      <c r="A180" s="30"/>
      <c r="B180">
        <v>69</v>
      </c>
      <c r="D180" s="35">
        <v>7.0600000000000002E-6</v>
      </c>
      <c r="E180">
        <v>63.396999999999998</v>
      </c>
      <c r="F180">
        <v>59.241999999999997</v>
      </c>
      <c r="G180">
        <v>68.182000000000002</v>
      </c>
      <c r="H180">
        <v>92.602999999999994</v>
      </c>
      <c r="I180">
        <v>1.2E-2</v>
      </c>
      <c r="L180" s="3">
        <v>34</v>
      </c>
      <c r="N180" s="35">
        <v>6.7499999999999997E-6</v>
      </c>
      <c r="O180">
        <v>111.486</v>
      </c>
      <c r="P180">
        <v>103.19</v>
      </c>
      <c r="Q180">
        <v>128.095</v>
      </c>
      <c r="R180">
        <v>-98.13</v>
      </c>
      <c r="S180">
        <v>1.2E-2</v>
      </c>
      <c r="V180" s="33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">
        <v>10</v>
      </c>
      <c r="AS180" s="35">
        <v>8.6000000000000007E-6</v>
      </c>
      <c r="AT180">
        <v>89.302999999999997</v>
      </c>
      <c r="AU180">
        <v>85.185000000000002</v>
      </c>
      <c r="AV180">
        <v>92.570999999999998</v>
      </c>
      <c r="AW180">
        <v>-72.897000000000006</v>
      </c>
      <c r="AX180">
        <v>1.4999999999999999E-2</v>
      </c>
      <c r="BB180" s="5">
        <v>24</v>
      </c>
      <c r="BD180" s="35">
        <v>1.4399999999999999E-5</v>
      </c>
      <c r="BE180">
        <v>118.813</v>
      </c>
      <c r="BF180">
        <v>103.922</v>
      </c>
      <c r="BG180">
        <v>129.88200000000001</v>
      </c>
      <c r="BH180">
        <v>-127.875</v>
      </c>
      <c r="BI180">
        <v>2.5000000000000001E-2</v>
      </c>
      <c r="BL180" s="33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">
        <v>15</v>
      </c>
      <c r="BY180" s="35">
        <v>7.6699999999999994E-6</v>
      </c>
      <c r="BZ180">
        <v>173.18899999999999</v>
      </c>
      <c r="CA180">
        <v>156.333</v>
      </c>
      <c r="CB180">
        <v>193.77099999999999</v>
      </c>
      <c r="CC180">
        <v>102.265</v>
      </c>
      <c r="CD180">
        <v>1.2999999999999999E-2</v>
      </c>
      <c r="CG180" s="33"/>
      <c r="CH180" s="30"/>
      <c r="CI180" s="34"/>
      <c r="CJ180" s="30"/>
      <c r="CK180" s="30"/>
      <c r="CL180" s="30"/>
      <c r="CM180" s="30"/>
      <c r="CN180" s="30"/>
      <c r="CO180" s="30"/>
      <c r="CP180" s="30"/>
      <c r="CQ180" s="30"/>
      <c r="CR180">
        <v>26</v>
      </c>
      <c r="CT180" s="35">
        <v>7.9799999999999998E-6</v>
      </c>
      <c r="CU180">
        <v>84.948999999999998</v>
      </c>
      <c r="CV180">
        <v>75.034000000000006</v>
      </c>
      <c r="CW180">
        <v>90.86</v>
      </c>
      <c r="CX180">
        <v>145.00800000000001</v>
      </c>
      <c r="CY180">
        <v>1.4E-2</v>
      </c>
      <c r="DB180" s="3">
        <v>10</v>
      </c>
      <c r="DD180" s="35">
        <v>1.7499999999999998E-5</v>
      </c>
      <c r="DE180">
        <v>134.36799999999999</v>
      </c>
      <c r="DF180">
        <v>128.779</v>
      </c>
      <c r="DG180">
        <v>146.74199999999999</v>
      </c>
      <c r="DH180">
        <v>163.49600000000001</v>
      </c>
      <c r="DI180">
        <v>3.1E-2</v>
      </c>
      <c r="DL180" s="29"/>
      <c r="DM180" s="5">
        <v>8</v>
      </c>
      <c r="DO180" s="35">
        <v>1.3200000000000001E-5</v>
      </c>
      <c r="DP180">
        <v>198.74799999999999</v>
      </c>
      <c r="DQ180">
        <v>189.55600000000001</v>
      </c>
      <c r="DR180">
        <v>206.38800000000001</v>
      </c>
      <c r="DS180">
        <v>-8.3260000000000005</v>
      </c>
      <c r="DT180">
        <v>2.3E-2</v>
      </c>
      <c r="DW180" s="3">
        <v>1</v>
      </c>
      <c r="DX180"/>
      <c r="DY180" s="35">
        <v>1.01E-5</v>
      </c>
      <c r="DZ180">
        <v>104.095</v>
      </c>
      <c r="EA180">
        <v>88.332999999999998</v>
      </c>
      <c r="EB180">
        <v>111</v>
      </c>
      <c r="EC180">
        <v>159.864</v>
      </c>
      <c r="ED180">
        <v>1.7999999999999999E-2</v>
      </c>
      <c r="EE180"/>
      <c r="EG180" s="33"/>
      <c r="EH180" s="30"/>
      <c r="EI180" s="34"/>
      <c r="EJ180" s="30"/>
      <c r="EK180" s="30"/>
      <c r="EL180" s="30"/>
      <c r="EM180" s="30"/>
      <c r="EN180" s="30"/>
      <c r="EO180" s="30"/>
      <c r="EP180" s="30"/>
      <c r="EQ180" s="33"/>
      <c r="ER180" s="30"/>
      <c r="ES180" s="30"/>
      <c r="ET180" s="30"/>
      <c r="EU180" s="30"/>
      <c r="EV180" s="30"/>
      <c r="EW180" s="30"/>
      <c r="EX180" s="30"/>
      <c r="EY180" s="30"/>
      <c r="EZ180" s="30"/>
      <c r="FB180" s="59"/>
      <c r="FL180" s="60"/>
      <c r="FW180" s="61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</row>
    <row r="181" spans="1:196" x14ac:dyDescent="0.25">
      <c r="A181" s="30"/>
      <c r="B181">
        <v>70</v>
      </c>
      <c r="D181" s="35">
        <v>9.5149999999999995E-6</v>
      </c>
      <c r="E181">
        <v>62.319000000000003</v>
      </c>
      <c r="F181">
        <v>55.332999999999998</v>
      </c>
      <c r="G181">
        <v>69.332999999999998</v>
      </c>
      <c r="H181">
        <v>-90</v>
      </c>
      <c r="I181">
        <v>1.7000000000000001E-2</v>
      </c>
      <c r="L181" s="3">
        <v>35</v>
      </c>
      <c r="N181" s="35">
        <v>7.6699999999999994E-6</v>
      </c>
      <c r="O181">
        <v>100.765</v>
      </c>
      <c r="P181">
        <v>86.897999999999996</v>
      </c>
      <c r="Q181">
        <v>112.941</v>
      </c>
      <c r="R181">
        <v>80.537999999999997</v>
      </c>
      <c r="S181">
        <v>1.2999999999999999E-2</v>
      </c>
      <c r="V181" s="33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">
        <v>11</v>
      </c>
      <c r="AS181" s="35">
        <v>7.3699999999999997E-6</v>
      </c>
      <c r="AT181">
        <v>90.394999999999996</v>
      </c>
      <c r="AU181">
        <v>86.695999999999998</v>
      </c>
      <c r="AV181">
        <v>92.58</v>
      </c>
      <c r="AW181">
        <v>99.866</v>
      </c>
      <c r="AX181">
        <v>1.2999999999999999E-2</v>
      </c>
      <c r="BB181" s="5">
        <v>25</v>
      </c>
      <c r="BD181" s="35">
        <v>1.3499999999999999E-5</v>
      </c>
      <c r="BE181">
        <v>119.43600000000001</v>
      </c>
      <c r="BF181">
        <v>83.853999999999999</v>
      </c>
      <c r="BG181">
        <v>153.05099999999999</v>
      </c>
      <c r="BH181">
        <v>52.594999999999999</v>
      </c>
      <c r="BI181">
        <v>2.4E-2</v>
      </c>
      <c r="BL181" s="33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">
        <v>16</v>
      </c>
      <c r="BY181" s="35">
        <v>9.5200000000000003E-6</v>
      </c>
      <c r="BZ181">
        <v>163.715</v>
      </c>
      <c r="CA181">
        <v>135.53299999999999</v>
      </c>
      <c r="CB181">
        <v>209.93299999999999</v>
      </c>
      <c r="CC181">
        <v>-82.405000000000001</v>
      </c>
      <c r="CD181">
        <v>1.7000000000000001E-2</v>
      </c>
      <c r="CG181" s="33"/>
      <c r="CH181" s="30"/>
      <c r="CI181" s="34"/>
      <c r="CJ181" s="30"/>
      <c r="CK181" s="30"/>
      <c r="CL181" s="30"/>
      <c r="CM181" s="30"/>
      <c r="CN181" s="30"/>
      <c r="CO181" s="30"/>
      <c r="CP181" s="30"/>
      <c r="CQ181" s="30"/>
      <c r="CR181">
        <v>27</v>
      </c>
      <c r="CT181" s="35">
        <v>7.9799999999999998E-6</v>
      </c>
      <c r="CU181">
        <v>84.144999999999996</v>
      </c>
      <c r="CV181">
        <v>74.894000000000005</v>
      </c>
      <c r="CW181">
        <v>90.212999999999994</v>
      </c>
      <c r="CX181">
        <v>-33.69</v>
      </c>
      <c r="CY181">
        <v>1.4E-2</v>
      </c>
      <c r="DB181" s="3">
        <v>11</v>
      </c>
      <c r="DD181" s="35">
        <v>1.1399999999999999E-5</v>
      </c>
      <c r="DE181">
        <v>125.658</v>
      </c>
      <c r="DF181">
        <v>116.998</v>
      </c>
      <c r="DG181">
        <v>133.714</v>
      </c>
      <c r="DH181">
        <v>-15.945</v>
      </c>
      <c r="DI181">
        <v>0.02</v>
      </c>
      <c r="DL181" s="29"/>
      <c r="DM181" s="5">
        <v>9</v>
      </c>
      <c r="DO181" s="35">
        <v>9.2099999999999999E-6</v>
      </c>
      <c r="DP181">
        <v>197.62899999999999</v>
      </c>
      <c r="DQ181">
        <v>187.83099999999999</v>
      </c>
      <c r="DR181">
        <v>204.28700000000001</v>
      </c>
      <c r="DS181">
        <v>178.02500000000001</v>
      </c>
      <c r="DT181">
        <v>1.6E-2</v>
      </c>
      <c r="DW181" s="3">
        <v>2</v>
      </c>
      <c r="DX181"/>
      <c r="DY181" s="35">
        <v>9.5200000000000003E-6</v>
      </c>
      <c r="DZ181">
        <v>79.739999999999995</v>
      </c>
      <c r="EA181">
        <v>74.8</v>
      </c>
      <c r="EB181">
        <v>88.332999999999998</v>
      </c>
      <c r="EC181">
        <v>-19.654</v>
      </c>
      <c r="ED181">
        <v>1.6E-2</v>
      </c>
      <c r="EE181"/>
      <c r="EG181" s="33"/>
      <c r="EH181" s="30"/>
      <c r="EI181" s="34"/>
      <c r="EJ181" s="30"/>
      <c r="EK181" s="30"/>
      <c r="EL181" s="30"/>
      <c r="EM181" s="30"/>
      <c r="EN181" s="30"/>
      <c r="EO181" s="30"/>
      <c r="EP181" s="30"/>
      <c r="EQ181" s="33"/>
      <c r="ER181" s="30"/>
      <c r="ES181" s="30"/>
      <c r="ET181" s="30"/>
      <c r="EU181" s="30"/>
      <c r="EV181" s="30"/>
      <c r="EW181" s="30"/>
      <c r="EX181" s="30"/>
      <c r="EY181" s="30"/>
      <c r="EZ181" s="30"/>
      <c r="FB181" s="59"/>
      <c r="FL181" s="60"/>
      <c r="FW181" s="61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</row>
    <row r="182" spans="1:196" x14ac:dyDescent="0.25">
      <c r="A182" s="30"/>
      <c r="B182">
        <v>71</v>
      </c>
      <c r="D182" s="35">
        <v>9.8220000000000002E-6</v>
      </c>
      <c r="E182">
        <v>56.578000000000003</v>
      </c>
      <c r="F182">
        <v>48.514000000000003</v>
      </c>
      <c r="G182">
        <v>62.768999999999998</v>
      </c>
      <c r="H182">
        <v>90</v>
      </c>
      <c r="I182">
        <v>1.7000000000000001E-2</v>
      </c>
      <c r="L182" s="3">
        <v>36</v>
      </c>
      <c r="N182" s="35">
        <v>5.8300000000000001E-6</v>
      </c>
      <c r="O182">
        <v>93.578000000000003</v>
      </c>
      <c r="P182">
        <v>89.16</v>
      </c>
      <c r="Q182">
        <v>98.052999999999997</v>
      </c>
      <c r="R182">
        <v>-99.462000000000003</v>
      </c>
      <c r="S182">
        <v>0.01</v>
      </c>
      <c r="V182" s="33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">
        <v>12</v>
      </c>
      <c r="AS182" s="35">
        <v>6.1399999999999997E-6</v>
      </c>
      <c r="AT182">
        <v>87.084999999999994</v>
      </c>
      <c r="AU182">
        <v>76.239999999999995</v>
      </c>
      <c r="AV182">
        <v>92.108999999999995</v>
      </c>
      <c r="AW182">
        <v>-71.564999999999998</v>
      </c>
      <c r="AX182">
        <v>1.0999999999999999E-2</v>
      </c>
      <c r="BB182" s="5">
        <v>26</v>
      </c>
      <c r="BD182" s="35">
        <v>1.1399999999999999E-5</v>
      </c>
      <c r="BE182">
        <v>151.06800000000001</v>
      </c>
      <c r="BF182">
        <v>134.82499999999999</v>
      </c>
      <c r="BG182">
        <v>188.92599999999999</v>
      </c>
      <c r="BH182">
        <v>-127.185</v>
      </c>
      <c r="BI182">
        <v>0.02</v>
      </c>
      <c r="BL182" s="33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">
        <v>17</v>
      </c>
      <c r="BY182" s="35">
        <v>1.17E-5</v>
      </c>
      <c r="BZ182">
        <v>159.25399999999999</v>
      </c>
      <c r="CA182">
        <v>125.95699999999999</v>
      </c>
      <c r="CB182">
        <v>202.59899999999999</v>
      </c>
      <c r="CC182">
        <v>101.004</v>
      </c>
      <c r="CD182">
        <v>0.02</v>
      </c>
      <c r="CG182" s="33"/>
      <c r="CH182" s="30"/>
      <c r="CI182" s="34"/>
      <c r="CJ182" s="30"/>
      <c r="CK182" s="30"/>
      <c r="CL182" s="30"/>
      <c r="CM182" s="30"/>
      <c r="CN182" s="30"/>
      <c r="CO182" s="30"/>
      <c r="CP182" s="30"/>
      <c r="CQ182" s="30"/>
      <c r="CR182">
        <v>28</v>
      </c>
      <c r="CT182" s="35">
        <v>7.0600000000000002E-6</v>
      </c>
      <c r="CU182">
        <v>85.403999999999996</v>
      </c>
      <c r="CV182">
        <v>81.159000000000006</v>
      </c>
      <c r="CW182">
        <v>90.591999999999999</v>
      </c>
      <c r="CX182">
        <v>144.78200000000001</v>
      </c>
      <c r="CY182">
        <v>1.2E-2</v>
      </c>
      <c r="DB182" s="3">
        <v>12</v>
      </c>
      <c r="DD182" s="35">
        <v>9.8200000000000008E-6</v>
      </c>
      <c r="DE182">
        <v>125.355</v>
      </c>
      <c r="DF182">
        <v>118</v>
      </c>
      <c r="DG182">
        <v>130.85400000000001</v>
      </c>
      <c r="DH182">
        <v>160.97399999999999</v>
      </c>
      <c r="DI182">
        <v>1.7000000000000001E-2</v>
      </c>
      <c r="DL182" s="29"/>
      <c r="DM182" s="5">
        <v>10</v>
      </c>
      <c r="DO182" s="35">
        <v>1.01E-5</v>
      </c>
      <c r="DP182">
        <v>198.05</v>
      </c>
      <c r="DQ182">
        <v>194.333</v>
      </c>
      <c r="DR182">
        <v>203.22200000000001</v>
      </c>
      <c r="DS182">
        <v>-5.3559999999999999</v>
      </c>
      <c r="DT182">
        <v>1.7999999999999999E-2</v>
      </c>
      <c r="DW182" s="3">
        <v>3</v>
      </c>
      <c r="DX182"/>
      <c r="DY182" s="35">
        <v>9.8200000000000008E-6</v>
      </c>
      <c r="DZ182">
        <v>71.2</v>
      </c>
      <c r="EA182">
        <v>68.239999999999995</v>
      </c>
      <c r="EB182">
        <v>75.667000000000002</v>
      </c>
      <c r="EC182">
        <v>159.22800000000001</v>
      </c>
      <c r="ED182">
        <v>1.7000000000000001E-2</v>
      </c>
      <c r="EE182"/>
      <c r="EG182" s="33"/>
      <c r="EH182" s="30"/>
      <c r="EI182" s="34"/>
      <c r="EJ182" s="30"/>
      <c r="EK182" s="30"/>
      <c r="EL182" s="30"/>
      <c r="EM182" s="30"/>
      <c r="EN182" s="30"/>
      <c r="EO182" s="30"/>
      <c r="EP182" s="30"/>
      <c r="EQ182" s="33"/>
      <c r="ER182" s="30"/>
      <c r="ES182" s="30"/>
      <c r="ET182" s="30"/>
      <c r="EU182" s="30"/>
      <c r="EV182" s="30"/>
      <c r="EW182" s="30"/>
      <c r="EX182" s="30"/>
      <c r="EY182" s="30"/>
      <c r="EZ182" s="30"/>
      <c r="FB182" s="59"/>
      <c r="FL182" s="60"/>
      <c r="FW182" s="61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</row>
    <row r="183" spans="1:196" x14ac:dyDescent="0.25">
      <c r="A183" s="30"/>
      <c r="B183">
        <v>72</v>
      </c>
      <c r="D183" s="35">
        <v>6.139E-6</v>
      </c>
      <c r="E183">
        <v>48.756</v>
      </c>
      <c r="F183">
        <v>45.965000000000003</v>
      </c>
      <c r="G183">
        <v>51.825000000000003</v>
      </c>
      <c r="H183">
        <v>-90</v>
      </c>
      <c r="I183">
        <v>1.0999999999999999E-2</v>
      </c>
      <c r="L183" s="3">
        <v>37</v>
      </c>
      <c r="N183" s="35">
        <v>9.2099999999999999E-6</v>
      </c>
      <c r="O183">
        <v>102.97199999999999</v>
      </c>
      <c r="P183">
        <v>90.114999999999995</v>
      </c>
      <c r="Q183">
        <v>113.399</v>
      </c>
      <c r="R183">
        <v>79.875</v>
      </c>
      <c r="S183">
        <v>1.6E-2</v>
      </c>
      <c r="V183" s="33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">
        <v>13</v>
      </c>
      <c r="AS183" s="35">
        <v>7.3699999999999997E-6</v>
      </c>
      <c r="AT183">
        <v>87.466999999999999</v>
      </c>
      <c r="AU183">
        <v>81.388999999999996</v>
      </c>
      <c r="AV183">
        <v>94.555999999999997</v>
      </c>
      <c r="AW183">
        <v>102.265</v>
      </c>
      <c r="AX183">
        <v>1.2999999999999999E-2</v>
      </c>
      <c r="BB183" s="5">
        <v>27</v>
      </c>
      <c r="BD183" s="35">
        <v>8.2900000000000002E-6</v>
      </c>
      <c r="BE183">
        <v>163.32900000000001</v>
      </c>
      <c r="BF183">
        <v>147.22999999999999</v>
      </c>
      <c r="BG183">
        <v>200.64599999999999</v>
      </c>
      <c r="BH183">
        <v>52.695999999999998</v>
      </c>
      <c r="BI183">
        <v>1.4999999999999999E-2</v>
      </c>
      <c r="BL183" s="33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">
        <v>18</v>
      </c>
      <c r="BY183" s="35">
        <v>9.8200000000000008E-6</v>
      </c>
      <c r="BZ183">
        <v>141.495</v>
      </c>
      <c r="CA183">
        <v>126.45699999999999</v>
      </c>
      <c r="CB183">
        <v>193</v>
      </c>
      <c r="CC183">
        <v>-78.69</v>
      </c>
      <c r="CD183">
        <v>1.7000000000000001E-2</v>
      </c>
      <c r="CG183" s="33"/>
      <c r="CH183" s="30"/>
      <c r="CI183" s="34"/>
      <c r="CJ183" s="30"/>
      <c r="CK183" s="30"/>
      <c r="CL183" s="30"/>
      <c r="CM183" s="30"/>
      <c r="CN183" s="30"/>
      <c r="CO183" s="30"/>
      <c r="CP183" s="30"/>
      <c r="CQ183" s="30"/>
      <c r="CR183">
        <v>29</v>
      </c>
      <c r="CT183" s="35">
        <v>5.8300000000000001E-6</v>
      </c>
      <c r="CU183">
        <v>82.42</v>
      </c>
      <c r="CV183">
        <v>78.399000000000001</v>
      </c>
      <c r="CW183">
        <v>87.159000000000006</v>
      </c>
      <c r="CX183">
        <v>-33.69</v>
      </c>
      <c r="CY183">
        <v>0.01</v>
      </c>
      <c r="DB183" s="3">
        <v>13</v>
      </c>
      <c r="DD183" s="35">
        <v>9.5200000000000003E-6</v>
      </c>
      <c r="DE183">
        <v>119.09699999999999</v>
      </c>
      <c r="DF183">
        <v>110.84</v>
      </c>
      <c r="DG183">
        <v>125.93300000000001</v>
      </c>
      <c r="DH183">
        <v>-17.241</v>
      </c>
      <c r="DI183">
        <v>1.7000000000000001E-2</v>
      </c>
      <c r="DL183" s="29"/>
      <c r="DM183" s="5">
        <v>11</v>
      </c>
      <c r="DO183" s="35">
        <v>1.04E-5</v>
      </c>
      <c r="DP183">
        <v>201.95400000000001</v>
      </c>
      <c r="DQ183">
        <v>197.41800000000001</v>
      </c>
      <c r="DR183">
        <v>207.185</v>
      </c>
      <c r="DS183">
        <v>173.089</v>
      </c>
      <c r="DT183">
        <v>1.7999999999999999E-2</v>
      </c>
      <c r="DW183" s="3">
        <v>4</v>
      </c>
      <c r="DX183"/>
      <c r="DY183" s="35">
        <v>1.5E-5</v>
      </c>
      <c r="DZ183">
        <v>69.394999999999996</v>
      </c>
      <c r="EA183">
        <v>63.375</v>
      </c>
      <c r="EB183">
        <v>74.84</v>
      </c>
      <c r="EC183">
        <v>-20.695</v>
      </c>
      <c r="ED183">
        <v>2.7E-2</v>
      </c>
      <c r="EE183"/>
      <c r="EG183" s="33"/>
      <c r="EH183" s="30"/>
      <c r="EI183" s="34"/>
      <c r="EJ183" s="30"/>
      <c r="EK183" s="30"/>
      <c r="EL183" s="30"/>
      <c r="EM183" s="30"/>
      <c r="EN183" s="30"/>
      <c r="EO183" s="30"/>
      <c r="EP183" s="30"/>
      <c r="EQ183" s="33"/>
      <c r="ER183" s="30"/>
      <c r="ES183" s="30"/>
      <c r="ET183" s="30"/>
      <c r="EU183" s="30"/>
      <c r="EV183" s="30"/>
      <c r="EW183" s="30"/>
      <c r="EX183" s="30"/>
      <c r="EY183" s="30"/>
      <c r="EZ183" s="30"/>
      <c r="FB183" s="59"/>
      <c r="FL183" s="60"/>
      <c r="FW183" s="61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</row>
    <row r="184" spans="1:196" x14ac:dyDescent="0.25">
      <c r="A184" s="30"/>
      <c r="B184">
        <v>73</v>
      </c>
      <c r="D184" s="35">
        <v>9.8220000000000002E-6</v>
      </c>
      <c r="E184">
        <v>55.021999999999998</v>
      </c>
      <c r="F184">
        <v>48.902999999999999</v>
      </c>
      <c r="G184">
        <v>60.064999999999998</v>
      </c>
      <c r="H184">
        <v>90</v>
      </c>
      <c r="I184">
        <v>1.7000000000000001E-2</v>
      </c>
      <c r="L184" s="3">
        <v>38</v>
      </c>
      <c r="N184" s="35">
        <v>5.8300000000000001E-6</v>
      </c>
      <c r="O184">
        <v>102.608</v>
      </c>
      <c r="P184">
        <v>91.332999999999998</v>
      </c>
      <c r="Q184">
        <v>119.28400000000001</v>
      </c>
      <c r="R184">
        <v>-99.462000000000003</v>
      </c>
      <c r="S184">
        <v>0.01</v>
      </c>
      <c r="V184" s="33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">
        <v>14</v>
      </c>
      <c r="AS184" s="35">
        <v>1.11E-5</v>
      </c>
      <c r="AT184">
        <v>96.850999999999999</v>
      </c>
      <c r="AU184">
        <v>91.007999999999996</v>
      </c>
      <c r="AV184">
        <v>103.952</v>
      </c>
      <c r="AW184">
        <v>-74.745000000000005</v>
      </c>
      <c r="AX184">
        <v>1.9E-2</v>
      </c>
      <c r="BB184" s="5">
        <v>28</v>
      </c>
      <c r="BD184" s="35">
        <v>1.3200000000000001E-5</v>
      </c>
      <c r="BE184">
        <v>160.339</v>
      </c>
      <c r="BF184">
        <v>143.32499999999999</v>
      </c>
      <c r="BG184">
        <v>182.96299999999999</v>
      </c>
      <c r="BH184">
        <v>-128.23400000000001</v>
      </c>
      <c r="BI184">
        <v>2.3E-2</v>
      </c>
      <c r="BL184" s="33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">
        <v>19</v>
      </c>
      <c r="BY184" s="35">
        <v>7.9799999999999998E-6</v>
      </c>
      <c r="BZ184">
        <v>170.73599999999999</v>
      </c>
      <c r="CA184">
        <v>135</v>
      </c>
      <c r="CB184">
        <v>211.333</v>
      </c>
      <c r="CC184">
        <v>96.843000000000004</v>
      </c>
      <c r="CD184">
        <v>1.4E-2</v>
      </c>
      <c r="CG184" s="33"/>
      <c r="CH184" s="30"/>
      <c r="CI184" s="34"/>
      <c r="CJ184" s="30"/>
      <c r="CK184" s="30"/>
      <c r="CL184" s="30"/>
      <c r="CM184" s="30"/>
      <c r="CN184" s="30"/>
      <c r="CO184" s="30"/>
      <c r="CP184" s="30"/>
      <c r="CQ184" s="30"/>
      <c r="CR184">
        <v>30</v>
      </c>
      <c r="CT184" s="35">
        <v>5.5300000000000004E-6</v>
      </c>
      <c r="CU184">
        <v>76.748000000000005</v>
      </c>
      <c r="CV184">
        <v>69.751000000000005</v>
      </c>
      <c r="CW184">
        <v>83.965000000000003</v>
      </c>
      <c r="CX184">
        <v>142.43100000000001</v>
      </c>
      <c r="CY184">
        <v>8.9999999999999993E-3</v>
      </c>
      <c r="DB184" s="3">
        <v>14</v>
      </c>
      <c r="DD184" s="35">
        <v>1.11E-5</v>
      </c>
      <c r="DE184">
        <v>106.711</v>
      </c>
      <c r="DF184">
        <v>101.53100000000001</v>
      </c>
      <c r="DG184">
        <v>112.667</v>
      </c>
      <c r="DH184">
        <v>161.565</v>
      </c>
      <c r="DI184">
        <v>1.9E-2</v>
      </c>
      <c r="DL184" s="29"/>
      <c r="DM184" s="5">
        <v>12</v>
      </c>
      <c r="DO184" s="35">
        <v>8.8999999999999995E-6</v>
      </c>
      <c r="DP184">
        <v>214.684</v>
      </c>
      <c r="DQ184">
        <v>207.185</v>
      </c>
      <c r="DR184">
        <v>222.46299999999999</v>
      </c>
      <c r="DS184">
        <v>-6.1159999999999997</v>
      </c>
      <c r="DT184">
        <v>1.6E-2</v>
      </c>
      <c r="DW184" s="3">
        <v>5</v>
      </c>
      <c r="DX184"/>
      <c r="DY184" s="35">
        <v>9.8200000000000008E-6</v>
      </c>
      <c r="DZ184">
        <v>66.144999999999996</v>
      </c>
      <c r="EA184">
        <v>60.825000000000003</v>
      </c>
      <c r="EB184">
        <v>69.006</v>
      </c>
      <c r="EC184">
        <v>159.22800000000001</v>
      </c>
      <c r="ED184">
        <v>1.7000000000000001E-2</v>
      </c>
      <c r="EE184"/>
      <c r="EG184" s="33"/>
      <c r="EH184" s="30"/>
      <c r="EI184" s="34"/>
      <c r="EJ184" s="30"/>
      <c r="EK184" s="30"/>
      <c r="EL184" s="30"/>
      <c r="EM184" s="30"/>
      <c r="EN184" s="30"/>
      <c r="EO184" s="30"/>
      <c r="EP184" s="30"/>
      <c r="EQ184" s="33"/>
      <c r="ER184" s="30"/>
      <c r="ES184" s="30"/>
      <c r="ET184" s="30"/>
      <c r="EU184" s="30"/>
      <c r="EV184" s="30"/>
      <c r="EW184" s="30"/>
      <c r="EX184" s="30"/>
      <c r="EY184" s="30"/>
      <c r="EZ184" s="30"/>
      <c r="FB184" s="59"/>
      <c r="FL184" s="60"/>
      <c r="FW184" s="61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</row>
    <row r="185" spans="1:196" x14ac:dyDescent="0.25">
      <c r="A185" s="30"/>
      <c r="B185">
        <v>74</v>
      </c>
      <c r="D185" s="35">
        <v>9.2089999999999994E-6</v>
      </c>
      <c r="E185">
        <v>55.042999999999999</v>
      </c>
      <c r="F185">
        <v>47.267000000000003</v>
      </c>
      <c r="G185">
        <v>61.817999999999998</v>
      </c>
      <c r="H185">
        <v>-88.025000000000006</v>
      </c>
      <c r="I185">
        <v>1.6E-2</v>
      </c>
      <c r="L185" s="3">
        <v>39</v>
      </c>
      <c r="N185" s="35">
        <v>6.1399999999999997E-6</v>
      </c>
      <c r="O185">
        <v>101.9</v>
      </c>
      <c r="P185">
        <v>96.320999999999998</v>
      </c>
      <c r="Q185">
        <v>105.992</v>
      </c>
      <c r="R185">
        <v>80.537999999999997</v>
      </c>
      <c r="S185">
        <v>0.01</v>
      </c>
      <c r="V185" s="33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">
        <v>15</v>
      </c>
      <c r="AS185" s="35">
        <v>1.2E-5</v>
      </c>
      <c r="AT185">
        <v>105.137</v>
      </c>
      <c r="AU185">
        <v>93.332999999999998</v>
      </c>
      <c r="AV185">
        <v>120.852</v>
      </c>
      <c r="AW185">
        <v>103.325</v>
      </c>
      <c r="AX185">
        <v>2.1000000000000001E-2</v>
      </c>
      <c r="BB185" s="5">
        <v>29</v>
      </c>
      <c r="BD185" s="35">
        <v>9.8200000000000008E-6</v>
      </c>
      <c r="BE185">
        <v>159.625</v>
      </c>
      <c r="BF185">
        <v>143.02799999999999</v>
      </c>
      <c r="BG185">
        <v>178.73099999999999</v>
      </c>
      <c r="BH185">
        <v>51.633000000000003</v>
      </c>
      <c r="BI185">
        <v>1.7000000000000001E-2</v>
      </c>
      <c r="BL185" s="33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">
        <v>20</v>
      </c>
      <c r="BY185" s="35">
        <v>1.04E-5</v>
      </c>
      <c r="BZ185">
        <v>107.66200000000001</v>
      </c>
      <c r="CA185">
        <v>73.143000000000001</v>
      </c>
      <c r="CB185">
        <v>193.667</v>
      </c>
      <c r="CC185">
        <v>-79.38</v>
      </c>
      <c r="CD185">
        <v>1.7999999999999999E-2</v>
      </c>
      <c r="CG185" s="33"/>
      <c r="CH185" s="30"/>
      <c r="CI185" s="34"/>
      <c r="CJ185" s="30"/>
      <c r="CK185" s="30"/>
      <c r="CL185" s="30"/>
      <c r="CM185" s="30"/>
      <c r="CN185" s="30"/>
      <c r="CO185" s="30"/>
      <c r="CP185" s="30"/>
      <c r="CQ185" s="30"/>
      <c r="CR185">
        <v>31</v>
      </c>
      <c r="CT185" s="35">
        <v>7.3699999999999997E-6</v>
      </c>
      <c r="CU185">
        <v>78.599999999999994</v>
      </c>
      <c r="CV185">
        <v>73.332999999999998</v>
      </c>
      <c r="CW185">
        <v>84.123000000000005</v>
      </c>
      <c r="CX185">
        <v>-34.380000000000003</v>
      </c>
      <c r="CY185">
        <v>1.2999999999999999E-2</v>
      </c>
      <c r="DB185" s="3">
        <v>15</v>
      </c>
      <c r="DD185" s="35">
        <v>1.9300000000000002E-5</v>
      </c>
      <c r="DE185">
        <v>116.46899999999999</v>
      </c>
      <c r="DF185">
        <v>106.376</v>
      </c>
      <c r="DG185">
        <v>136.667</v>
      </c>
      <c r="DH185">
        <v>-16.966000000000001</v>
      </c>
      <c r="DI185">
        <v>3.4000000000000002E-2</v>
      </c>
      <c r="DL185" s="29"/>
      <c r="DM185" s="5">
        <v>13</v>
      </c>
      <c r="DO185" s="35">
        <v>1.29E-5</v>
      </c>
      <c r="DP185">
        <v>219.369</v>
      </c>
      <c r="DQ185">
        <v>212.708</v>
      </c>
      <c r="DR185">
        <v>227.32900000000001</v>
      </c>
      <c r="DS185">
        <v>175.815</v>
      </c>
      <c r="DT185">
        <v>2.3E-2</v>
      </c>
      <c r="DW185" s="3">
        <v>6</v>
      </c>
      <c r="DX185"/>
      <c r="DY185" s="35">
        <v>1.0699999999999999E-5</v>
      </c>
      <c r="DZ185">
        <v>64.233000000000004</v>
      </c>
      <c r="EA185">
        <v>60.116999999999997</v>
      </c>
      <c r="EB185">
        <v>68.332999999999998</v>
      </c>
      <c r="EC185">
        <v>-18.97</v>
      </c>
      <c r="ED185">
        <v>1.9E-2</v>
      </c>
      <c r="EE185"/>
      <c r="EG185" s="33"/>
      <c r="EH185" s="30"/>
      <c r="EI185" s="34"/>
      <c r="EJ185" s="30"/>
      <c r="EK185" s="30"/>
      <c r="EL185" s="30"/>
      <c r="EM185" s="30"/>
      <c r="EN185" s="30"/>
      <c r="EO185" s="30"/>
      <c r="EP185" s="30"/>
      <c r="EQ185" s="33"/>
      <c r="ER185" s="30"/>
      <c r="ES185" s="30"/>
      <c r="ET185" s="30"/>
      <c r="EU185" s="30"/>
      <c r="EV185" s="30"/>
      <c r="EW185" s="30"/>
      <c r="EX185" s="30"/>
      <c r="EY185" s="30"/>
      <c r="EZ185" s="30"/>
      <c r="FB185" s="59"/>
      <c r="FL185" s="60"/>
      <c r="FW185" s="61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</row>
    <row r="186" spans="1:196" x14ac:dyDescent="0.25">
      <c r="A186" s="30"/>
      <c r="B186">
        <v>75</v>
      </c>
      <c r="D186" s="35">
        <v>6.139E-6</v>
      </c>
      <c r="E186">
        <v>51.261000000000003</v>
      </c>
      <c r="F186">
        <v>47.667000000000002</v>
      </c>
      <c r="G186">
        <v>54.246000000000002</v>
      </c>
      <c r="H186">
        <v>93.013000000000005</v>
      </c>
      <c r="I186">
        <v>0.01</v>
      </c>
      <c r="L186" s="3">
        <v>40</v>
      </c>
      <c r="N186" s="35">
        <v>6.7499999999999997E-6</v>
      </c>
      <c r="O186">
        <v>98.852999999999994</v>
      </c>
      <c r="P186">
        <v>89.02</v>
      </c>
      <c r="Q186">
        <v>107.63800000000001</v>
      </c>
      <c r="R186">
        <v>-100.78400000000001</v>
      </c>
      <c r="S186">
        <v>1.2E-2</v>
      </c>
      <c r="V186" s="33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">
        <v>16</v>
      </c>
      <c r="AS186" s="35">
        <v>5.5300000000000004E-6</v>
      </c>
      <c r="AT186">
        <v>124.56100000000001</v>
      </c>
      <c r="AU186">
        <v>120.233</v>
      </c>
      <c r="AV186">
        <v>130.29400000000001</v>
      </c>
      <c r="AW186">
        <v>-72.646000000000001</v>
      </c>
      <c r="AX186">
        <v>0.01</v>
      </c>
      <c r="BB186" s="5">
        <v>30</v>
      </c>
      <c r="BD186" s="35">
        <v>1.0699999999999999E-5</v>
      </c>
      <c r="BE186">
        <v>164.822</v>
      </c>
      <c r="BF186">
        <v>152.989</v>
      </c>
      <c r="BG186">
        <v>180.524</v>
      </c>
      <c r="BH186">
        <v>-127.875</v>
      </c>
      <c r="BI186">
        <v>1.9E-2</v>
      </c>
      <c r="BL186" s="33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">
        <v>21</v>
      </c>
      <c r="BY186" s="35">
        <v>6.4500000000000001E-6</v>
      </c>
      <c r="BZ186">
        <v>142.947</v>
      </c>
      <c r="CA186">
        <v>79.667000000000002</v>
      </c>
      <c r="CB186">
        <v>203.65799999999999</v>
      </c>
      <c r="CC186">
        <v>104.744</v>
      </c>
      <c r="CD186">
        <v>1.0999999999999999E-2</v>
      </c>
      <c r="CG186" s="33"/>
      <c r="CH186" s="30"/>
      <c r="CI186" s="34"/>
      <c r="CJ186" s="30"/>
      <c r="CK186" s="30"/>
      <c r="CL186" s="30"/>
      <c r="CM186" s="30"/>
      <c r="CN186" s="30"/>
      <c r="CO186" s="30"/>
      <c r="CP186" s="30"/>
      <c r="CQ186" s="30"/>
      <c r="CR186">
        <v>32</v>
      </c>
      <c r="CT186" s="35">
        <v>6.7499999999999997E-6</v>
      </c>
      <c r="CU186">
        <v>82.299000000000007</v>
      </c>
      <c r="CV186">
        <v>78.105000000000004</v>
      </c>
      <c r="CW186">
        <v>87.230999999999995</v>
      </c>
      <c r="CX186">
        <v>144.78200000000001</v>
      </c>
      <c r="CY186">
        <v>1.0999999999999999E-2</v>
      </c>
      <c r="DB186" s="3">
        <v>16</v>
      </c>
      <c r="DD186" s="35">
        <v>1.0699999999999999E-5</v>
      </c>
      <c r="DE186">
        <v>135.85400000000001</v>
      </c>
      <c r="DF186">
        <v>129.035</v>
      </c>
      <c r="DG186">
        <v>142.822</v>
      </c>
      <c r="DH186">
        <v>162.64599999999999</v>
      </c>
      <c r="DI186">
        <v>1.9E-2</v>
      </c>
      <c r="DL186" s="29"/>
      <c r="DM186" s="5">
        <v>14</v>
      </c>
      <c r="DO186" s="35">
        <v>1.4399999999999999E-5</v>
      </c>
      <c r="DP186">
        <v>220.06899999999999</v>
      </c>
      <c r="DQ186">
        <v>213.905</v>
      </c>
      <c r="DR186">
        <v>230.67</v>
      </c>
      <c r="DS186">
        <v>-5.08</v>
      </c>
      <c r="DT186">
        <v>2.5000000000000001E-2</v>
      </c>
      <c r="DW186" s="3">
        <v>7</v>
      </c>
      <c r="DX186"/>
      <c r="DY186" s="35">
        <v>9.8200000000000008E-6</v>
      </c>
      <c r="DZ186">
        <v>62.241</v>
      </c>
      <c r="EA186">
        <v>57.042999999999999</v>
      </c>
      <c r="EB186">
        <v>67.465000000000003</v>
      </c>
      <c r="EC186">
        <v>157.52099999999999</v>
      </c>
      <c r="ED186">
        <v>1.7000000000000001E-2</v>
      </c>
      <c r="EE186"/>
      <c r="EG186" s="33"/>
      <c r="EH186" s="30"/>
      <c r="EI186" s="34"/>
      <c r="EJ186" s="30"/>
      <c r="EK186" s="30"/>
      <c r="EL186" s="30"/>
      <c r="EM186" s="30"/>
      <c r="EN186" s="30"/>
      <c r="EO186" s="30"/>
      <c r="EP186" s="30"/>
      <c r="EQ186" s="33"/>
      <c r="ER186" s="30"/>
      <c r="ES186" s="30"/>
      <c r="ET186" s="30"/>
      <c r="EU186" s="30"/>
      <c r="EV186" s="30"/>
      <c r="EW186" s="30"/>
      <c r="EX186" s="30"/>
      <c r="EY186" s="30"/>
      <c r="EZ186" s="30"/>
      <c r="FB186" s="59"/>
      <c r="FL186" s="60"/>
      <c r="FW186" s="61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</row>
    <row r="187" spans="1:196" x14ac:dyDescent="0.25">
      <c r="A187" s="30"/>
      <c r="B187">
        <v>76</v>
      </c>
      <c r="D187" s="35">
        <v>6.139E-6</v>
      </c>
      <c r="E187">
        <v>47.238</v>
      </c>
      <c r="F187">
        <v>42.555999999999997</v>
      </c>
      <c r="G187">
        <v>50</v>
      </c>
      <c r="H187">
        <v>-90</v>
      </c>
      <c r="I187">
        <v>1.0999999999999999E-2</v>
      </c>
      <c r="L187" s="3">
        <v>41</v>
      </c>
      <c r="N187" s="35">
        <v>6.4500000000000001E-6</v>
      </c>
      <c r="O187">
        <v>94.542000000000002</v>
      </c>
      <c r="P187">
        <v>81.673000000000002</v>
      </c>
      <c r="Q187">
        <v>102.5</v>
      </c>
      <c r="R187">
        <v>83.991</v>
      </c>
      <c r="S187">
        <v>1.0999999999999999E-2</v>
      </c>
      <c r="V187" s="33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">
        <v>17</v>
      </c>
      <c r="AS187" s="35">
        <v>5.22E-6</v>
      </c>
      <c r="AT187">
        <v>137.58199999999999</v>
      </c>
      <c r="AU187">
        <v>125.22199999999999</v>
      </c>
      <c r="AV187">
        <v>151.55600000000001</v>
      </c>
      <c r="AW187">
        <v>104.036</v>
      </c>
      <c r="AX187">
        <v>8.9999999999999993E-3</v>
      </c>
      <c r="BB187" s="5">
        <v>31</v>
      </c>
      <c r="BD187" s="35">
        <v>7.6699999999999994E-6</v>
      </c>
      <c r="BE187">
        <v>133.38499999999999</v>
      </c>
      <c r="BF187">
        <v>99.218999999999994</v>
      </c>
      <c r="BG187">
        <v>176.44399999999999</v>
      </c>
      <c r="BH187">
        <v>50.194000000000003</v>
      </c>
      <c r="BI187">
        <v>1.2999999999999999E-2</v>
      </c>
      <c r="BL187" s="33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">
        <v>22</v>
      </c>
      <c r="BY187" s="35">
        <v>8.2900000000000002E-6</v>
      </c>
      <c r="BZ187">
        <v>205.44900000000001</v>
      </c>
      <c r="CA187">
        <v>167.93600000000001</v>
      </c>
      <c r="CB187">
        <v>244.73099999999999</v>
      </c>
      <c r="CC187">
        <v>-83.418000000000006</v>
      </c>
      <c r="CD187">
        <v>1.4999999999999999E-2</v>
      </c>
      <c r="CG187" s="33"/>
      <c r="CH187" s="30"/>
      <c r="CI187" s="34"/>
      <c r="CJ187" s="30"/>
      <c r="CK187" s="30"/>
      <c r="CL187" s="30"/>
      <c r="CM187" s="30"/>
      <c r="CN187" s="30"/>
      <c r="CO187" s="30"/>
      <c r="CP187" s="30"/>
      <c r="CQ187" s="30"/>
      <c r="CR187">
        <v>33</v>
      </c>
      <c r="CT187" s="35">
        <v>4.6E-6</v>
      </c>
      <c r="CU187">
        <v>81.587000000000003</v>
      </c>
      <c r="CV187">
        <v>74.332999999999998</v>
      </c>
      <c r="CW187">
        <v>85.326999999999998</v>
      </c>
      <c r="CX187">
        <v>-33.69</v>
      </c>
      <c r="CY187">
        <v>8.0000000000000002E-3</v>
      </c>
      <c r="DB187" s="3">
        <v>17</v>
      </c>
      <c r="DD187" s="35">
        <v>1.5699999999999999E-5</v>
      </c>
      <c r="DE187">
        <v>139.28</v>
      </c>
      <c r="DF187">
        <v>126.551</v>
      </c>
      <c r="DG187">
        <v>151</v>
      </c>
      <c r="DH187">
        <v>-16.260000000000002</v>
      </c>
      <c r="DI187">
        <v>2.8000000000000001E-2</v>
      </c>
      <c r="DL187" s="29"/>
      <c r="DM187" s="5">
        <v>15</v>
      </c>
      <c r="DO187" s="35">
        <v>1.2E-5</v>
      </c>
      <c r="DP187">
        <v>220.64099999999999</v>
      </c>
      <c r="DQ187">
        <v>215.351</v>
      </c>
      <c r="DR187">
        <v>228</v>
      </c>
      <c r="DS187">
        <v>173.99100000000001</v>
      </c>
      <c r="DT187">
        <v>2.1000000000000001E-2</v>
      </c>
      <c r="DW187" s="3">
        <v>8</v>
      </c>
      <c r="DX187"/>
      <c r="DY187" s="35">
        <v>1.01E-5</v>
      </c>
      <c r="DZ187">
        <v>68.549000000000007</v>
      </c>
      <c r="EA187">
        <v>63.573</v>
      </c>
      <c r="EB187">
        <v>75.896000000000001</v>
      </c>
      <c r="EC187">
        <v>-20.135999999999999</v>
      </c>
      <c r="ED187">
        <v>1.7999999999999999E-2</v>
      </c>
      <c r="EE187"/>
      <c r="EG187" s="33"/>
      <c r="EH187" s="30"/>
      <c r="EI187" s="34"/>
      <c r="EJ187" s="30"/>
      <c r="EK187" s="30"/>
      <c r="EL187" s="30"/>
      <c r="EM187" s="30"/>
      <c r="EN187" s="30"/>
      <c r="EO187" s="30"/>
      <c r="EP187" s="30"/>
      <c r="EQ187" s="33"/>
      <c r="ER187" s="30"/>
      <c r="ES187" s="30"/>
      <c r="ET187" s="30"/>
      <c r="EU187" s="30"/>
      <c r="EV187" s="30"/>
      <c r="EW187" s="30"/>
      <c r="EX187" s="30"/>
      <c r="EY187" s="30"/>
      <c r="EZ187" s="30"/>
      <c r="FB187" s="59"/>
      <c r="FL187" s="60"/>
      <c r="FW187" s="61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</row>
    <row r="188" spans="1:196" x14ac:dyDescent="0.25">
      <c r="A188" s="30"/>
      <c r="B188">
        <v>77</v>
      </c>
      <c r="D188" s="35">
        <v>6.139E-6</v>
      </c>
      <c r="E188">
        <v>45.487000000000002</v>
      </c>
      <c r="F188">
        <v>41.776000000000003</v>
      </c>
      <c r="G188">
        <v>49.762</v>
      </c>
      <c r="H188">
        <v>93.013000000000005</v>
      </c>
      <c r="I188">
        <v>0.01</v>
      </c>
      <c r="L188" s="3">
        <v>42</v>
      </c>
      <c r="N188" s="35">
        <v>7.0600000000000002E-6</v>
      </c>
      <c r="O188">
        <v>90.869</v>
      </c>
      <c r="P188">
        <v>85.852999999999994</v>
      </c>
      <c r="Q188">
        <v>98.747</v>
      </c>
      <c r="R188">
        <v>-98.13</v>
      </c>
      <c r="S188">
        <v>1.2E-2</v>
      </c>
      <c r="V188" s="33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">
        <v>18</v>
      </c>
      <c r="AS188" s="35">
        <v>8.2900000000000002E-6</v>
      </c>
      <c r="AT188">
        <v>178.14699999999999</v>
      </c>
      <c r="AU188">
        <v>137.04400000000001</v>
      </c>
      <c r="AV188">
        <v>225.489</v>
      </c>
      <c r="AW188">
        <v>-77.004999999999995</v>
      </c>
      <c r="AX188">
        <v>1.4E-2</v>
      </c>
      <c r="BB188" s="5">
        <v>32</v>
      </c>
      <c r="BC188" t="s">
        <v>3</v>
      </c>
      <c r="BD188" s="35">
        <v>9.9799999999999993E-6</v>
      </c>
      <c r="BE188">
        <v>136.65899999999999</v>
      </c>
      <c r="BF188">
        <v>112.193</v>
      </c>
      <c r="BG188">
        <v>170.071</v>
      </c>
      <c r="BH188">
        <v>-34.902999999999999</v>
      </c>
      <c r="BI188">
        <v>1.7000000000000001E-2</v>
      </c>
      <c r="BL188" s="33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">
        <v>23</v>
      </c>
      <c r="BY188" s="35">
        <v>1.26E-5</v>
      </c>
      <c r="BZ188">
        <v>182.88399999999999</v>
      </c>
      <c r="CA188">
        <v>127.16</v>
      </c>
      <c r="CB188">
        <v>236.292</v>
      </c>
      <c r="CC188">
        <v>101.592</v>
      </c>
      <c r="CD188">
        <v>2.1999999999999999E-2</v>
      </c>
      <c r="CG188" s="33"/>
      <c r="CH188" s="30"/>
      <c r="CI188" s="34"/>
      <c r="CJ188" s="30"/>
      <c r="CK188" s="30"/>
      <c r="CL188" s="30"/>
      <c r="CM188" s="30"/>
      <c r="CN188" s="30"/>
      <c r="CO188" s="30"/>
      <c r="CP188" s="30"/>
      <c r="CQ188" s="30"/>
      <c r="CR188">
        <v>34</v>
      </c>
      <c r="CT188" s="35">
        <v>5.8300000000000001E-6</v>
      </c>
      <c r="CU188">
        <v>78.774000000000001</v>
      </c>
      <c r="CV188">
        <v>74.332999999999998</v>
      </c>
      <c r="CW188">
        <v>81</v>
      </c>
      <c r="CX188">
        <v>146.31</v>
      </c>
      <c r="CY188">
        <v>0.01</v>
      </c>
      <c r="DB188" s="3">
        <v>18</v>
      </c>
      <c r="DD188" s="35">
        <v>1.2300000000000001E-5</v>
      </c>
      <c r="DE188">
        <v>154.58199999999999</v>
      </c>
      <c r="DF188">
        <v>150.25</v>
      </c>
      <c r="DG188">
        <v>160.31800000000001</v>
      </c>
      <c r="DH188">
        <v>162.03100000000001</v>
      </c>
      <c r="DI188">
        <v>2.1999999999999999E-2</v>
      </c>
      <c r="DL188" s="29"/>
      <c r="DM188" s="5">
        <v>16</v>
      </c>
      <c r="DO188" s="35">
        <v>1.2E-5</v>
      </c>
      <c r="DP188">
        <v>223.935</v>
      </c>
      <c r="DQ188">
        <v>206.93</v>
      </c>
      <c r="DR188">
        <v>233.61199999999999</v>
      </c>
      <c r="DS188">
        <v>-6.17</v>
      </c>
      <c r="DT188">
        <v>2.1000000000000001E-2</v>
      </c>
      <c r="DW188" s="3">
        <v>9</v>
      </c>
      <c r="DX188"/>
      <c r="DY188" s="35">
        <v>9.8200000000000008E-6</v>
      </c>
      <c r="DZ188">
        <v>58.607999999999997</v>
      </c>
      <c r="EA188">
        <v>52.195</v>
      </c>
      <c r="EB188">
        <v>69.832999999999998</v>
      </c>
      <c r="EC188">
        <v>159.22800000000001</v>
      </c>
      <c r="ED188">
        <v>1.7000000000000001E-2</v>
      </c>
      <c r="EE188"/>
      <c r="EG188" s="33"/>
      <c r="EH188" s="30"/>
      <c r="EI188" s="34"/>
      <c r="EJ188" s="30"/>
      <c r="EK188" s="30"/>
      <c r="EL188" s="30"/>
      <c r="EM188" s="30"/>
      <c r="EN188" s="30"/>
      <c r="EO188" s="30"/>
      <c r="EP188" s="30"/>
      <c r="EQ188" s="33"/>
      <c r="ER188" s="30"/>
      <c r="ES188" s="30"/>
      <c r="ET188" s="30"/>
      <c r="EU188" s="30"/>
      <c r="EV188" s="30"/>
      <c r="EW188" s="30"/>
      <c r="EX188" s="30"/>
      <c r="EY188" s="30"/>
      <c r="EZ188" s="30"/>
      <c r="FB188" s="59"/>
      <c r="FL188" s="60"/>
      <c r="FW188" s="61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</row>
    <row r="189" spans="1:196" x14ac:dyDescent="0.25">
      <c r="A189" s="30"/>
      <c r="B189">
        <v>78</v>
      </c>
      <c r="D189" s="35">
        <v>6.7530000000000004E-6</v>
      </c>
      <c r="E189">
        <v>48.999000000000002</v>
      </c>
      <c r="F189">
        <v>44.198</v>
      </c>
      <c r="G189">
        <v>53.524000000000001</v>
      </c>
      <c r="H189">
        <v>-90</v>
      </c>
      <c r="I189">
        <v>1.2E-2</v>
      </c>
      <c r="L189" s="3">
        <v>43</v>
      </c>
      <c r="N189" s="35">
        <v>6.7499999999999997E-6</v>
      </c>
      <c r="O189">
        <v>96.445999999999998</v>
      </c>
      <c r="P189">
        <v>87.525999999999996</v>
      </c>
      <c r="Q189">
        <v>105.313</v>
      </c>
      <c r="R189">
        <v>81.87</v>
      </c>
      <c r="S189">
        <v>1.2E-2</v>
      </c>
      <c r="V189" s="33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">
        <v>19</v>
      </c>
      <c r="AS189" s="35">
        <v>7.6699999999999994E-6</v>
      </c>
      <c r="AT189">
        <v>204.21100000000001</v>
      </c>
      <c r="AU189">
        <v>140.22200000000001</v>
      </c>
      <c r="AV189">
        <v>246.79</v>
      </c>
      <c r="AW189">
        <v>102.265</v>
      </c>
      <c r="AX189">
        <v>1.2999999999999999E-2</v>
      </c>
      <c r="BB189" s="5">
        <v>33</v>
      </c>
      <c r="BC189" t="s">
        <v>7</v>
      </c>
      <c r="BD189" s="35">
        <v>2.9299999999999999E-6</v>
      </c>
      <c r="BE189">
        <v>22.277999999999999</v>
      </c>
      <c r="BF189">
        <v>27.785</v>
      </c>
      <c r="BG189">
        <v>28.972000000000001</v>
      </c>
      <c r="BH189">
        <v>91.263999999999996</v>
      </c>
      <c r="BI189">
        <v>5.0000000000000001E-3</v>
      </c>
      <c r="BL189" s="33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">
        <v>24</v>
      </c>
      <c r="BY189" s="35">
        <v>6.1399999999999997E-6</v>
      </c>
      <c r="BZ189">
        <v>192.03899999999999</v>
      </c>
      <c r="CA189">
        <v>139.333</v>
      </c>
      <c r="CB189">
        <v>241.333</v>
      </c>
      <c r="CC189">
        <v>-81.027000000000001</v>
      </c>
      <c r="CD189">
        <v>1.0999999999999999E-2</v>
      </c>
      <c r="CG189" s="33"/>
      <c r="CH189" s="30"/>
      <c r="CI189" s="34"/>
      <c r="CJ189" s="30"/>
      <c r="CK189" s="30"/>
      <c r="CL189" s="30"/>
      <c r="CM189" s="30"/>
      <c r="CN189" s="30"/>
      <c r="CO189" s="30"/>
      <c r="CP189" s="30"/>
      <c r="CQ189" s="30"/>
      <c r="CR189">
        <v>35</v>
      </c>
      <c r="CT189" s="35">
        <v>6.4500000000000001E-6</v>
      </c>
      <c r="CU189">
        <v>78.548000000000002</v>
      </c>
      <c r="CV189">
        <v>71.887</v>
      </c>
      <c r="CW189">
        <v>83.480999999999995</v>
      </c>
      <c r="CX189">
        <v>-36.869999999999997</v>
      </c>
      <c r="CY189">
        <v>1.0999999999999999E-2</v>
      </c>
      <c r="DB189" s="3">
        <v>19</v>
      </c>
      <c r="DD189" s="35">
        <v>1.3200000000000001E-5</v>
      </c>
      <c r="DE189">
        <v>148.989</v>
      </c>
      <c r="DF189">
        <v>138.65299999999999</v>
      </c>
      <c r="DG189">
        <v>157.25200000000001</v>
      </c>
      <c r="DH189">
        <v>-16.699000000000002</v>
      </c>
      <c r="DI189">
        <v>2.3E-2</v>
      </c>
      <c r="DL189" s="29"/>
      <c r="DM189" s="5">
        <v>17</v>
      </c>
      <c r="DO189" s="35">
        <v>1.0699999999999999E-5</v>
      </c>
      <c r="DP189">
        <v>210.83699999999999</v>
      </c>
      <c r="DQ189">
        <v>204.70400000000001</v>
      </c>
      <c r="DR189">
        <v>215.26499999999999</v>
      </c>
      <c r="DS189">
        <v>171.63399999999999</v>
      </c>
      <c r="DT189">
        <v>1.9E-2</v>
      </c>
      <c r="DW189" s="3">
        <v>10</v>
      </c>
      <c r="DX189"/>
      <c r="DY189" s="35">
        <v>9.2099999999999999E-6</v>
      </c>
      <c r="DZ189">
        <v>66.861999999999995</v>
      </c>
      <c r="EA189">
        <v>61.121000000000002</v>
      </c>
      <c r="EB189">
        <v>73.411000000000001</v>
      </c>
      <c r="EC189">
        <v>-20.323</v>
      </c>
      <c r="ED189">
        <v>1.6E-2</v>
      </c>
      <c r="EE189"/>
      <c r="EG189" s="33"/>
      <c r="EH189" s="30"/>
      <c r="EI189" s="34"/>
      <c r="EJ189" s="30"/>
      <c r="EK189" s="30"/>
      <c r="EL189" s="30"/>
      <c r="EM189" s="30"/>
      <c r="EN189" s="30"/>
      <c r="EO189" s="30"/>
      <c r="EP189" s="30"/>
      <c r="EQ189" s="33"/>
      <c r="ER189" s="30"/>
      <c r="ES189" s="30"/>
      <c r="ET189" s="30"/>
      <c r="EU189" s="30"/>
      <c r="EV189" s="30"/>
      <c r="EW189" s="30"/>
      <c r="EX189" s="30"/>
      <c r="EY189" s="30"/>
      <c r="EZ189" s="30"/>
      <c r="FB189" s="59"/>
      <c r="FW189" s="61"/>
      <c r="GB189" s="29"/>
      <c r="GC189" s="29"/>
      <c r="GD189" s="29"/>
      <c r="GE189" s="29"/>
      <c r="GF189" s="29"/>
      <c r="GG189" s="29"/>
      <c r="GH189" s="29"/>
      <c r="GI189" s="29"/>
      <c r="GJ189" s="29"/>
      <c r="GK189" s="29"/>
      <c r="GL189" s="29"/>
      <c r="GM189" s="29"/>
      <c r="GN189" s="29"/>
    </row>
    <row r="190" spans="1:196" x14ac:dyDescent="0.25">
      <c r="A190" s="30"/>
      <c r="B190">
        <v>79</v>
      </c>
      <c r="D190" s="35">
        <v>8.9020000000000005E-6</v>
      </c>
      <c r="E190">
        <v>51.024000000000001</v>
      </c>
      <c r="F190">
        <v>47.777999999999999</v>
      </c>
      <c r="G190">
        <v>55.185000000000002</v>
      </c>
      <c r="H190">
        <v>90</v>
      </c>
      <c r="I190">
        <v>1.6E-2</v>
      </c>
      <c r="L190" s="3">
        <v>44</v>
      </c>
      <c r="N190" s="35">
        <v>5.5300000000000004E-6</v>
      </c>
      <c r="O190">
        <v>97.841999999999999</v>
      </c>
      <c r="P190">
        <v>89.332999999999998</v>
      </c>
      <c r="Q190">
        <v>102.453</v>
      </c>
      <c r="R190">
        <v>83.29</v>
      </c>
      <c r="S190">
        <v>8.9999999999999993E-3</v>
      </c>
      <c r="V190" s="33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">
        <v>20</v>
      </c>
      <c r="AS190" s="35">
        <v>5.5300000000000004E-6</v>
      </c>
      <c r="AT190">
        <v>214.72200000000001</v>
      </c>
      <c r="AU190">
        <v>173.24700000000001</v>
      </c>
      <c r="AV190">
        <v>239.39400000000001</v>
      </c>
      <c r="AW190">
        <v>-69.444000000000003</v>
      </c>
      <c r="AX190">
        <v>8.9999999999999993E-3</v>
      </c>
      <c r="BB190" s="5">
        <v>34</v>
      </c>
      <c r="BC190" t="s">
        <v>4</v>
      </c>
      <c r="BD190" s="35">
        <v>5.5300000000000004E-6</v>
      </c>
      <c r="BE190">
        <v>87.26</v>
      </c>
      <c r="BF190">
        <v>57.238</v>
      </c>
      <c r="BG190">
        <v>94.192999999999998</v>
      </c>
      <c r="BH190">
        <v>-129.09399999999999</v>
      </c>
      <c r="BI190">
        <v>8.9999999999999993E-3</v>
      </c>
      <c r="BL190" s="33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">
        <v>25</v>
      </c>
      <c r="BY190" s="35">
        <v>9.8200000000000008E-6</v>
      </c>
      <c r="BZ190">
        <v>143.86500000000001</v>
      </c>
      <c r="CA190">
        <v>114.333</v>
      </c>
      <c r="CB190">
        <v>178.99199999999999</v>
      </c>
      <c r="CC190">
        <v>101.31</v>
      </c>
      <c r="CD190">
        <v>1.7000000000000001E-2</v>
      </c>
      <c r="CG190" s="33"/>
      <c r="CH190" s="30"/>
      <c r="CI190" s="34"/>
      <c r="CJ190" s="30"/>
      <c r="CK190" s="30"/>
      <c r="CL190" s="30"/>
      <c r="CM190" s="30"/>
      <c r="CN190" s="30"/>
      <c r="CO190" s="30"/>
      <c r="CP190" s="30"/>
      <c r="CQ190" s="30"/>
      <c r="CR190">
        <v>36</v>
      </c>
      <c r="CT190" s="35">
        <v>5.5300000000000004E-6</v>
      </c>
      <c r="CU190">
        <v>89.542000000000002</v>
      </c>
      <c r="CV190">
        <v>79.832999999999998</v>
      </c>
      <c r="CW190">
        <v>99.775999999999996</v>
      </c>
      <c r="CX190">
        <v>144.46199999999999</v>
      </c>
      <c r="CY190">
        <v>8.9999999999999993E-3</v>
      </c>
      <c r="DB190" s="3">
        <v>20</v>
      </c>
      <c r="DD190" s="35">
        <v>1.4100000000000001E-5</v>
      </c>
      <c r="DE190">
        <v>144.18700000000001</v>
      </c>
      <c r="DF190">
        <v>138.77000000000001</v>
      </c>
      <c r="DG190">
        <v>149.88499999999999</v>
      </c>
      <c r="DH190">
        <v>161.96600000000001</v>
      </c>
      <c r="DI190">
        <v>2.5000000000000001E-2</v>
      </c>
      <c r="DL190" s="29"/>
      <c r="DM190" s="5">
        <v>18</v>
      </c>
      <c r="DO190" s="35">
        <v>1.04E-5</v>
      </c>
      <c r="DP190">
        <v>192.30699999999999</v>
      </c>
      <c r="DQ190">
        <v>178.88900000000001</v>
      </c>
      <c r="DR190">
        <v>208.40700000000001</v>
      </c>
      <c r="DS190">
        <v>-3.468</v>
      </c>
      <c r="DT190">
        <v>1.9E-2</v>
      </c>
      <c r="DW190" s="3">
        <v>11</v>
      </c>
      <c r="DX190"/>
      <c r="DY190" s="35">
        <v>9.8200000000000008E-6</v>
      </c>
      <c r="DZ190">
        <v>68.438000000000002</v>
      </c>
      <c r="EA190">
        <v>61.789000000000001</v>
      </c>
      <c r="EB190">
        <v>74.858000000000004</v>
      </c>
      <c r="EC190">
        <v>159.22800000000001</v>
      </c>
      <c r="ED190">
        <v>1.7000000000000001E-2</v>
      </c>
      <c r="EE190"/>
      <c r="EG190" s="33"/>
      <c r="EH190" s="30"/>
      <c r="EI190" s="34"/>
      <c r="EJ190" s="30"/>
      <c r="EK190" s="30"/>
      <c r="EL190" s="30"/>
      <c r="EM190" s="30"/>
      <c r="EN190" s="30"/>
      <c r="EO190" s="30"/>
      <c r="EP190" s="30"/>
      <c r="EQ190" s="33"/>
      <c r="ER190" s="30"/>
      <c r="ES190" s="30"/>
      <c r="ET190" s="30"/>
      <c r="EU190" s="30"/>
      <c r="EV190" s="30"/>
      <c r="EW190" s="30"/>
      <c r="EX190" s="30"/>
      <c r="EY190" s="30"/>
      <c r="EZ190" s="30"/>
      <c r="FB190" s="59"/>
      <c r="FW190" s="61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</row>
    <row r="191" spans="1:196" x14ac:dyDescent="0.25">
      <c r="A191" s="30"/>
      <c r="B191">
        <v>80</v>
      </c>
      <c r="D191" s="35">
        <v>7.3669999999999999E-6</v>
      </c>
      <c r="E191">
        <v>51.533999999999999</v>
      </c>
      <c r="F191">
        <v>49.704000000000001</v>
      </c>
      <c r="G191">
        <v>53.265999999999998</v>
      </c>
      <c r="H191">
        <v>-90</v>
      </c>
      <c r="I191">
        <v>1.2999999999999999E-2</v>
      </c>
      <c r="L191" s="3">
        <v>45</v>
      </c>
      <c r="N191" s="35">
        <v>5.5300000000000004E-6</v>
      </c>
      <c r="O191">
        <v>100.773</v>
      </c>
      <c r="P191">
        <v>85.599000000000004</v>
      </c>
      <c r="Q191">
        <v>125.51900000000001</v>
      </c>
      <c r="R191">
        <v>-96.71</v>
      </c>
      <c r="S191">
        <v>0.01</v>
      </c>
      <c r="V191" s="33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">
        <v>21</v>
      </c>
      <c r="AS191" s="35">
        <v>5.5300000000000004E-6</v>
      </c>
      <c r="AT191">
        <v>195.76</v>
      </c>
      <c r="AU191">
        <v>166.92099999999999</v>
      </c>
      <c r="AV191">
        <v>245.78700000000001</v>
      </c>
      <c r="AW191">
        <v>93.366</v>
      </c>
      <c r="AX191">
        <v>0.01</v>
      </c>
      <c r="BB191" s="5">
        <v>35</v>
      </c>
      <c r="BC191" t="s">
        <v>5</v>
      </c>
      <c r="BD191" s="35">
        <v>1.5999999999999999E-5</v>
      </c>
      <c r="BE191">
        <v>166.779</v>
      </c>
      <c r="BF191">
        <v>152.989</v>
      </c>
      <c r="BG191">
        <v>230.11099999999999</v>
      </c>
      <c r="BH191">
        <v>55.491</v>
      </c>
      <c r="BI191">
        <v>2.8000000000000001E-2</v>
      </c>
      <c r="BL191" s="33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">
        <v>26</v>
      </c>
      <c r="BY191" s="35">
        <v>8.2900000000000002E-6</v>
      </c>
      <c r="BZ191">
        <v>124.965</v>
      </c>
      <c r="CA191">
        <v>111.846</v>
      </c>
      <c r="CB191">
        <v>136.64099999999999</v>
      </c>
      <c r="CC191">
        <v>-83.418000000000006</v>
      </c>
      <c r="CD191">
        <v>1.4999999999999999E-2</v>
      </c>
      <c r="CG191" s="33"/>
      <c r="CH191" s="30"/>
      <c r="CI191" s="34"/>
      <c r="CJ191" s="30"/>
      <c r="CK191" s="30"/>
      <c r="CL191" s="30"/>
      <c r="CM191" s="30"/>
      <c r="CN191" s="30"/>
      <c r="CO191" s="30"/>
      <c r="CP191" s="30"/>
      <c r="CQ191" s="30"/>
      <c r="CR191">
        <v>37</v>
      </c>
      <c r="CT191" s="35">
        <v>3.9899999999999999E-6</v>
      </c>
      <c r="CU191">
        <v>93.063999999999993</v>
      </c>
      <c r="CV191">
        <v>88.167000000000002</v>
      </c>
      <c r="CW191">
        <v>99.667000000000002</v>
      </c>
      <c r="CX191">
        <v>-28.61</v>
      </c>
      <c r="CY191">
        <v>7.0000000000000001E-3</v>
      </c>
      <c r="DB191" s="3">
        <v>21</v>
      </c>
      <c r="DD191" s="35">
        <v>1.01E-5</v>
      </c>
      <c r="DE191">
        <v>137.643</v>
      </c>
      <c r="DF191">
        <v>129.333</v>
      </c>
      <c r="DG191">
        <v>142.71100000000001</v>
      </c>
      <c r="DH191">
        <v>-20.135999999999999</v>
      </c>
      <c r="DI191">
        <v>1.7999999999999999E-2</v>
      </c>
      <c r="DL191" s="29"/>
      <c r="DM191" s="5">
        <v>19</v>
      </c>
      <c r="DO191" s="35">
        <v>1.11E-5</v>
      </c>
      <c r="DP191">
        <v>161.1</v>
      </c>
      <c r="DQ191">
        <v>149.03700000000001</v>
      </c>
      <c r="DR191">
        <v>178.88900000000001</v>
      </c>
      <c r="DS191">
        <v>176.73</v>
      </c>
      <c r="DT191">
        <v>1.9E-2</v>
      </c>
      <c r="DW191" s="3">
        <v>12</v>
      </c>
      <c r="DX191"/>
      <c r="DY191" s="35">
        <v>8.8999999999999995E-6</v>
      </c>
      <c r="DZ191">
        <v>76.918000000000006</v>
      </c>
      <c r="EA191">
        <v>64.167000000000002</v>
      </c>
      <c r="EB191">
        <v>82.421999999999997</v>
      </c>
      <c r="EC191">
        <v>-19.093</v>
      </c>
      <c r="ED191">
        <v>1.6E-2</v>
      </c>
      <c r="EE191"/>
      <c r="EG191" s="33"/>
      <c r="EH191" s="30"/>
      <c r="EI191" s="34"/>
      <c r="EJ191" s="30"/>
      <c r="EK191" s="30"/>
      <c r="EL191" s="30"/>
      <c r="EM191" s="30"/>
      <c r="EN191" s="30"/>
      <c r="EO191" s="30"/>
      <c r="EP191" s="30"/>
      <c r="EQ191" s="33"/>
      <c r="ER191" s="30"/>
      <c r="ES191" s="30"/>
      <c r="ET191" s="30"/>
      <c r="EU191" s="30"/>
      <c r="EV191" s="30"/>
      <c r="EW191" s="30"/>
      <c r="EX191" s="30"/>
      <c r="EY191" s="30"/>
      <c r="EZ191" s="30"/>
      <c r="FB191" s="59"/>
      <c r="FW191" s="61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</row>
    <row r="192" spans="1:196" x14ac:dyDescent="0.25">
      <c r="A192" s="30"/>
      <c r="B192">
        <v>81</v>
      </c>
      <c r="D192" s="35">
        <v>9.8220000000000002E-6</v>
      </c>
      <c r="E192">
        <v>55.045000000000002</v>
      </c>
      <c r="F192">
        <v>49.704000000000001</v>
      </c>
      <c r="G192">
        <v>58.106999999999999</v>
      </c>
      <c r="H192">
        <v>91.847999999999999</v>
      </c>
      <c r="I192">
        <v>1.7000000000000001E-2</v>
      </c>
      <c r="L192" s="3">
        <v>46</v>
      </c>
      <c r="N192" s="35">
        <v>5.22E-6</v>
      </c>
      <c r="O192">
        <v>128.51</v>
      </c>
      <c r="P192">
        <v>85.332999999999998</v>
      </c>
      <c r="Q192">
        <v>167.86099999999999</v>
      </c>
      <c r="R192">
        <v>78.69</v>
      </c>
      <c r="S192">
        <v>8.9999999999999993E-3</v>
      </c>
      <c r="V192" s="33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">
        <v>22</v>
      </c>
      <c r="AS192" s="35">
        <v>7.0600000000000002E-6</v>
      </c>
      <c r="AT192">
        <v>157.68600000000001</v>
      </c>
      <c r="AU192">
        <v>144.679</v>
      </c>
      <c r="AV192">
        <v>172.76300000000001</v>
      </c>
      <c r="AW192">
        <v>-74.745000000000005</v>
      </c>
      <c r="AX192">
        <v>1.2E-2</v>
      </c>
      <c r="BB192" s="5">
        <v>32</v>
      </c>
      <c r="BD192" s="35">
        <v>3.01E-4</v>
      </c>
      <c r="BE192">
        <v>93.807000000000002</v>
      </c>
      <c r="BF192">
        <v>53.2</v>
      </c>
      <c r="BG192">
        <v>167.839</v>
      </c>
      <c r="BH192">
        <v>52.146000000000001</v>
      </c>
      <c r="BI192">
        <v>0.54200000000000004</v>
      </c>
      <c r="BL192" s="33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">
        <v>27</v>
      </c>
      <c r="BY192" s="35">
        <v>9.2099999999999999E-6</v>
      </c>
      <c r="BZ192">
        <v>113.846</v>
      </c>
      <c r="CA192">
        <v>104.63200000000001</v>
      </c>
      <c r="CB192">
        <v>123.333</v>
      </c>
      <c r="CC192">
        <v>99.781999999999996</v>
      </c>
      <c r="CD192">
        <v>1.6E-2</v>
      </c>
      <c r="CG192" s="33"/>
      <c r="CH192" s="30"/>
      <c r="CI192" s="34"/>
      <c r="CJ192" s="30"/>
      <c r="CK192" s="30"/>
      <c r="CL192" s="30"/>
      <c r="CM192" s="30"/>
      <c r="CN192" s="30"/>
      <c r="CO192" s="30"/>
      <c r="CP192" s="30"/>
      <c r="CQ192" s="30"/>
      <c r="CR192">
        <v>38</v>
      </c>
      <c r="CT192" s="35">
        <v>7.3699999999999997E-6</v>
      </c>
      <c r="CU192">
        <v>86.891999999999996</v>
      </c>
      <c r="CV192">
        <v>81</v>
      </c>
      <c r="CW192">
        <v>93.278000000000006</v>
      </c>
      <c r="CX192">
        <v>142.125</v>
      </c>
      <c r="CY192">
        <v>1.2999999999999999E-2</v>
      </c>
      <c r="DB192" s="3">
        <v>22</v>
      </c>
      <c r="DD192" s="35">
        <v>1.1399999999999999E-5</v>
      </c>
      <c r="DE192">
        <v>122.89700000000001</v>
      </c>
      <c r="DF192">
        <v>117.639</v>
      </c>
      <c r="DG192">
        <v>129.72200000000001</v>
      </c>
      <c r="DH192">
        <v>165.57900000000001</v>
      </c>
      <c r="DI192">
        <v>0.02</v>
      </c>
      <c r="DL192" s="29"/>
      <c r="DM192" s="5">
        <v>20</v>
      </c>
      <c r="DO192" s="35">
        <v>1.01E-5</v>
      </c>
      <c r="DP192">
        <v>155.17699999999999</v>
      </c>
      <c r="DQ192">
        <v>135</v>
      </c>
      <c r="DR192">
        <v>174.21899999999999</v>
      </c>
      <c r="DS192">
        <v>-5.5279999999999996</v>
      </c>
      <c r="DT192">
        <v>1.7000000000000001E-2</v>
      </c>
      <c r="DW192" s="3">
        <v>13</v>
      </c>
      <c r="DX192"/>
      <c r="DY192" s="35">
        <v>1.2E-5</v>
      </c>
      <c r="DZ192">
        <v>72.632000000000005</v>
      </c>
      <c r="EA192">
        <v>67.13</v>
      </c>
      <c r="EB192">
        <v>77</v>
      </c>
      <c r="EC192">
        <v>160.14500000000001</v>
      </c>
      <c r="ED192">
        <v>2.1000000000000001E-2</v>
      </c>
      <c r="EE192"/>
      <c r="EG192" s="33"/>
      <c r="EH192" s="30"/>
      <c r="EI192" s="34"/>
      <c r="EJ192" s="30"/>
      <c r="EK192" s="30"/>
      <c r="EL192" s="30"/>
      <c r="EM192" s="30"/>
      <c r="EN192" s="30"/>
      <c r="EO192" s="30"/>
      <c r="EP192" s="30"/>
      <c r="EQ192" s="33"/>
      <c r="ER192" s="30"/>
      <c r="ES192" s="30"/>
      <c r="ET192" s="30"/>
      <c r="EU192" s="30"/>
      <c r="EV192" s="30"/>
      <c r="EW192" s="30"/>
      <c r="EX192" s="30"/>
      <c r="EY192" s="30"/>
      <c r="EZ192" s="30"/>
      <c r="FB192" s="59"/>
      <c r="FW192" s="61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</row>
    <row r="193" spans="1:196" x14ac:dyDescent="0.25">
      <c r="A193" s="30"/>
      <c r="B193">
        <v>82</v>
      </c>
      <c r="D193" s="35">
        <v>8.5949999999999999E-6</v>
      </c>
      <c r="E193">
        <v>60.201000000000001</v>
      </c>
      <c r="F193">
        <v>56.667000000000002</v>
      </c>
      <c r="G193">
        <v>65.641999999999996</v>
      </c>
      <c r="H193">
        <v>-90</v>
      </c>
      <c r="I193">
        <v>1.4999999999999999E-2</v>
      </c>
      <c r="L193" s="3">
        <v>47</v>
      </c>
      <c r="N193" s="35">
        <v>7.0600000000000002E-6</v>
      </c>
      <c r="O193">
        <v>107.254</v>
      </c>
      <c r="P193">
        <v>85.332999999999998</v>
      </c>
      <c r="Q193">
        <v>125.354</v>
      </c>
      <c r="R193">
        <v>-97.765000000000001</v>
      </c>
      <c r="S193">
        <v>1.2E-2</v>
      </c>
      <c r="V193" s="33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">
        <v>23</v>
      </c>
      <c r="AS193" s="35">
        <v>9.8200000000000008E-6</v>
      </c>
      <c r="AT193">
        <v>188.74299999999999</v>
      </c>
      <c r="AU193">
        <v>155.44399999999999</v>
      </c>
      <c r="AV193">
        <v>222.51400000000001</v>
      </c>
      <c r="AW193">
        <v>104.931</v>
      </c>
      <c r="AX193">
        <v>1.7000000000000001E-2</v>
      </c>
      <c r="BI193">
        <v>1.7849999999999999</v>
      </c>
      <c r="BL193" s="33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">
        <v>28</v>
      </c>
      <c r="BY193" s="35">
        <v>8.8999999999999995E-6</v>
      </c>
      <c r="BZ193">
        <v>114.148</v>
      </c>
      <c r="CA193">
        <v>106.333</v>
      </c>
      <c r="CB193">
        <v>123.53700000000001</v>
      </c>
      <c r="CC193">
        <v>-77.471000000000004</v>
      </c>
      <c r="CD193">
        <v>1.4999999999999999E-2</v>
      </c>
      <c r="CG193" s="33"/>
      <c r="CH193" s="30"/>
      <c r="CI193" s="34"/>
      <c r="CJ193" s="30"/>
      <c r="CK193" s="30"/>
      <c r="CL193" s="30"/>
      <c r="CM193" s="30"/>
      <c r="CN193" s="30"/>
      <c r="CO193" s="30"/>
      <c r="CP193" s="30"/>
      <c r="CQ193" s="30"/>
      <c r="CR193">
        <v>39</v>
      </c>
      <c r="CT193" s="35">
        <v>5.5300000000000004E-6</v>
      </c>
      <c r="CU193">
        <v>73.180999999999997</v>
      </c>
      <c r="CV193">
        <v>67.777000000000001</v>
      </c>
      <c r="CW193">
        <v>81</v>
      </c>
      <c r="CX193">
        <v>-32.734999999999999</v>
      </c>
      <c r="CY193">
        <v>8.9999999999999993E-3</v>
      </c>
      <c r="DB193" s="3">
        <v>23</v>
      </c>
      <c r="DD193" s="35">
        <v>1.3200000000000001E-5</v>
      </c>
      <c r="DE193">
        <v>119.20399999999999</v>
      </c>
      <c r="DF193">
        <v>111.688</v>
      </c>
      <c r="DG193">
        <v>125.45</v>
      </c>
      <c r="DH193">
        <v>-19.29</v>
      </c>
      <c r="DI193">
        <v>2.3E-2</v>
      </c>
      <c r="DL193" s="29"/>
      <c r="DM193" s="5">
        <v>21</v>
      </c>
      <c r="DO193" s="35">
        <v>1.2E-5</v>
      </c>
      <c r="DP193">
        <v>138.44200000000001</v>
      </c>
      <c r="DQ193">
        <v>111.759</v>
      </c>
      <c r="DR193">
        <v>158.29900000000001</v>
      </c>
      <c r="DS193">
        <v>173.99100000000001</v>
      </c>
      <c r="DT193">
        <v>2.1000000000000001E-2</v>
      </c>
      <c r="DW193" s="3">
        <v>14</v>
      </c>
      <c r="DX193"/>
      <c r="DY193" s="35">
        <v>8.8999999999999995E-6</v>
      </c>
      <c r="DZ193">
        <v>77.573999999999998</v>
      </c>
      <c r="EA193">
        <v>74.194999999999993</v>
      </c>
      <c r="EB193">
        <v>82</v>
      </c>
      <c r="EC193">
        <v>-21.038</v>
      </c>
      <c r="ED193">
        <v>1.6E-2</v>
      </c>
      <c r="EE193"/>
      <c r="EG193" s="33"/>
      <c r="EH193" s="30"/>
      <c r="EI193" s="30"/>
      <c r="EJ193" s="30"/>
      <c r="EK193" s="30"/>
      <c r="EL193" s="30"/>
      <c r="EM193" s="30"/>
      <c r="EN193" s="30"/>
      <c r="EO193" s="30"/>
      <c r="EP193" s="30"/>
      <c r="EQ193" s="33"/>
      <c r="ER193" s="30"/>
      <c r="ES193" s="30"/>
      <c r="ET193" s="30"/>
      <c r="EU193" s="30"/>
      <c r="EV193" s="30"/>
      <c r="EW193" s="30"/>
      <c r="EX193" s="30"/>
      <c r="EY193" s="30"/>
      <c r="EZ193" s="30"/>
      <c r="FB193" s="59"/>
      <c r="FL193" s="60"/>
      <c r="FW193" s="61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</row>
    <row r="194" spans="1:196" x14ac:dyDescent="0.25">
      <c r="A194" s="30"/>
      <c r="B194">
        <v>83</v>
      </c>
      <c r="D194" s="35">
        <v>7.3669999999999999E-6</v>
      </c>
      <c r="E194">
        <v>65.025000000000006</v>
      </c>
      <c r="F194">
        <v>58.878</v>
      </c>
      <c r="G194">
        <v>76.906999999999996</v>
      </c>
      <c r="H194">
        <v>90</v>
      </c>
      <c r="I194">
        <v>1.2999999999999999E-2</v>
      </c>
      <c r="L194" s="3">
        <v>48</v>
      </c>
      <c r="N194" s="35">
        <v>6.4500000000000001E-6</v>
      </c>
      <c r="O194">
        <v>122.13500000000001</v>
      </c>
      <c r="P194">
        <v>103.70399999999999</v>
      </c>
      <c r="Q194">
        <v>142.55600000000001</v>
      </c>
      <c r="R194">
        <v>81.468999999999994</v>
      </c>
      <c r="S194">
        <v>1.0999999999999999E-2</v>
      </c>
      <c r="V194" s="33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">
        <v>24</v>
      </c>
      <c r="AS194" s="35">
        <v>6.7499999999999997E-6</v>
      </c>
      <c r="AT194">
        <v>163.82900000000001</v>
      </c>
      <c r="AU194">
        <v>141.886</v>
      </c>
      <c r="AV194">
        <v>183.70599999999999</v>
      </c>
      <c r="AW194">
        <v>-73.301000000000002</v>
      </c>
      <c r="AX194">
        <v>1.2E-2</v>
      </c>
      <c r="BJ194" t="s">
        <v>8</v>
      </c>
      <c r="BL194" s="33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">
        <v>29</v>
      </c>
      <c r="BY194" s="35">
        <v>9.2099999999999999E-6</v>
      </c>
      <c r="BZ194">
        <v>116.504</v>
      </c>
      <c r="CA194">
        <v>110.71299999999999</v>
      </c>
      <c r="CB194">
        <v>127.517</v>
      </c>
      <c r="CC194">
        <v>97.852999999999994</v>
      </c>
      <c r="CD194">
        <v>1.6E-2</v>
      </c>
      <c r="CG194" s="33"/>
      <c r="CH194" s="30"/>
      <c r="CI194" s="34"/>
      <c r="CJ194" s="30"/>
      <c r="CK194" s="30"/>
      <c r="CL194" s="30"/>
      <c r="CM194" s="30"/>
      <c r="CN194" s="30"/>
      <c r="CO194" s="30"/>
      <c r="CP194" s="30"/>
      <c r="CQ194" s="30"/>
      <c r="CR194">
        <v>40</v>
      </c>
      <c r="CT194" s="35">
        <v>5.8300000000000001E-6</v>
      </c>
      <c r="CU194">
        <v>79.531999999999996</v>
      </c>
      <c r="CV194">
        <v>71.582999999999998</v>
      </c>
      <c r="CW194">
        <v>87</v>
      </c>
      <c r="CX194">
        <v>141.84299999999999</v>
      </c>
      <c r="CY194">
        <v>0.01</v>
      </c>
      <c r="DB194" s="3">
        <v>24</v>
      </c>
      <c r="DD194" s="35">
        <v>7.9799999999999998E-6</v>
      </c>
      <c r="DE194">
        <v>123.241</v>
      </c>
      <c r="DF194">
        <v>117</v>
      </c>
      <c r="DG194">
        <v>136.667</v>
      </c>
      <c r="DH194">
        <v>163.74</v>
      </c>
      <c r="DI194">
        <v>1.4E-2</v>
      </c>
      <c r="DL194" s="29"/>
      <c r="DM194" s="5">
        <v>22</v>
      </c>
      <c r="DO194" s="35">
        <v>1.0699999999999999E-5</v>
      </c>
      <c r="DP194">
        <v>112.221</v>
      </c>
      <c r="DQ194">
        <v>107.742</v>
      </c>
      <c r="DR194">
        <v>116.889</v>
      </c>
      <c r="DS194">
        <v>-8.6159999999999997</v>
      </c>
      <c r="DT194">
        <v>1.9E-2</v>
      </c>
      <c r="DW194" s="3">
        <v>15</v>
      </c>
      <c r="DX194"/>
      <c r="DY194" s="35">
        <v>1.3200000000000001E-5</v>
      </c>
      <c r="DZ194">
        <v>80.947000000000003</v>
      </c>
      <c r="EA194">
        <v>75.820999999999998</v>
      </c>
      <c r="EB194">
        <v>89.748000000000005</v>
      </c>
      <c r="EC194">
        <v>158.96199999999999</v>
      </c>
      <c r="ED194">
        <v>2.3E-2</v>
      </c>
      <c r="EE194"/>
      <c r="EG194" s="33"/>
      <c r="EH194" s="30"/>
      <c r="EI194" s="30"/>
      <c r="EJ194" s="30"/>
      <c r="EK194" s="30"/>
      <c r="EL194" s="30"/>
      <c r="EM194" s="30"/>
      <c r="EN194" s="30"/>
      <c r="EO194" s="30"/>
      <c r="EP194" s="30"/>
      <c r="EQ194" s="33"/>
      <c r="ER194" s="30"/>
      <c r="ES194" s="30"/>
      <c r="ET194" s="30"/>
      <c r="EU194" s="30"/>
      <c r="EV194" s="30"/>
      <c r="EW194" s="30"/>
      <c r="EX194" s="30"/>
      <c r="EY194" s="30"/>
      <c r="EZ194" s="30"/>
      <c r="FB194" s="59"/>
      <c r="FW194" s="61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</row>
    <row r="195" spans="1:196" x14ac:dyDescent="0.25">
      <c r="A195" s="30"/>
      <c r="B195">
        <v>84</v>
      </c>
      <c r="D195" s="35">
        <v>6.139E-6</v>
      </c>
      <c r="E195">
        <v>78.260000000000005</v>
      </c>
      <c r="F195">
        <v>59.420999999999999</v>
      </c>
      <c r="G195">
        <v>94.052000000000007</v>
      </c>
      <c r="H195">
        <v>-86.986999999999995</v>
      </c>
      <c r="I195">
        <v>0.01</v>
      </c>
      <c r="L195" s="3">
        <v>49</v>
      </c>
      <c r="N195" s="35">
        <v>5.5300000000000004E-6</v>
      </c>
      <c r="O195">
        <v>112.098</v>
      </c>
      <c r="P195">
        <v>96.790999999999997</v>
      </c>
      <c r="Q195">
        <v>139.392</v>
      </c>
      <c r="R195">
        <v>-104.036</v>
      </c>
      <c r="S195">
        <v>8.9999999999999993E-3</v>
      </c>
      <c r="V195" s="33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">
        <v>25</v>
      </c>
      <c r="AS195" s="35">
        <v>1.01E-5</v>
      </c>
      <c r="AT195">
        <v>127.619</v>
      </c>
      <c r="AU195">
        <v>118.337</v>
      </c>
      <c r="AV195">
        <v>143</v>
      </c>
      <c r="AW195">
        <v>102.724</v>
      </c>
      <c r="AX195">
        <v>1.7999999999999999E-2</v>
      </c>
      <c r="BJ195">
        <f>BI192/BI188</f>
        <v>31.882352941176471</v>
      </c>
      <c r="BK195">
        <f>BI193/BI188</f>
        <v>104.99999999999999</v>
      </c>
      <c r="BL195" s="33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">
        <v>30</v>
      </c>
      <c r="BY195" s="35">
        <v>9.2099999999999999E-6</v>
      </c>
      <c r="BZ195">
        <v>121.133</v>
      </c>
      <c r="CA195">
        <v>112.667</v>
      </c>
      <c r="CB195">
        <v>129.79300000000001</v>
      </c>
      <c r="CC195">
        <v>-80.218000000000004</v>
      </c>
      <c r="CD195">
        <v>1.6E-2</v>
      </c>
      <c r="CG195" s="33"/>
      <c r="CH195" s="30"/>
      <c r="CI195" s="34"/>
      <c r="CJ195" s="30"/>
      <c r="CK195" s="30"/>
      <c r="CL195" s="30"/>
      <c r="CM195" s="30"/>
      <c r="CN195" s="30"/>
      <c r="CO195" s="30"/>
      <c r="CP195" s="30"/>
      <c r="CQ195" s="30"/>
      <c r="CR195">
        <v>41</v>
      </c>
      <c r="CT195" s="35">
        <v>3.0699999999999998E-6</v>
      </c>
      <c r="CU195">
        <v>91.603999999999999</v>
      </c>
      <c r="CV195">
        <v>87</v>
      </c>
      <c r="CW195">
        <v>93.593000000000004</v>
      </c>
      <c r="CX195">
        <v>-32.005000000000003</v>
      </c>
      <c r="CY195">
        <v>5.0000000000000001E-3</v>
      </c>
      <c r="DB195" s="3">
        <v>25</v>
      </c>
      <c r="DC195" t="s">
        <v>3</v>
      </c>
      <c r="DD195" s="35">
        <v>1.2500000000000001E-5</v>
      </c>
      <c r="DE195">
        <v>129.87</v>
      </c>
      <c r="DF195">
        <v>120.94499999999999</v>
      </c>
      <c r="DG195">
        <v>139.13300000000001</v>
      </c>
      <c r="DH195">
        <v>72.471999999999994</v>
      </c>
      <c r="DI195">
        <v>2.1999999999999999E-2</v>
      </c>
      <c r="DL195" s="29"/>
      <c r="DM195" s="5">
        <v>23</v>
      </c>
      <c r="DO195" s="35">
        <v>9.2099999999999999E-6</v>
      </c>
      <c r="DP195">
        <v>114.693</v>
      </c>
      <c r="DQ195">
        <v>108.93300000000001</v>
      </c>
      <c r="DR195">
        <v>119.658</v>
      </c>
      <c r="DS195">
        <v>176.18600000000001</v>
      </c>
      <c r="DT195">
        <v>1.6E-2</v>
      </c>
      <c r="DW195" s="3">
        <v>16</v>
      </c>
      <c r="DX195"/>
      <c r="DY195" s="35">
        <v>9.5200000000000003E-6</v>
      </c>
      <c r="DZ195">
        <v>73.891000000000005</v>
      </c>
      <c r="EA195">
        <v>70.206999999999994</v>
      </c>
      <c r="EB195">
        <v>82.372</v>
      </c>
      <c r="EC195">
        <v>-19.654</v>
      </c>
      <c r="ED195">
        <v>1.7000000000000001E-2</v>
      </c>
      <c r="EE195"/>
      <c r="EG195" s="33"/>
      <c r="EH195" s="30"/>
      <c r="EI195" s="30"/>
      <c r="EJ195" s="30"/>
      <c r="EK195" s="30"/>
      <c r="EL195" s="30"/>
      <c r="EM195" s="30"/>
      <c r="EN195" s="30"/>
      <c r="EO195" s="30"/>
      <c r="EP195" s="30"/>
      <c r="EQ195" s="33"/>
      <c r="ER195" s="30"/>
      <c r="ES195" s="30"/>
      <c r="ET195" s="30"/>
      <c r="EU195" s="30"/>
      <c r="EV195" s="30"/>
      <c r="EW195" s="30"/>
      <c r="EX195" s="30"/>
      <c r="EY195" s="30"/>
      <c r="EZ195" s="30"/>
      <c r="FB195" s="59"/>
      <c r="FL195" s="60"/>
      <c r="FW195" s="61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</row>
    <row r="196" spans="1:196" x14ac:dyDescent="0.25">
      <c r="A196" s="30"/>
      <c r="B196">
        <v>85</v>
      </c>
      <c r="D196" s="35">
        <v>9.8220000000000002E-6</v>
      </c>
      <c r="E196">
        <v>71.566999999999993</v>
      </c>
      <c r="F196">
        <v>54.746000000000002</v>
      </c>
      <c r="G196">
        <v>85.039000000000001</v>
      </c>
      <c r="H196">
        <v>90</v>
      </c>
      <c r="I196">
        <v>1.7000000000000001E-2</v>
      </c>
      <c r="L196" s="3">
        <v>50</v>
      </c>
      <c r="N196" s="35">
        <v>7.6699999999999994E-6</v>
      </c>
      <c r="O196">
        <v>134.535</v>
      </c>
      <c r="P196">
        <v>105.333</v>
      </c>
      <c r="Q196">
        <v>178.37</v>
      </c>
      <c r="R196">
        <v>82.875</v>
      </c>
      <c r="S196">
        <v>1.2999999999999999E-2</v>
      </c>
      <c r="V196" s="33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">
        <v>26</v>
      </c>
      <c r="AS196" s="35">
        <v>7.9799999999999998E-6</v>
      </c>
      <c r="AT196">
        <v>122.386</v>
      </c>
      <c r="AU196">
        <v>116.705</v>
      </c>
      <c r="AV196">
        <v>130.77799999999999</v>
      </c>
      <c r="AW196">
        <v>-75.963999999999999</v>
      </c>
      <c r="AX196">
        <v>1.4E-2</v>
      </c>
      <c r="BE196">
        <f>BF197-BK195</f>
        <v>43.750000000000014</v>
      </c>
      <c r="BF196">
        <f>BI193/(BI188+BI189)</f>
        <v>81.136363636363626</v>
      </c>
      <c r="BG196">
        <f>BH197-BJ195</f>
        <v>13.2843137254902</v>
      </c>
      <c r="BH196">
        <f>BI192/(BI188+BI189)</f>
        <v>24.636363636363637</v>
      </c>
      <c r="BI196" t="s">
        <v>9</v>
      </c>
      <c r="BJ196">
        <f>BI192/BI191</f>
        <v>19.357142857142858</v>
      </c>
      <c r="BK196">
        <f>BI193/BI191</f>
        <v>63.749999999999993</v>
      </c>
      <c r="BL196" s="33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">
        <v>31</v>
      </c>
      <c r="BY196" s="35">
        <v>9.8200000000000008E-6</v>
      </c>
      <c r="BZ196">
        <v>131.33799999999999</v>
      </c>
      <c r="CA196">
        <v>111.006</v>
      </c>
      <c r="CB196">
        <v>158.27600000000001</v>
      </c>
      <c r="CC196">
        <v>101.31</v>
      </c>
      <c r="CD196">
        <v>1.7000000000000001E-2</v>
      </c>
      <c r="CG196" s="33"/>
      <c r="CH196" s="30"/>
      <c r="CI196" s="34"/>
      <c r="CJ196" s="30"/>
      <c r="CK196" s="30"/>
      <c r="CL196" s="30"/>
      <c r="CM196" s="30"/>
      <c r="CN196" s="30"/>
      <c r="CO196" s="30"/>
      <c r="CP196" s="30"/>
      <c r="CQ196" s="30"/>
      <c r="CR196">
        <v>42</v>
      </c>
      <c r="CT196" s="35">
        <v>4.9100000000000004E-6</v>
      </c>
      <c r="CU196">
        <v>93.91</v>
      </c>
      <c r="CV196">
        <v>86.667000000000002</v>
      </c>
      <c r="CW196">
        <v>102.693</v>
      </c>
      <c r="CX196">
        <v>143.13</v>
      </c>
      <c r="CY196">
        <v>8.0000000000000002E-3</v>
      </c>
      <c r="DB196" s="3">
        <v>26</v>
      </c>
      <c r="DC196" t="s">
        <v>7</v>
      </c>
      <c r="DD196" s="35">
        <v>3.6100000000000002E-6</v>
      </c>
      <c r="DE196">
        <v>13.95</v>
      </c>
      <c r="DF196">
        <v>14.695</v>
      </c>
      <c r="DG196">
        <v>13.657999999999999</v>
      </c>
      <c r="DH196">
        <v>92.164000000000001</v>
      </c>
      <c r="DI196">
        <v>7.0000000000000001E-3</v>
      </c>
      <c r="DL196" s="29"/>
      <c r="DM196" s="5">
        <v>24</v>
      </c>
      <c r="DO196" s="35">
        <v>9.8200000000000008E-6</v>
      </c>
      <c r="DP196">
        <v>109.325</v>
      </c>
      <c r="DQ196">
        <v>102.667</v>
      </c>
      <c r="DR196">
        <v>116.22799999999999</v>
      </c>
      <c r="DS196">
        <v>-3.8140000000000001</v>
      </c>
      <c r="DT196">
        <v>1.7000000000000001E-2</v>
      </c>
      <c r="DW196" s="3">
        <v>17</v>
      </c>
      <c r="DX196"/>
      <c r="DY196" s="35">
        <v>1.26E-5</v>
      </c>
      <c r="DZ196">
        <v>73.950999999999993</v>
      </c>
      <c r="EA196">
        <v>67.25</v>
      </c>
      <c r="EB196">
        <v>82.882999999999996</v>
      </c>
      <c r="EC196">
        <v>159.77500000000001</v>
      </c>
      <c r="ED196">
        <v>2.1999999999999999E-2</v>
      </c>
      <c r="EE196"/>
      <c r="EG196" s="33"/>
      <c r="EH196" s="30"/>
      <c r="EI196" s="30"/>
      <c r="EJ196" s="30"/>
      <c r="EK196" s="30"/>
      <c r="EL196" s="30"/>
      <c r="EM196" s="30"/>
      <c r="EN196" s="30"/>
      <c r="EO196" s="30"/>
      <c r="EP196" s="30"/>
      <c r="EQ196" s="33"/>
      <c r="ER196" s="30"/>
      <c r="ES196" s="30"/>
      <c r="ET196" s="30"/>
      <c r="EU196" s="30"/>
      <c r="EV196" s="30"/>
      <c r="EW196" s="30"/>
      <c r="EX196" s="30"/>
      <c r="EY196" s="30"/>
      <c r="EZ196" s="30"/>
      <c r="FB196" s="59"/>
      <c r="FL196" s="60"/>
      <c r="FW196" s="61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</row>
    <row r="197" spans="1:196" x14ac:dyDescent="0.25">
      <c r="A197" s="30"/>
      <c r="B197">
        <v>86</v>
      </c>
      <c r="C197" t="s">
        <v>3</v>
      </c>
      <c r="D197" s="35">
        <v>8.1869999999999997E-6</v>
      </c>
      <c r="E197">
        <v>66.650000000000006</v>
      </c>
      <c r="F197">
        <v>55.406999999999996</v>
      </c>
      <c r="G197">
        <v>81.784999999999997</v>
      </c>
      <c r="H197">
        <v>7.6849999999999996</v>
      </c>
      <c r="I197">
        <v>1.4E-2</v>
      </c>
      <c r="L197" s="3">
        <v>51</v>
      </c>
      <c r="N197" s="35">
        <v>7.0600000000000002E-6</v>
      </c>
      <c r="O197">
        <v>119.601</v>
      </c>
      <c r="P197">
        <v>104.37</v>
      </c>
      <c r="Q197">
        <v>140.852</v>
      </c>
      <c r="R197">
        <v>-100.30500000000001</v>
      </c>
      <c r="S197">
        <v>1.2E-2</v>
      </c>
      <c r="V197" s="33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">
        <v>27</v>
      </c>
      <c r="AS197" s="35">
        <v>8.6000000000000007E-6</v>
      </c>
      <c r="AT197">
        <v>129.94499999999999</v>
      </c>
      <c r="AU197">
        <v>120.619</v>
      </c>
      <c r="AV197">
        <v>141.96299999999999</v>
      </c>
      <c r="AW197">
        <v>102.995</v>
      </c>
      <c r="AX197">
        <v>1.4999999999999999E-2</v>
      </c>
      <c r="BF197">
        <f>BI193/(BI188-BI189)</f>
        <v>148.75</v>
      </c>
      <c r="BH197">
        <f>BI192/(BI188-BI189)</f>
        <v>45.166666666666671</v>
      </c>
      <c r="BI197" t="s">
        <v>10</v>
      </c>
      <c r="BJ197">
        <f>BI192/BI190</f>
        <v>60.222222222222229</v>
      </c>
      <c r="BK197">
        <f>BI193/BI190</f>
        <v>198.33333333333334</v>
      </c>
      <c r="BL197" s="33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">
        <v>32</v>
      </c>
      <c r="BY197" s="35">
        <v>1.2E-5</v>
      </c>
      <c r="BZ197">
        <v>143.20699999999999</v>
      </c>
      <c r="CA197">
        <v>135.864</v>
      </c>
      <c r="CB197">
        <v>160.18299999999999</v>
      </c>
      <c r="CC197">
        <v>-79.287000000000006</v>
      </c>
      <c r="CD197">
        <v>2.1000000000000001E-2</v>
      </c>
      <c r="CG197" s="33"/>
      <c r="CH197" s="30"/>
      <c r="CI197" s="34"/>
      <c r="CJ197" s="30"/>
      <c r="CK197" s="30"/>
      <c r="CL197" s="30"/>
      <c r="CM197" s="30"/>
      <c r="CN197" s="30"/>
      <c r="CO197" s="30"/>
      <c r="CP197" s="30"/>
      <c r="CQ197" s="30"/>
      <c r="CR197">
        <v>43</v>
      </c>
      <c r="CT197" s="35">
        <v>4.3000000000000003E-6</v>
      </c>
      <c r="CU197">
        <v>80.66</v>
      </c>
      <c r="CV197">
        <v>76.332999999999998</v>
      </c>
      <c r="CW197">
        <v>86.667000000000002</v>
      </c>
      <c r="CX197">
        <v>-28.61</v>
      </c>
      <c r="CY197">
        <v>7.0000000000000001E-3</v>
      </c>
      <c r="DB197" s="3">
        <v>27</v>
      </c>
      <c r="DC197" t="s">
        <v>4</v>
      </c>
      <c r="DD197" s="35">
        <v>7.0600000000000002E-6</v>
      </c>
      <c r="DE197">
        <v>99.722999999999999</v>
      </c>
      <c r="DF197">
        <v>84.417000000000002</v>
      </c>
      <c r="DG197">
        <v>112.036</v>
      </c>
      <c r="DH197">
        <v>-20.556000000000001</v>
      </c>
      <c r="DI197">
        <v>1.2E-2</v>
      </c>
      <c r="DL197" s="29"/>
      <c r="DM197" s="5">
        <v>25</v>
      </c>
      <c r="DO197" s="35">
        <v>7.9799999999999998E-6</v>
      </c>
      <c r="DP197">
        <v>100.414</v>
      </c>
      <c r="DQ197">
        <v>95.307000000000002</v>
      </c>
      <c r="DR197">
        <v>105.092</v>
      </c>
      <c r="DS197">
        <v>173.15700000000001</v>
      </c>
      <c r="DT197">
        <v>1.4E-2</v>
      </c>
      <c r="DW197" s="3">
        <v>18</v>
      </c>
      <c r="DX197"/>
      <c r="DY197" s="35">
        <v>7.9799999999999998E-6</v>
      </c>
      <c r="DZ197">
        <v>90.058000000000007</v>
      </c>
      <c r="EA197">
        <v>78.727000000000004</v>
      </c>
      <c r="EB197">
        <v>102.541</v>
      </c>
      <c r="EC197">
        <v>-19.178999999999998</v>
      </c>
      <c r="ED197">
        <v>1.4E-2</v>
      </c>
      <c r="EE197"/>
      <c r="EG197" s="33"/>
      <c r="EH197" s="30"/>
      <c r="EI197" s="34"/>
      <c r="EJ197" s="30"/>
      <c r="EK197" s="30"/>
      <c r="EL197" s="30"/>
      <c r="EM197" s="30"/>
      <c r="EN197" s="30"/>
      <c r="EO197" s="30"/>
      <c r="EP197" s="30"/>
      <c r="EQ197" s="33"/>
      <c r="ER197" s="30"/>
      <c r="ES197" s="30"/>
      <c r="ET197" s="30"/>
      <c r="EU197" s="30"/>
      <c r="EV197" s="30"/>
      <c r="EW197" s="30"/>
      <c r="EX197" s="30"/>
      <c r="EY197" s="30"/>
      <c r="EZ197" s="30"/>
      <c r="FB197" s="59"/>
      <c r="FL197" s="60"/>
      <c r="FW197" s="61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</row>
    <row r="198" spans="1:196" x14ac:dyDescent="0.25">
      <c r="A198" s="30"/>
      <c r="B198">
        <v>87</v>
      </c>
      <c r="C198" t="s">
        <v>7</v>
      </c>
      <c r="D198" s="35">
        <v>2.1449999999999998E-6</v>
      </c>
      <c r="E198">
        <v>15.207000000000001</v>
      </c>
      <c r="F198">
        <v>8.9719999999999995</v>
      </c>
      <c r="G198">
        <v>29.855</v>
      </c>
      <c r="H198">
        <v>92.807000000000002</v>
      </c>
      <c r="I198">
        <v>4.0000000000000001E-3</v>
      </c>
      <c r="L198" s="3">
        <v>52</v>
      </c>
      <c r="N198" s="35">
        <v>6.1399999999999997E-6</v>
      </c>
      <c r="O198">
        <v>103.767</v>
      </c>
      <c r="P198">
        <v>93.311000000000007</v>
      </c>
      <c r="Q198">
        <v>114.11799999999999</v>
      </c>
      <c r="R198">
        <v>86.986999999999995</v>
      </c>
      <c r="S198">
        <v>1.0999999999999999E-2</v>
      </c>
      <c r="V198" s="33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">
        <v>28</v>
      </c>
      <c r="AS198" s="35">
        <v>1.2E-5</v>
      </c>
      <c r="AT198">
        <v>142.04400000000001</v>
      </c>
      <c r="AU198">
        <v>117.839</v>
      </c>
      <c r="AV198">
        <v>160.31299999999999</v>
      </c>
      <c r="AW198">
        <v>-76.328999999999994</v>
      </c>
      <c r="AX198">
        <v>2.1000000000000001E-2</v>
      </c>
      <c r="BL198" s="33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">
        <v>33</v>
      </c>
      <c r="BY198" s="35">
        <v>9.5200000000000003E-6</v>
      </c>
      <c r="BZ198">
        <v>174.95099999999999</v>
      </c>
      <c r="CA198">
        <v>134.667</v>
      </c>
      <c r="CB198">
        <v>212.6</v>
      </c>
      <c r="CC198">
        <v>97.594999999999999</v>
      </c>
      <c r="CD198">
        <v>1.7000000000000001E-2</v>
      </c>
      <c r="CG198" s="33"/>
      <c r="CH198" s="30"/>
      <c r="CI198" s="34"/>
      <c r="CJ198" s="30"/>
      <c r="CK198" s="30"/>
      <c r="CL198" s="30"/>
      <c r="CM198" s="30"/>
      <c r="CN198" s="30"/>
      <c r="CO198" s="30"/>
      <c r="CP198" s="30"/>
      <c r="CQ198" s="30"/>
      <c r="CR198">
        <v>44</v>
      </c>
      <c r="CT198" s="35">
        <v>5.22E-6</v>
      </c>
      <c r="CU198">
        <v>83.010999999999996</v>
      </c>
      <c r="CV198">
        <v>80.332999999999998</v>
      </c>
      <c r="CW198">
        <v>85.298000000000002</v>
      </c>
      <c r="CX198">
        <v>145.30500000000001</v>
      </c>
      <c r="CY198">
        <v>8.9999999999999993E-3</v>
      </c>
      <c r="DB198" s="3">
        <v>28</v>
      </c>
      <c r="DC198" t="s">
        <v>5</v>
      </c>
      <c r="DD198" s="35">
        <v>1.9300000000000002E-5</v>
      </c>
      <c r="DE198">
        <v>154.58199999999999</v>
      </c>
      <c r="DF198">
        <v>150.25</v>
      </c>
      <c r="DG198">
        <v>161.10300000000001</v>
      </c>
      <c r="DH198">
        <v>165.57900000000001</v>
      </c>
      <c r="DI198">
        <v>3.4000000000000002E-2</v>
      </c>
      <c r="DL198" s="29"/>
      <c r="DM198" s="5">
        <v>26</v>
      </c>
      <c r="DN198" t="s">
        <v>3</v>
      </c>
      <c r="DO198" s="35">
        <v>1.13E-5</v>
      </c>
      <c r="DP198">
        <v>178.35599999999999</v>
      </c>
      <c r="DQ198">
        <v>168.876</v>
      </c>
      <c r="DR198">
        <v>188.489</v>
      </c>
      <c r="DS198">
        <v>88.051000000000002</v>
      </c>
      <c r="DT198">
        <v>0.02</v>
      </c>
      <c r="DW198" s="3">
        <v>19</v>
      </c>
      <c r="DX198"/>
      <c r="DY198" s="35">
        <v>9.2099999999999999E-6</v>
      </c>
      <c r="DZ198">
        <v>96.149000000000001</v>
      </c>
      <c r="EA198">
        <v>87.661000000000001</v>
      </c>
      <c r="EB198">
        <v>105.83</v>
      </c>
      <c r="EC198">
        <v>159.67699999999999</v>
      </c>
      <c r="ED198">
        <v>1.6E-2</v>
      </c>
      <c r="EE198"/>
      <c r="EG198" s="33"/>
      <c r="EH198" s="30"/>
      <c r="EI198" s="34"/>
      <c r="EJ198" s="30"/>
      <c r="EK198" s="30"/>
      <c r="EL198" s="30"/>
      <c r="EM198" s="30"/>
      <c r="EN198" s="30"/>
      <c r="EO198" s="30"/>
      <c r="EP198" s="30"/>
      <c r="EQ198" s="33"/>
      <c r="ER198" s="30"/>
      <c r="ES198" s="30"/>
      <c r="ET198" s="30"/>
      <c r="EU198" s="30"/>
      <c r="EV198" s="30"/>
      <c r="EW198" s="30"/>
      <c r="EX198" s="30"/>
      <c r="EY198" s="30"/>
      <c r="EZ198" s="30"/>
      <c r="FB198" s="59"/>
      <c r="FL198" s="60"/>
      <c r="FW198" s="61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</row>
    <row r="199" spans="1:196" x14ac:dyDescent="0.25">
      <c r="A199" s="30"/>
      <c r="B199">
        <v>88</v>
      </c>
      <c r="C199" t="s">
        <v>4</v>
      </c>
      <c r="D199" s="35">
        <v>4.9110000000000001E-6</v>
      </c>
      <c r="E199">
        <v>44.773000000000003</v>
      </c>
      <c r="F199">
        <v>41.776000000000003</v>
      </c>
      <c r="G199">
        <v>47.783999999999999</v>
      </c>
      <c r="H199">
        <v>-93.18</v>
      </c>
      <c r="I199">
        <v>8.9999999999999993E-3</v>
      </c>
      <c r="L199" s="3">
        <v>53</v>
      </c>
      <c r="N199" s="35">
        <v>6.7499999999999997E-6</v>
      </c>
      <c r="O199">
        <v>102.791</v>
      </c>
      <c r="P199">
        <v>85.971999999999994</v>
      </c>
      <c r="Q199">
        <v>124.514</v>
      </c>
      <c r="R199">
        <v>-103.392</v>
      </c>
      <c r="S199">
        <v>1.2E-2</v>
      </c>
      <c r="V199" s="33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">
        <v>29</v>
      </c>
      <c r="AS199" s="35">
        <v>7.3699999999999997E-6</v>
      </c>
      <c r="AT199">
        <v>125.268</v>
      </c>
      <c r="AU199">
        <v>115.45099999999999</v>
      </c>
      <c r="AV199">
        <v>144.25200000000001</v>
      </c>
      <c r="AW199">
        <v>105.255</v>
      </c>
      <c r="AX199">
        <v>1.2999999999999999E-2</v>
      </c>
      <c r="BL199" s="33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">
        <v>34</v>
      </c>
      <c r="BY199" s="35">
        <v>1.2300000000000001E-5</v>
      </c>
      <c r="BZ199">
        <v>161.08500000000001</v>
      </c>
      <c r="CA199">
        <v>129.041</v>
      </c>
      <c r="CB199">
        <v>220.43</v>
      </c>
      <c r="CC199">
        <v>-79.563000000000002</v>
      </c>
      <c r="CD199">
        <v>2.1000000000000001E-2</v>
      </c>
      <c r="CG199" s="33"/>
      <c r="CH199" s="30"/>
      <c r="CI199" s="34"/>
      <c r="CJ199" s="30"/>
      <c r="CK199" s="30"/>
      <c r="CL199" s="30"/>
      <c r="CM199" s="30"/>
      <c r="CN199" s="30"/>
      <c r="CO199" s="30"/>
      <c r="CP199" s="30"/>
      <c r="CQ199" s="30"/>
      <c r="CR199">
        <v>45</v>
      </c>
      <c r="CT199" s="35">
        <v>4.6E-6</v>
      </c>
      <c r="CU199">
        <v>79.451999999999998</v>
      </c>
      <c r="CV199">
        <v>77.417000000000002</v>
      </c>
      <c r="CW199">
        <v>80.856999999999999</v>
      </c>
      <c r="CX199">
        <v>-38.659999999999997</v>
      </c>
      <c r="CY199">
        <v>7.0000000000000001E-3</v>
      </c>
      <c r="DB199" s="3">
        <v>25</v>
      </c>
      <c r="DC199" t="s">
        <v>129</v>
      </c>
      <c r="DD199" s="35">
        <v>2.92E-4</v>
      </c>
      <c r="DE199">
        <v>130.953</v>
      </c>
      <c r="DF199">
        <v>85.254000000000005</v>
      </c>
      <c r="DG199">
        <v>161.97800000000001</v>
      </c>
      <c r="DH199">
        <v>162.596</v>
      </c>
      <c r="DI199">
        <v>0.52600000000000002</v>
      </c>
      <c r="DL199" s="29"/>
      <c r="DM199" s="5">
        <v>27</v>
      </c>
      <c r="DN199" t="s">
        <v>7</v>
      </c>
      <c r="DO199" s="35">
        <v>1.81E-6</v>
      </c>
      <c r="DP199">
        <v>39.061999999999998</v>
      </c>
      <c r="DQ199">
        <v>40.439</v>
      </c>
      <c r="DR199">
        <v>38.802999999999997</v>
      </c>
      <c r="DS199">
        <v>92.055999999999997</v>
      </c>
      <c r="DT199">
        <v>3.0000000000000001E-3</v>
      </c>
      <c r="DW199" s="3">
        <v>20</v>
      </c>
      <c r="DX199"/>
      <c r="DY199" s="35">
        <v>1.01E-5</v>
      </c>
      <c r="DZ199">
        <v>81.572000000000003</v>
      </c>
      <c r="EA199">
        <v>75.36</v>
      </c>
      <c r="EB199">
        <v>88.832999999999998</v>
      </c>
      <c r="EC199">
        <v>-21.800999999999998</v>
      </c>
      <c r="ED199">
        <v>1.7999999999999999E-2</v>
      </c>
      <c r="EE199"/>
      <c r="EG199" s="33"/>
      <c r="EH199" s="30"/>
      <c r="EI199" s="34"/>
      <c r="EJ199" s="30"/>
      <c r="EK199" s="30"/>
      <c r="EL199" s="30"/>
      <c r="EM199" s="30"/>
      <c r="EN199" s="30"/>
      <c r="EO199" s="30"/>
      <c r="EP199" s="30"/>
      <c r="EQ199" s="33"/>
      <c r="ER199" s="30"/>
      <c r="ES199" s="30"/>
      <c r="ET199" s="30"/>
      <c r="EU199" s="30"/>
      <c r="EV199" s="30"/>
      <c r="EW199" s="30"/>
      <c r="EX199" s="30"/>
      <c r="EY199" s="30"/>
      <c r="EZ199" s="30"/>
      <c r="FB199" s="59"/>
      <c r="FL199" s="60"/>
      <c r="FW199" s="61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</row>
    <row r="200" spans="1:196" x14ac:dyDescent="0.25">
      <c r="A200" s="30"/>
      <c r="B200">
        <v>89</v>
      </c>
      <c r="C200" t="s">
        <v>5</v>
      </c>
      <c r="D200" s="35">
        <v>1.5650000000000001E-5</v>
      </c>
      <c r="E200">
        <v>117.51600000000001</v>
      </c>
      <c r="F200">
        <v>87.790999999999997</v>
      </c>
      <c r="G200">
        <v>225.16499999999999</v>
      </c>
      <c r="H200">
        <v>166.55099999999999</v>
      </c>
      <c r="I200">
        <v>2.8000000000000001E-2</v>
      </c>
      <c r="L200" s="3">
        <v>54</v>
      </c>
      <c r="N200" s="35">
        <v>9.8200000000000008E-6</v>
      </c>
      <c r="O200">
        <v>118.955</v>
      </c>
      <c r="P200">
        <v>106.553</v>
      </c>
      <c r="Q200">
        <v>143.61500000000001</v>
      </c>
      <c r="R200">
        <v>84.289000000000001</v>
      </c>
      <c r="S200">
        <v>1.7000000000000001E-2</v>
      </c>
      <c r="V200" s="33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">
        <v>30</v>
      </c>
      <c r="AS200" s="35">
        <v>7.3699999999999997E-6</v>
      </c>
      <c r="AT200">
        <v>122.74299999999999</v>
      </c>
      <c r="AU200">
        <v>117.97</v>
      </c>
      <c r="AV200">
        <v>130.816</v>
      </c>
      <c r="AW200">
        <v>-74.745000000000005</v>
      </c>
      <c r="AX200">
        <v>1.2999999999999999E-2</v>
      </c>
      <c r="BL200" s="33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">
        <v>35</v>
      </c>
      <c r="BY200" s="35">
        <v>1.11E-5</v>
      </c>
      <c r="BZ200">
        <v>183.86</v>
      </c>
      <c r="CA200">
        <v>127.663</v>
      </c>
      <c r="CB200">
        <v>237.53</v>
      </c>
      <c r="CC200">
        <v>101.634</v>
      </c>
      <c r="CD200">
        <v>1.9E-2</v>
      </c>
      <c r="CG200" s="33"/>
      <c r="CH200" s="30"/>
      <c r="CI200" s="34"/>
      <c r="CJ200" s="30"/>
      <c r="CK200" s="30"/>
      <c r="CL200" s="30"/>
      <c r="CM200" s="30"/>
      <c r="CN200" s="30"/>
      <c r="CO200" s="30"/>
      <c r="CP200" s="30"/>
      <c r="CQ200" s="30"/>
      <c r="CR200">
        <v>46</v>
      </c>
      <c r="CT200" s="35">
        <v>4.3000000000000003E-6</v>
      </c>
      <c r="CU200">
        <v>84.885999999999996</v>
      </c>
      <c r="CV200">
        <v>74.783000000000001</v>
      </c>
      <c r="CW200">
        <v>94.688000000000002</v>
      </c>
      <c r="CX200">
        <v>149.744</v>
      </c>
      <c r="CY200">
        <v>7.0000000000000001E-3</v>
      </c>
      <c r="DC200" t="s">
        <v>135</v>
      </c>
      <c r="DI200">
        <v>12.864999999999998</v>
      </c>
      <c r="DL200" s="29"/>
      <c r="DM200" s="5">
        <v>28</v>
      </c>
      <c r="DN200" t="s">
        <v>4</v>
      </c>
      <c r="DO200" s="35">
        <v>7.9799999999999998E-6</v>
      </c>
      <c r="DP200">
        <v>100.414</v>
      </c>
      <c r="DQ200">
        <v>95.307000000000002</v>
      </c>
      <c r="DR200">
        <v>105.092</v>
      </c>
      <c r="DS200">
        <v>-8.6159999999999997</v>
      </c>
      <c r="DT200">
        <v>1.4E-2</v>
      </c>
      <c r="DW200" s="3">
        <v>21</v>
      </c>
      <c r="DX200"/>
      <c r="DY200" s="35">
        <v>8.6000000000000007E-6</v>
      </c>
      <c r="DZ200">
        <v>125.146</v>
      </c>
      <c r="EA200">
        <v>88.832999999999998</v>
      </c>
      <c r="EB200">
        <v>152.96</v>
      </c>
      <c r="EC200">
        <v>160.20099999999999</v>
      </c>
      <c r="ED200">
        <v>1.4999999999999999E-2</v>
      </c>
      <c r="EE200"/>
      <c r="EG200" s="33"/>
      <c r="EH200" s="30"/>
      <c r="EI200" s="34"/>
      <c r="EJ200" s="30"/>
      <c r="EK200" s="30"/>
      <c r="EL200" s="30"/>
      <c r="EM200" s="30"/>
      <c r="EN200" s="30"/>
      <c r="EO200" s="30"/>
      <c r="EP200" s="30"/>
      <c r="EQ200" s="33"/>
      <c r="ER200" s="30"/>
      <c r="ES200" s="30"/>
      <c r="ET200" s="30"/>
      <c r="EU200" s="30"/>
      <c r="EV200" s="30"/>
      <c r="EW200" s="30"/>
      <c r="EX200" s="30"/>
      <c r="EY200" s="30"/>
      <c r="EZ200" s="30"/>
      <c r="FL200" s="60"/>
      <c r="FW200" s="61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</row>
    <row r="201" spans="1:196" x14ac:dyDescent="0.25">
      <c r="A201" s="30"/>
      <c r="B201">
        <v>86</v>
      </c>
      <c r="D201" s="35">
        <v>6.424E-4</v>
      </c>
      <c r="E201">
        <v>65.924000000000007</v>
      </c>
      <c r="F201">
        <v>41.941000000000003</v>
      </c>
      <c r="G201">
        <v>226.208</v>
      </c>
      <c r="H201">
        <v>90.712000000000003</v>
      </c>
      <c r="I201">
        <v>1.159</v>
      </c>
      <c r="L201" s="3">
        <v>55</v>
      </c>
      <c r="N201" s="35">
        <v>9.2099999999999999E-6</v>
      </c>
      <c r="O201">
        <v>127.167</v>
      </c>
      <c r="P201">
        <v>103.91800000000001</v>
      </c>
      <c r="Q201">
        <v>167.459</v>
      </c>
      <c r="R201">
        <v>-99.781999999999996</v>
      </c>
      <c r="S201">
        <v>1.6E-2</v>
      </c>
      <c r="V201" s="33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">
        <v>31</v>
      </c>
      <c r="AS201" s="35">
        <v>8.6000000000000007E-6</v>
      </c>
      <c r="AT201">
        <v>140.107</v>
      </c>
      <c r="AU201">
        <v>126</v>
      </c>
      <c r="AV201">
        <v>157.61000000000001</v>
      </c>
      <c r="AW201">
        <v>100.491</v>
      </c>
      <c r="AX201">
        <v>1.4999999999999999E-2</v>
      </c>
      <c r="BL201" s="33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">
        <v>36</v>
      </c>
      <c r="BY201" s="35">
        <v>8.8999999999999995E-6</v>
      </c>
      <c r="BZ201">
        <v>222.881</v>
      </c>
      <c r="CA201">
        <v>206.333</v>
      </c>
      <c r="CB201">
        <v>236.667</v>
      </c>
      <c r="CC201">
        <v>-79.875</v>
      </c>
      <c r="CD201">
        <v>1.6E-2</v>
      </c>
      <c r="CG201" s="33"/>
      <c r="CH201" s="30"/>
      <c r="CI201" s="34"/>
      <c r="CJ201" s="30"/>
      <c r="CK201" s="30"/>
      <c r="CL201" s="30"/>
      <c r="CM201" s="30"/>
      <c r="CN201" s="30"/>
      <c r="CO201" s="30"/>
      <c r="CP201" s="30"/>
      <c r="CQ201" s="30"/>
      <c r="CR201">
        <v>47</v>
      </c>
      <c r="CT201" s="35">
        <v>4.6E-6</v>
      </c>
      <c r="CU201">
        <v>84.097999999999999</v>
      </c>
      <c r="CV201">
        <v>77.748000000000005</v>
      </c>
      <c r="CW201">
        <v>91.900999999999996</v>
      </c>
      <c r="CX201">
        <v>-39.289000000000001</v>
      </c>
      <c r="CY201">
        <v>8.0000000000000002E-3</v>
      </c>
      <c r="DJ201" t="s">
        <v>8</v>
      </c>
      <c r="DL201" s="29"/>
      <c r="DM201" s="5">
        <v>29</v>
      </c>
      <c r="DN201" t="s">
        <v>5</v>
      </c>
      <c r="DO201" s="35">
        <v>1.4399999999999999E-5</v>
      </c>
      <c r="DP201">
        <v>223.935</v>
      </c>
      <c r="DQ201">
        <v>215.351</v>
      </c>
      <c r="DR201">
        <v>233.61199999999999</v>
      </c>
      <c r="DS201">
        <v>178.02500000000001</v>
      </c>
      <c r="DT201">
        <v>2.5999999999999999E-2</v>
      </c>
      <c r="DW201" s="3">
        <v>22</v>
      </c>
      <c r="DX201"/>
      <c r="DY201" s="35">
        <v>7.0600000000000002E-6</v>
      </c>
      <c r="DZ201">
        <v>123.822</v>
      </c>
      <c r="EA201">
        <v>109.846</v>
      </c>
      <c r="EB201">
        <v>140.14099999999999</v>
      </c>
      <c r="EC201">
        <v>-20.853999999999999</v>
      </c>
      <c r="ED201">
        <v>1.2E-2</v>
      </c>
      <c r="EE201"/>
      <c r="EG201" s="33"/>
      <c r="EH201" s="30"/>
      <c r="EI201" s="34"/>
      <c r="EJ201" s="30"/>
      <c r="EK201" s="30"/>
      <c r="EL201" s="30"/>
      <c r="EM201" s="30"/>
      <c r="EN201" s="30"/>
      <c r="EO201" s="30"/>
      <c r="EP201" s="30"/>
      <c r="EQ201" s="33"/>
      <c r="ER201" s="30"/>
      <c r="ES201" s="30"/>
      <c r="ET201" s="30"/>
      <c r="EU201" s="30"/>
      <c r="EV201" s="30"/>
      <c r="EW201" s="30"/>
      <c r="EX201" s="30"/>
      <c r="EY201" s="30"/>
      <c r="EZ201" s="30"/>
      <c r="FL201" s="60"/>
      <c r="FW201" s="61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</row>
    <row r="202" spans="1:196" x14ac:dyDescent="0.25">
      <c r="A202" s="30"/>
      <c r="C202" t="s">
        <v>74</v>
      </c>
      <c r="I202">
        <v>5.6550000000000002</v>
      </c>
      <c r="L202" s="3">
        <v>56</v>
      </c>
      <c r="N202" s="35">
        <v>7.9799999999999998E-6</v>
      </c>
      <c r="O202">
        <v>119.27200000000001</v>
      </c>
      <c r="P202">
        <v>105.53</v>
      </c>
      <c r="Q202">
        <v>135.87899999999999</v>
      </c>
      <c r="R202">
        <v>83.156999999999996</v>
      </c>
      <c r="S202">
        <v>1.4E-2</v>
      </c>
      <c r="V202" s="33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">
        <v>32</v>
      </c>
      <c r="AS202" s="35">
        <v>1.2E-5</v>
      </c>
      <c r="AT202">
        <v>110.51600000000001</v>
      </c>
      <c r="AU202">
        <v>97.92</v>
      </c>
      <c r="AV202">
        <v>138.43899999999999</v>
      </c>
      <c r="AW202">
        <v>-73.009</v>
      </c>
      <c r="AX202">
        <v>2.1000000000000001E-2</v>
      </c>
      <c r="BL202" s="33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">
        <v>37</v>
      </c>
      <c r="BY202" s="35">
        <v>1.04E-5</v>
      </c>
      <c r="BZ202">
        <v>220.416</v>
      </c>
      <c r="CA202">
        <v>178.42099999999999</v>
      </c>
      <c r="CB202">
        <v>249.78100000000001</v>
      </c>
      <c r="CC202">
        <v>100.62</v>
      </c>
      <c r="CD202">
        <v>1.7999999999999999E-2</v>
      </c>
      <c r="CG202" s="33"/>
      <c r="CH202" s="30"/>
      <c r="CI202" s="34"/>
      <c r="CJ202" s="30"/>
      <c r="CK202" s="30"/>
      <c r="CL202" s="30"/>
      <c r="CM202" s="30"/>
      <c r="CN202" s="30"/>
      <c r="CO202" s="30"/>
      <c r="CP202" s="30"/>
      <c r="CQ202" s="30"/>
      <c r="CR202">
        <v>48</v>
      </c>
      <c r="CT202" s="35">
        <v>5.5300000000000004E-6</v>
      </c>
      <c r="CU202">
        <v>87.611999999999995</v>
      </c>
      <c r="CV202">
        <v>79.5</v>
      </c>
      <c r="CW202">
        <v>94.161000000000001</v>
      </c>
      <c r="CX202">
        <v>144.46199999999999</v>
      </c>
      <c r="CY202">
        <v>8.9999999999999993E-3</v>
      </c>
      <c r="DJ202">
        <f>DI199/DI195</f>
        <v>23.90909090909091</v>
      </c>
      <c r="DK202">
        <f>DI200/DI195</f>
        <v>584.77272727272725</v>
      </c>
      <c r="DL202" s="29"/>
      <c r="DM202" s="5">
        <v>26</v>
      </c>
      <c r="DN202" t="s">
        <v>129</v>
      </c>
      <c r="DO202" s="35">
        <v>2.7500000000000002E-4</v>
      </c>
      <c r="DP202">
        <v>179.32400000000001</v>
      </c>
      <c r="DQ202">
        <v>9.984</v>
      </c>
      <c r="DR202">
        <v>233.58099999999999</v>
      </c>
      <c r="DS202">
        <v>174.55099999999999</v>
      </c>
      <c r="DT202">
        <v>0.496</v>
      </c>
      <c r="DW202" s="3">
        <v>23</v>
      </c>
      <c r="DX202"/>
      <c r="DY202" s="35">
        <v>9.5200000000000003E-6</v>
      </c>
      <c r="DZ202">
        <v>117.53400000000001</v>
      </c>
      <c r="EA202">
        <v>95.3</v>
      </c>
      <c r="EB202">
        <v>137.583</v>
      </c>
      <c r="EC202">
        <v>160.346</v>
      </c>
      <c r="ED202">
        <v>1.7000000000000001E-2</v>
      </c>
      <c r="EE202"/>
      <c r="EG202" s="33"/>
      <c r="EH202" s="30"/>
      <c r="EI202" s="34"/>
      <c r="EJ202" s="30"/>
      <c r="EK202" s="30"/>
      <c r="EL202" s="30"/>
      <c r="EM202" s="30"/>
      <c r="EN202" s="30"/>
      <c r="EO202" s="30"/>
      <c r="EP202" s="30"/>
      <c r="EQ202" s="33"/>
      <c r="ER202" s="30"/>
      <c r="ES202" s="30"/>
      <c r="ET202" s="30"/>
      <c r="EU202" s="30"/>
      <c r="EV202" s="30"/>
      <c r="EW202" s="30"/>
      <c r="EX202" s="30"/>
      <c r="EY202" s="30"/>
      <c r="EZ202" s="30"/>
      <c r="FL202" s="60"/>
      <c r="FW202" s="61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</row>
    <row r="203" spans="1:196" x14ac:dyDescent="0.25">
      <c r="A203" s="30"/>
      <c r="J203" t="s">
        <v>8</v>
      </c>
      <c r="L203" s="3">
        <v>57</v>
      </c>
      <c r="N203" s="35">
        <v>5.8300000000000001E-6</v>
      </c>
      <c r="O203">
        <v>103.867</v>
      </c>
      <c r="P203">
        <v>95.111000000000004</v>
      </c>
      <c r="Q203">
        <v>113.333</v>
      </c>
      <c r="R203">
        <v>-102.529</v>
      </c>
      <c r="S203">
        <v>0.01</v>
      </c>
      <c r="V203" s="33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">
        <v>33</v>
      </c>
      <c r="AS203" s="35">
        <v>9.5200000000000003E-6</v>
      </c>
      <c r="AT203">
        <v>108.76600000000001</v>
      </c>
      <c r="AU203">
        <v>101.767</v>
      </c>
      <c r="AV203">
        <v>112.68</v>
      </c>
      <c r="AW203">
        <v>103.57</v>
      </c>
      <c r="AX203">
        <v>1.6E-2</v>
      </c>
      <c r="BL203" s="33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">
        <v>38</v>
      </c>
      <c r="BY203" s="35">
        <v>1.1399999999999999E-5</v>
      </c>
      <c r="BZ203">
        <v>182.58699999999999</v>
      </c>
      <c r="CA203">
        <v>154.88900000000001</v>
      </c>
      <c r="CB203">
        <v>217.44399999999999</v>
      </c>
      <c r="CC203">
        <v>-80.537999999999997</v>
      </c>
      <c r="CD203">
        <v>0.02</v>
      </c>
      <c r="CG203" s="33"/>
      <c r="CH203" s="30"/>
      <c r="CI203" s="34"/>
      <c r="CJ203" s="30"/>
      <c r="CK203" s="30"/>
      <c r="CL203" s="30"/>
      <c r="CM203" s="30"/>
      <c r="CN203" s="30"/>
      <c r="CO203" s="30"/>
      <c r="CP203" s="30"/>
      <c r="CQ203" s="30"/>
      <c r="CR203">
        <v>49</v>
      </c>
      <c r="CT203" s="35">
        <v>4.6E-6</v>
      </c>
      <c r="CU203">
        <v>95.004000000000005</v>
      </c>
      <c r="CV203">
        <v>86</v>
      </c>
      <c r="CW203">
        <v>100.083</v>
      </c>
      <c r="CX203">
        <v>-36.027000000000001</v>
      </c>
      <c r="CY203">
        <v>8.0000000000000002E-3</v>
      </c>
      <c r="DE203">
        <f>DF204-DK202</f>
        <v>272.89393939393938</v>
      </c>
      <c r="DF203">
        <f>DI200/(DI195+DI196)</f>
        <v>443.62068965517238</v>
      </c>
      <c r="DG203">
        <f>DH204-DJ202</f>
        <v>11.15757575757576</v>
      </c>
      <c r="DH203">
        <f>DI199/(DI195+DI196)</f>
        <v>18.137931034482762</v>
      </c>
      <c r="DI203" t="s">
        <v>9</v>
      </c>
      <c r="DJ203">
        <f>DI199/DI198</f>
        <v>15.470588235294118</v>
      </c>
      <c r="DK203">
        <f>DI200/DI198</f>
        <v>378.38235294117641</v>
      </c>
      <c r="DL203" s="29"/>
      <c r="DN203" t="s">
        <v>135</v>
      </c>
      <c r="DT203">
        <v>4.5650000000000004</v>
      </c>
      <c r="DW203" s="3">
        <v>24</v>
      </c>
      <c r="DX203"/>
      <c r="DY203" s="35">
        <v>9.2099999999999999E-6</v>
      </c>
      <c r="DZ203">
        <v>100.84099999999999</v>
      </c>
      <c r="EA203">
        <v>91.262</v>
      </c>
      <c r="EB203">
        <v>109.315</v>
      </c>
      <c r="EC203">
        <v>-22.166</v>
      </c>
      <c r="ED203">
        <v>1.6E-2</v>
      </c>
      <c r="EE203"/>
      <c r="EG203" s="33"/>
      <c r="EH203" s="30"/>
      <c r="EI203" s="34"/>
      <c r="EJ203" s="30"/>
      <c r="EK203" s="30"/>
      <c r="EL203" s="30"/>
      <c r="EM203" s="30"/>
      <c r="EN203" s="30"/>
      <c r="EO203" s="30"/>
      <c r="EP203" s="30"/>
      <c r="EQ203" s="33"/>
      <c r="ER203" s="30"/>
      <c r="ES203" s="30"/>
      <c r="ET203" s="30"/>
      <c r="EU203" s="30"/>
      <c r="EV203" s="30"/>
      <c r="EW203" s="30"/>
      <c r="EX203" s="30"/>
      <c r="EY203" s="30"/>
      <c r="EZ203" s="30"/>
      <c r="FL203" s="60"/>
      <c r="FW203" s="61"/>
      <c r="GB203" s="29"/>
      <c r="GC203" s="29"/>
      <c r="GD203" s="29"/>
      <c r="GE203" s="29"/>
      <c r="GF203" s="29"/>
      <c r="GG203" s="29"/>
      <c r="GH203" s="29"/>
      <c r="GI203" s="29"/>
      <c r="GJ203" s="29"/>
      <c r="GK203" s="29"/>
      <c r="GL203" s="29"/>
      <c r="GM203" s="29"/>
      <c r="GN203" s="29"/>
    </row>
    <row r="204" spans="1:196" x14ac:dyDescent="0.25">
      <c r="A204" s="30"/>
      <c r="J204">
        <f>I201/I197</f>
        <v>82.785714285714292</v>
      </c>
      <c r="K204">
        <f>I202/I197</f>
        <v>403.92857142857144</v>
      </c>
      <c r="L204" s="3">
        <v>58</v>
      </c>
      <c r="M204" t="s">
        <v>3</v>
      </c>
      <c r="N204" s="35">
        <v>7.1400000000000002E-6</v>
      </c>
      <c r="O204">
        <v>107.636</v>
      </c>
      <c r="P204">
        <v>93.768000000000001</v>
      </c>
      <c r="Q204">
        <v>125.56</v>
      </c>
      <c r="R204">
        <v>-7.617</v>
      </c>
      <c r="S204">
        <v>1.2E-2</v>
      </c>
      <c r="V204" s="33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">
        <v>34</v>
      </c>
      <c r="AS204" s="35">
        <v>9.5200000000000003E-6</v>
      </c>
      <c r="AT204">
        <v>123.55500000000001</v>
      </c>
      <c r="AU204">
        <v>106.86</v>
      </c>
      <c r="AV204">
        <v>158.012</v>
      </c>
      <c r="AW204">
        <v>-76.430000000000007</v>
      </c>
      <c r="AX204">
        <v>1.7000000000000001E-2</v>
      </c>
      <c r="BL204" s="33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">
        <v>39</v>
      </c>
      <c r="BY204" s="35">
        <v>1.3499999999999999E-5</v>
      </c>
      <c r="BZ204">
        <v>153.72499999999999</v>
      </c>
      <c r="CA204">
        <v>134.60300000000001</v>
      </c>
      <c r="CB204">
        <v>204</v>
      </c>
      <c r="CC204">
        <v>99.462000000000003</v>
      </c>
      <c r="CD204">
        <v>2.4E-2</v>
      </c>
      <c r="CG204" s="33"/>
      <c r="CH204" s="30"/>
      <c r="CI204" s="34"/>
      <c r="CJ204" s="30"/>
      <c r="CK204" s="30"/>
      <c r="CL204" s="30"/>
      <c r="CM204" s="30"/>
      <c r="CN204" s="30"/>
      <c r="CO204" s="30"/>
      <c r="CP204" s="30"/>
      <c r="CQ204" s="30"/>
      <c r="CR204">
        <v>50</v>
      </c>
      <c r="CT204" s="35">
        <v>8.2900000000000002E-6</v>
      </c>
      <c r="CU204">
        <v>99.828999999999994</v>
      </c>
      <c r="CV204">
        <v>87.486999999999995</v>
      </c>
      <c r="CW204">
        <v>106.446</v>
      </c>
      <c r="CX204">
        <v>144.46199999999999</v>
      </c>
      <c r="CY204">
        <v>1.4E-2</v>
      </c>
      <c r="DF204">
        <f>DI200/(DI195-DI196)</f>
        <v>857.66666666666663</v>
      </c>
      <c r="DH204">
        <f>DI199/(DI195-DI196)</f>
        <v>35.06666666666667</v>
      </c>
      <c r="DI204" t="s">
        <v>10</v>
      </c>
      <c r="DJ204">
        <f>DI199/DI197</f>
        <v>43.833333333333336</v>
      </c>
      <c r="DK204">
        <f>DI200/DI197</f>
        <v>1072.0833333333333</v>
      </c>
      <c r="DL204" s="29"/>
      <c r="DU204" t="s">
        <v>8</v>
      </c>
      <c r="DW204" s="3">
        <v>25</v>
      </c>
      <c r="DX204"/>
      <c r="DY204" s="35">
        <v>1.3499999999999999E-5</v>
      </c>
      <c r="DZ204">
        <v>119.593</v>
      </c>
      <c r="EA204">
        <v>96.855999999999995</v>
      </c>
      <c r="EB204">
        <v>167.88800000000001</v>
      </c>
      <c r="EC204">
        <v>160.71</v>
      </c>
      <c r="ED204">
        <v>2.4E-2</v>
      </c>
      <c r="EE204"/>
      <c r="EG204" s="33"/>
      <c r="EH204" s="30"/>
      <c r="EI204" s="34"/>
      <c r="EJ204" s="30"/>
      <c r="EK204" s="30"/>
      <c r="EL204" s="30"/>
      <c r="EM204" s="30"/>
      <c r="EN204" s="30"/>
      <c r="EO204" s="30"/>
      <c r="EP204" s="30"/>
      <c r="EQ204" s="33"/>
      <c r="ER204" s="30"/>
      <c r="ES204" s="30"/>
      <c r="ET204" s="30"/>
      <c r="EU204" s="30"/>
      <c r="EV204" s="30"/>
      <c r="EW204" s="30"/>
      <c r="EX204" s="30"/>
      <c r="EY204" s="30"/>
      <c r="EZ204" s="29"/>
      <c r="FL204" s="60"/>
      <c r="FW204" s="61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</row>
    <row r="205" spans="1:196" x14ac:dyDescent="0.25">
      <c r="A205" s="30"/>
      <c r="E205">
        <f>F206-K204</f>
        <v>161.57142857142856</v>
      </c>
      <c r="F205">
        <f>I202/(I197+I198)</f>
        <v>314.16666666666663</v>
      </c>
      <c r="G205">
        <f>H206-J204</f>
        <v>33.114285714285714</v>
      </c>
      <c r="H205">
        <f>I201/(I197+I198)</f>
        <v>64.388888888888886</v>
      </c>
      <c r="I205" t="s">
        <v>9</v>
      </c>
      <c r="J205">
        <f>I201/I200</f>
        <v>41.392857142857146</v>
      </c>
      <c r="K205">
        <f>I202/I200</f>
        <v>201.96428571428572</v>
      </c>
      <c r="L205" s="3">
        <v>59</v>
      </c>
      <c r="M205" t="s">
        <v>7</v>
      </c>
      <c r="N205" s="35">
        <v>1.72E-6</v>
      </c>
      <c r="O205">
        <v>18.074000000000002</v>
      </c>
      <c r="P205">
        <v>14.911</v>
      </c>
      <c r="Q205">
        <v>29.614999999999998</v>
      </c>
      <c r="R205">
        <v>91.325999999999993</v>
      </c>
      <c r="S205">
        <v>3.0000000000000001E-3</v>
      </c>
      <c r="V205" s="33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">
        <v>35</v>
      </c>
      <c r="AS205" s="35">
        <v>1.1399999999999999E-5</v>
      </c>
      <c r="AT205">
        <v>144.97399999999999</v>
      </c>
      <c r="AU205">
        <v>120.80200000000001</v>
      </c>
      <c r="AV205">
        <v>197.035</v>
      </c>
      <c r="AW205">
        <v>104.42100000000001</v>
      </c>
      <c r="AX205">
        <v>0.02</v>
      </c>
      <c r="BL205" s="33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">
        <v>40</v>
      </c>
      <c r="BY205" s="35">
        <v>1.01E-5</v>
      </c>
      <c r="BZ205">
        <v>174.36699999999999</v>
      </c>
      <c r="CA205">
        <v>147.59399999999999</v>
      </c>
      <c r="CB205">
        <v>203.5</v>
      </c>
      <c r="CC205">
        <v>-79.046000000000006</v>
      </c>
      <c r="CD205">
        <v>1.7000000000000001E-2</v>
      </c>
      <c r="CG205" s="33"/>
      <c r="CH205" s="30"/>
      <c r="CI205" s="34"/>
      <c r="CJ205" s="30"/>
      <c r="CK205" s="30"/>
      <c r="CL205" s="30"/>
      <c r="CM205" s="30"/>
      <c r="CN205" s="30"/>
      <c r="CO205" s="30"/>
      <c r="CP205" s="30"/>
      <c r="CQ205" s="30"/>
      <c r="CR205">
        <v>51</v>
      </c>
      <c r="CT205" s="35">
        <v>7.3699999999999997E-6</v>
      </c>
      <c r="CU205">
        <v>107.953</v>
      </c>
      <c r="CV205">
        <v>99.671000000000006</v>
      </c>
      <c r="CW205">
        <v>115.611</v>
      </c>
      <c r="CX205">
        <v>-30.963999999999999</v>
      </c>
      <c r="CY205">
        <v>1.2999999999999999E-2</v>
      </c>
      <c r="DB205" s="33"/>
      <c r="DC205" s="30"/>
      <c r="DD205" s="34"/>
      <c r="DE205" s="30"/>
      <c r="DF205" s="30"/>
      <c r="DG205" s="30"/>
      <c r="DH205" s="30"/>
      <c r="DI205" s="30"/>
      <c r="DJ205" s="30"/>
      <c r="DK205" s="30"/>
      <c r="DL205" s="29"/>
      <c r="DU205">
        <f>DT202/DT198</f>
        <v>24.8</v>
      </c>
      <c r="DV205">
        <f>DT203/DT198</f>
        <v>228.25000000000003</v>
      </c>
      <c r="DW205" s="3">
        <v>26</v>
      </c>
      <c r="DX205"/>
      <c r="DY205" s="35">
        <v>7.9799999999999998E-6</v>
      </c>
      <c r="DZ205">
        <v>171.59399999999999</v>
      </c>
      <c r="EA205">
        <v>128.03899999999999</v>
      </c>
      <c r="EB205">
        <v>204.48</v>
      </c>
      <c r="EC205">
        <v>-21.370999999999999</v>
      </c>
      <c r="ED205">
        <v>1.4E-2</v>
      </c>
      <c r="EE205"/>
      <c r="EG205" s="33"/>
      <c r="EH205" s="30"/>
      <c r="EI205" s="34"/>
      <c r="EJ205" s="30"/>
      <c r="EK205" s="30"/>
      <c r="EL205" s="30"/>
      <c r="EM205" s="30"/>
      <c r="EN205" s="30"/>
      <c r="EO205" s="30"/>
      <c r="EP205" s="30"/>
      <c r="EQ205" s="33"/>
      <c r="ER205" s="30"/>
      <c r="ES205" s="30"/>
      <c r="ET205" s="30"/>
      <c r="EU205" s="30"/>
      <c r="EV205" s="30"/>
      <c r="EW205" s="30"/>
      <c r="EX205" s="30"/>
      <c r="EY205" s="30"/>
      <c r="EZ205" s="30"/>
      <c r="FL205" s="60"/>
      <c r="FW205" s="61"/>
      <c r="GB205" s="29"/>
      <c r="GC205" s="29"/>
      <c r="GD205" s="29"/>
      <c r="GE205" s="29"/>
      <c r="GF205" s="29"/>
      <c r="GG205" s="29"/>
      <c r="GH205" s="29"/>
      <c r="GI205" s="29"/>
      <c r="GJ205" s="29"/>
      <c r="GK205" s="29"/>
      <c r="GL205" s="29"/>
      <c r="GM205" s="29"/>
      <c r="GN205" s="29"/>
    </row>
    <row r="206" spans="1:196" x14ac:dyDescent="0.25">
      <c r="A206" s="30"/>
      <c r="F206">
        <f>I202/(I197-I198)</f>
        <v>565.5</v>
      </c>
      <c r="H206">
        <f>I201/(I197-I198)</f>
        <v>115.9</v>
      </c>
      <c r="I206" t="s">
        <v>10</v>
      </c>
      <c r="J206">
        <f>I201/I199</f>
        <v>128.7777777777778</v>
      </c>
      <c r="K206">
        <f>I202/I199</f>
        <v>628.33333333333337</v>
      </c>
      <c r="L206" s="3">
        <v>60</v>
      </c>
      <c r="M206" t="s">
        <v>4</v>
      </c>
      <c r="N206" s="35">
        <v>4.6E-6</v>
      </c>
      <c r="O206">
        <v>64.658000000000001</v>
      </c>
      <c r="P206">
        <v>58.332999999999998</v>
      </c>
      <c r="Q206">
        <v>70.474999999999994</v>
      </c>
      <c r="R206">
        <v>-105.94499999999999</v>
      </c>
      <c r="S206">
        <v>8.0000000000000002E-3</v>
      </c>
      <c r="V206" s="33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">
        <v>36</v>
      </c>
      <c r="AS206" s="35">
        <v>8.6000000000000007E-6</v>
      </c>
      <c r="AT206">
        <v>136.08099999999999</v>
      </c>
      <c r="AU206">
        <v>119.889</v>
      </c>
      <c r="AV206">
        <v>147.19399999999999</v>
      </c>
      <c r="AW206">
        <v>-74.932000000000002</v>
      </c>
      <c r="AX206">
        <v>1.4999999999999999E-2</v>
      </c>
      <c r="BL206" s="33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">
        <v>41</v>
      </c>
      <c r="BY206" s="35">
        <v>1.17E-5</v>
      </c>
      <c r="BZ206">
        <v>243.22200000000001</v>
      </c>
      <c r="CA206">
        <v>195.333</v>
      </c>
      <c r="CB206">
        <v>254.04499999999999</v>
      </c>
      <c r="CC206">
        <v>99.210999999999999</v>
      </c>
      <c r="CD206">
        <v>2.1000000000000001E-2</v>
      </c>
      <c r="CG206" s="33"/>
      <c r="CH206" s="30"/>
      <c r="CI206" s="34"/>
      <c r="CJ206" s="30"/>
      <c r="CK206" s="30"/>
      <c r="CL206" s="30"/>
      <c r="CM206" s="30"/>
      <c r="CN206" s="30"/>
      <c r="CO206" s="30"/>
      <c r="CP206" s="30"/>
      <c r="CQ206" s="30"/>
      <c r="CR206">
        <v>52</v>
      </c>
      <c r="CT206" s="35">
        <v>5.8300000000000001E-6</v>
      </c>
      <c r="CU206">
        <v>116.46599999999999</v>
      </c>
      <c r="CV206">
        <v>106.667</v>
      </c>
      <c r="CW206">
        <v>121.53</v>
      </c>
      <c r="CX206">
        <v>141.84299999999999</v>
      </c>
      <c r="CY206">
        <v>0.01</v>
      </c>
      <c r="DB206" s="36" t="s">
        <v>139</v>
      </c>
      <c r="DC206" s="30"/>
      <c r="DD206" s="34"/>
      <c r="DE206" s="30"/>
      <c r="DF206" s="30"/>
      <c r="DG206" s="30"/>
      <c r="DH206" s="30"/>
      <c r="DI206" s="30"/>
      <c r="DJ206" s="30"/>
      <c r="DK206" s="30"/>
      <c r="DL206" s="29"/>
      <c r="DP206">
        <f>DQ207-DV205</f>
        <v>40.279411764705884</v>
      </c>
      <c r="DQ206">
        <f>DT203/(DT198+DT199)</f>
        <v>198.47826086956525</v>
      </c>
      <c r="DR206">
        <f>DS207-DU205</f>
        <v>4.3764705882352928</v>
      </c>
      <c r="DS206">
        <f>DT202/(DT198+DT199)</f>
        <v>21.565217391304348</v>
      </c>
      <c r="DT206" t="s">
        <v>9</v>
      </c>
      <c r="DU206">
        <f>DT202/DT201</f>
        <v>19.076923076923077</v>
      </c>
      <c r="DV206">
        <f>DT203/DT201</f>
        <v>175.57692307692309</v>
      </c>
      <c r="DW206" s="3">
        <v>27</v>
      </c>
      <c r="DX206"/>
      <c r="DY206" s="35">
        <v>1.17E-5</v>
      </c>
      <c r="DZ206">
        <v>150.249</v>
      </c>
      <c r="EA206">
        <v>131.04400000000001</v>
      </c>
      <c r="EB206">
        <v>194.11099999999999</v>
      </c>
      <c r="EC206">
        <v>159.624</v>
      </c>
      <c r="ED206">
        <v>2.1000000000000001E-2</v>
      </c>
      <c r="EE206"/>
      <c r="EG206" s="33"/>
      <c r="EH206" s="30"/>
      <c r="EI206" s="34"/>
      <c r="EJ206" s="30"/>
      <c r="EK206" s="30"/>
      <c r="EL206" s="30"/>
      <c r="EM206" s="30"/>
      <c r="EN206" s="30"/>
      <c r="EO206" s="30"/>
      <c r="EP206" s="30"/>
      <c r="EQ206" s="33"/>
      <c r="ER206" s="30"/>
      <c r="ES206" s="30"/>
      <c r="ET206" s="30"/>
      <c r="EU206" s="30"/>
      <c r="EV206" s="30"/>
      <c r="EW206" s="30"/>
      <c r="EX206" s="30"/>
      <c r="EY206" s="30"/>
      <c r="EZ206" s="30"/>
      <c r="FB206" s="59"/>
      <c r="FL206" s="60"/>
      <c r="FW206" s="61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</row>
    <row r="207" spans="1:196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">
        <v>61</v>
      </c>
      <c r="M207" t="s">
        <v>5</v>
      </c>
      <c r="N207" s="35">
        <v>1.2300000000000001E-5</v>
      </c>
      <c r="O207">
        <v>141.233</v>
      </c>
      <c r="P207">
        <v>125.68899999999999</v>
      </c>
      <c r="Q207">
        <v>206.476</v>
      </c>
      <c r="R207">
        <v>86.986999999999995</v>
      </c>
      <c r="S207">
        <v>2.1999999999999999E-2</v>
      </c>
      <c r="V207" s="33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">
        <v>37</v>
      </c>
      <c r="AS207" s="35">
        <v>1.01E-5</v>
      </c>
      <c r="AT207">
        <v>104.70099999999999</v>
      </c>
      <c r="AU207">
        <v>91.376000000000005</v>
      </c>
      <c r="AV207">
        <v>119.889</v>
      </c>
      <c r="AW207">
        <v>104.036</v>
      </c>
      <c r="AX207">
        <v>1.7999999999999999E-2</v>
      </c>
      <c r="BL207" s="33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">
        <v>42</v>
      </c>
      <c r="BY207" s="35">
        <v>7.0600000000000002E-6</v>
      </c>
      <c r="BZ207">
        <v>227.62200000000001</v>
      </c>
      <c r="CA207">
        <v>169.84800000000001</v>
      </c>
      <c r="CB207">
        <v>253.54499999999999</v>
      </c>
      <c r="CC207">
        <v>-82.234999999999999</v>
      </c>
      <c r="CD207">
        <v>1.2E-2</v>
      </c>
      <c r="CG207" s="33"/>
      <c r="CH207" s="30"/>
      <c r="CI207" s="34"/>
      <c r="CJ207" s="30"/>
      <c r="CK207" s="30"/>
      <c r="CL207" s="30"/>
      <c r="CM207" s="30"/>
      <c r="CN207" s="30"/>
      <c r="CO207" s="30"/>
      <c r="CP207" s="30"/>
      <c r="CQ207" s="30"/>
      <c r="CR207">
        <v>53</v>
      </c>
      <c r="CT207" s="35">
        <v>4.9100000000000004E-6</v>
      </c>
      <c r="CU207">
        <v>113.813</v>
      </c>
      <c r="CV207">
        <v>100.467</v>
      </c>
      <c r="CW207">
        <v>120.467</v>
      </c>
      <c r="CX207">
        <v>-34.695</v>
      </c>
      <c r="CY207">
        <v>8.0000000000000002E-3</v>
      </c>
      <c r="DB207" s="3" t="s">
        <v>12</v>
      </c>
      <c r="DC207" t="s">
        <v>1</v>
      </c>
      <c r="DD207" t="s">
        <v>2</v>
      </c>
      <c r="DE207" t="s">
        <v>3</v>
      </c>
      <c r="DF207" t="s">
        <v>4</v>
      </c>
      <c r="DG207" t="s">
        <v>5</v>
      </c>
      <c r="DH207" t="s">
        <v>6</v>
      </c>
      <c r="DI207" t="s">
        <v>13</v>
      </c>
      <c r="DL207" s="29"/>
      <c r="DQ207">
        <f>DT203/(DT198-DT199)</f>
        <v>268.52941176470591</v>
      </c>
      <c r="DS207">
        <f>DT202/(DT198-DT199)</f>
        <v>29.176470588235293</v>
      </c>
      <c r="DT207" t="s">
        <v>10</v>
      </c>
      <c r="DU207">
        <f>DT202/DT200</f>
        <v>35.428571428571431</v>
      </c>
      <c r="DV207">
        <f>DT203/DT200</f>
        <v>326.07142857142861</v>
      </c>
      <c r="DW207" s="3">
        <v>28</v>
      </c>
      <c r="DX207"/>
      <c r="DY207" s="35">
        <v>7.6699999999999994E-6</v>
      </c>
      <c r="DZ207">
        <v>137.58699999999999</v>
      </c>
      <c r="EA207">
        <v>117.625</v>
      </c>
      <c r="EB207">
        <v>180.167</v>
      </c>
      <c r="EC207">
        <v>-19.983000000000001</v>
      </c>
      <c r="ED207">
        <v>1.2999999999999999E-2</v>
      </c>
      <c r="EE207"/>
      <c r="EG207" s="33"/>
      <c r="EH207" s="30"/>
      <c r="EI207" s="34"/>
      <c r="EJ207" s="30"/>
      <c r="EK207" s="30"/>
      <c r="EL207" s="30"/>
      <c r="EM207" s="30"/>
      <c r="EN207" s="30"/>
      <c r="EO207" s="30"/>
      <c r="EP207" s="30"/>
      <c r="EQ207" s="33"/>
      <c r="ER207" s="30"/>
      <c r="ES207" s="30"/>
      <c r="ET207" s="30"/>
      <c r="EU207" s="30"/>
      <c r="EV207" s="30"/>
      <c r="EW207" s="30"/>
      <c r="EX207" s="30"/>
      <c r="EY207" s="30"/>
      <c r="EZ207" s="30"/>
      <c r="FB207" s="59"/>
      <c r="FL207" s="60"/>
      <c r="FW207" s="61"/>
      <c r="GB207" s="29"/>
      <c r="GC207" s="29"/>
      <c r="GD207" s="29"/>
      <c r="GE207" s="29"/>
      <c r="GF207" s="29"/>
      <c r="GG207" s="29"/>
      <c r="GH207" s="29"/>
      <c r="GI207" s="29"/>
      <c r="GJ207" s="29"/>
      <c r="GK207" s="29"/>
      <c r="GL207" s="29"/>
      <c r="GM207" s="29"/>
      <c r="GN207" s="29"/>
    </row>
    <row r="208" spans="1:196" x14ac:dyDescent="0.25">
      <c r="A208" s="30"/>
      <c r="B208" s="37" t="s">
        <v>76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">
        <v>58</v>
      </c>
      <c r="M208" t="s">
        <v>83</v>
      </c>
      <c r="N208" s="35">
        <v>3.8999999999999999E-4</v>
      </c>
      <c r="O208">
        <v>108.994</v>
      </c>
      <c r="P208">
        <v>59.572000000000003</v>
      </c>
      <c r="Q208">
        <v>201.66900000000001</v>
      </c>
      <c r="R208">
        <v>-98.578000000000003</v>
      </c>
      <c r="S208">
        <v>0.70199999999999996</v>
      </c>
      <c r="V208" s="33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">
        <v>38</v>
      </c>
      <c r="AS208" s="35">
        <v>1.01E-5</v>
      </c>
      <c r="AT208">
        <v>107.49299999999999</v>
      </c>
      <c r="AU208">
        <v>96.111000000000004</v>
      </c>
      <c r="AV208">
        <v>116.373</v>
      </c>
      <c r="AW208">
        <v>-77.275999999999996</v>
      </c>
      <c r="AX208">
        <v>1.7999999999999999E-2</v>
      </c>
      <c r="BL208" s="33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">
        <v>43</v>
      </c>
      <c r="BY208" s="35">
        <v>1.01E-5</v>
      </c>
      <c r="BZ208">
        <v>179.66200000000001</v>
      </c>
      <c r="CA208">
        <v>125.69499999999999</v>
      </c>
      <c r="CB208">
        <v>244.51</v>
      </c>
      <c r="CC208">
        <v>100.95399999999999</v>
      </c>
      <c r="CD208">
        <v>1.7000000000000001E-2</v>
      </c>
      <c r="CG208" s="33"/>
      <c r="CH208" s="30"/>
      <c r="CI208" s="34"/>
      <c r="CJ208" s="30"/>
      <c r="CK208" s="30"/>
      <c r="CL208" s="30"/>
      <c r="CM208" s="30"/>
      <c r="CN208" s="30"/>
      <c r="CO208" s="30"/>
      <c r="CP208" s="30"/>
      <c r="CQ208" s="30"/>
      <c r="CR208">
        <v>54</v>
      </c>
      <c r="CT208" s="35">
        <v>5.22E-6</v>
      </c>
      <c r="CU208">
        <v>112.28</v>
      </c>
      <c r="CV208">
        <v>105.965</v>
      </c>
      <c r="CW208">
        <v>118.333</v>
      </c>
      <c r="CX208">
        <v>143.13</v>
      </c>
      <c r="CY208">
        <v>8.9999999999999993E-3</v>
      </c>
      <c r="DB208" s="3">
        <v>1</v>
      </c>
      <c r="DD208" s="35">
        <v>1.1049999999999999E-5</v>
      </c>
      <c r="DE208">
        <v>94.372</v>
      </c>
      <c r="DF208">
        <v>88.644000000000005</v>
      </c>
      <c r="DG208">
        <v>100.705</v>
      </c>
      <c r="DH208">
        <v>90</v>
      </c>
      <c r="DI208">
        <v>1.9E-2</v>
      </c>
      <c r="DL208" s="29"/>
      <c r="DM208" s="29"/>
      <c r="DN208" s="30"/>
      <c r="DO208" s="30"/>
      <c r="DP208" s="30"/>
      <c r="DQ208" s="30"/>
      <c r="DR208" s="30"/>
      <c r="DS208" s="30"/>
      <c r="DT208" s="30"/>
      <c r="DU208" s="30"/>
      <c r="DV208" s="30"/>
      <c r="DW208" s="3">
        <v>29</v>
      </c>
      <c r="DX208"/>
      <c r="DY208" s="35">
        <v>8.8999999999999995E-6</v>
      </c>
      <c r="DZ208">
        <v>124.122</v>
      </c>
      <c r="EA208">
        <v>96.832999999999998</v>
      </c>
      <c r="EB208">
        <v>156.50700000000001</v>
      </c>
      <c r="EC208">
        <v>158.96199999999999</v>
      </c>
      <c r="ED208">
        <v>1.6E-2</v>
      </c>
      <c r="EE208"/>
      <c r="EG208" s="33"/>
      <c r="EH208" s="30"/>
      <c r="EI208" s="34"/>
      <c r="EJ208" s="30"/>
      <c r="EK208" s="30"/>
      <c r="EL208" s="30"/>
      <c r="EM208" s="30"/>
      <c r="EN208" s="30"/>
      <c r="EO208" s="30"/>
      <c r="EP208" s="30"/>
      <c r="EQ208" s="33"/>
      <c r="ER208" s="30"/>
      <c r="ES208" s="30"/>
      <c r="ET208" s="30"/>
      <c r="EU208" s="30"/>
      <c r="EV208" s="30"/>
      <c r="EW208" s="30"/>
      <c r="EX208" s="30"/>
      <c r="EY208" s="30"/>
      <c r="EZ208" s="30"/>
      <c r="FB208" s="59"/>
      <c r="FL208" s="60"/>
      <c r="FW208" s="61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</row>
    <row r="209" spans="1:196" x14ac:dyDescent="0.25">
      <c r="A209" s="30"/>
      <c r="B209" t="s">
        <v>12</v>
      </c>
      <c r="C209" t="s">
        <v>1</v>
      </c>
      <c r="D209" t="s">
        <v>2</v>
      </c>
      <c r="E209" t="s">
        <v>3</v>
      </c>
      <c r="F209" t="s">
        <v>4</v>
      </c>
      <c r="G209" t="s">
        <v>5</v>
      </c>
      <c r="H209" t="s">
        <v>6</v>
      </c>
      <c r="I209" t="s">
        <v>13</v>
      </c>
      <c r="M209" t="s">
        <v>74</v>
      </c>
      <c r="S209">
        <v>11.455</v>
      </c>
      <c r="V209" s="33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">
        <v>39</v>
      </c>
      <c r="AS209" s="35">
        <v>7.9799999999999998E-6</v>
      </c>
      <c r="AT209">
        <v>91.025999999999996</v>
      </c>
      <c r="AU209">
        <v>86.781000000000006</v>
      </c>
      <c r="AV209">
        <v>97.097999999999999</v>
      </c>
      <c r="AW209">
        <v>103.496</v>
      </c>
      <c r="AX209">
        <v>1.4E-2</v>
      </c>
      <c r="BL209" s="33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">
        <v>44</v>
      </c>
      <c r="BY209" s="35">
        <v>1.0699999999999999E-5</v>
      </c>
      <c r="BZ209">
        <v>125.976</v>
      </c>
      <c r="CA209">
        <v>114.949</v>
      </c>
      <c r="CB209">
        <v>141.483</v>
      </c>
      <c r="CC209">
        <v>-79.694999999999993</v>
      </c>
      <c r="CD209">
        <v>1.9E-2</v>
      </c>
      <c r="CG209" s="33"/>
      <c r="CH209" s="30"/>
      <c r="CI209" s="34"/>
      <c r="CJ209" s="30"/>
      <c r="CK209" s="30"/>
      <c r="CL209" s="30"/>
      <c r="CM209" s="30"/>
      <c r="CN209" s="30"/>
      <c r="CO209" s="30"/>
      <c r="CP209" s="30"/>
      <c r="CQ209" s="30"/>
      <c r="CR209">
        <v>55</v>
      </c>
      <c r="CT209" s="35">
        <v>7.3699999999999997E-6</v>
      </c>
      <c r="CU209">
        <v>124.687</v>
      </c>
      <c r="CV209">
        <v>107.51900000000001</v>
      </c>
      <c r="CW209">
        <v>148.755</v>
      </c>
      <c r="CX209">
        <v>-33.024000000000001</v>
      </c>
      <c r="CY209">
        <v>1.2999999999999999E-2</v>
      </c>
      <c r="DB209" s="3">
        <v>2</v>
      </c>
      <c r="DD209" s="35">
        <v>1.6880000000000001E-5</v>
      </c>
      <c r="DE209">
        <v>92.902000000000001</v>
      </c>
      <c r="DF209">
        <v>88.369</v>
      </c>
      <c r="DG209">
        <v>98.444000000000003</v>
      </c>
      <c r="DH209">
        <v>-88.938999999999993</v>
      </c>
      <c r="DI209">
        <v>0.03</v>
      </c>
      <c r="DL209" s="29"/>
      <c r="DM209" s="38"/>
      <c r="DN209" s="30"/>
      <c r="DO209" s="30"/>
      <c r="DP209" s="30"/>
      <c r="DQ209" s="30"/>
      <c r="DR209" s="30"/>
      <c r="DS209" s="30"/>
      <c r="DT209" s="30"/>
      <c r="DU209" s="30"/>
      <c r="DV209" s="30"/>
      <c r="DW209" s="3">
        <v>30</v>
      </c>
      <c r="DX209"/>
      <c r="DY209" s="35">
        <v>3.9899999999999999E-6</v>
      </c>
      <c r="DZ209">
        <v>97.344999999999999</v>
      </c>
      <c r="EA209">
        <v>94.957999999999998</v>
      </c>
      <c r="EB209">
        <v>100.72199999999999</v>
      </c>
      <c r="EC209">
        <v>-18.434999999999999</v>
      </c>
      <c r="ED209">
        <v>7.0000000000000001E-3</v>
      </c>
      <c r="EE209"/>
      <c r="EG209" s="33"/>
      <c r="EH209" s="30"/>
      <c r="EI209" s="34"/>
      <c r="EJ209" s="30"/>
      <c r="EK209" s="30"/>
      <c r="EL209" s="30"/>
      <c r="EM209" s="30"/>
      <c r="EN209" s="30"/>
      <c r="EO209" s="30"/>
      <c r="EP209" s="30"/>
      <c r="EQ209" s="33"/>
      <c r="ER209" s="30"/>
      <c r="ES209" s="30"/>
      <c r="ET209" s="30"/>
      <c r="EU209" s="30"/>
      <c r="EV209" s="30"/>
      <c r="EW209" s="30"/>
      <c r="EX209" s="30"/>
      <c r="EY209" s="30"/>
      <c r="EZ209" s="30"/>
      <c r="FB209" s="59"/>
      <c r="FL209" s="60"/>
      <c r="FW209" s="61"/>
      <c r="GB209" s="29"/>
      <c r="GC209" s="29"/>
      <c r="GD209" s="29"/>
      <c r="GE209" s="29"/>
      <c r="GF209" s="29"/>
      <c r="GG209" s="29"/>
      <c r="GH209" s="29"/>
      <c r="GI209" s="29"/>
      <c r="GJ209" s="29"/>
      <c r="GK209" s="29"/>
      <c r="GL209" s="29"/>
      <c r="GM209" s="29"/>
      <c r="GN209" s="29"/>
    </row>
    <row r="210" spans="1:196" x14ac:dyDescent="0.25">
      <c r="A210" s="30"/>
      <c r="B210">
        <v>1</v>
      </c>
      <c r="D210" s="35">
        <v>7.6699999999999994E-6</v>
      </c>
      <c r="E210">
        <v>80.066999999999993</v>
      </c>
      <c r="F210">
        <v>61</v>
      </c>
      <c r="G210">
        <v>90</v>
      </c>
      <c r="H210">
        <v>-90</v>
      </c>
      <c r="I210">
        <v>1.2999999999999999E-2</v>
      </c>
      <c r="T210" t="s">
        <v>8</v>
      </c>
      <c r="V210" s="33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">
        <v>40</v>
      </c>
      <c r="AS210" s="35">
        <v>7.3699999999999997E-6</v>
      </c>
      <c r="AT210">
        <v>94.784999999999997</v>
      </c>
      <c r="AU210">
        <v>87.155000000000001</v>
      </c>
      <c r="AV210">
        <v>99.042000000000002</v>
      </c>
      <c r="AW210">
        <v>-77.195999999999998</v>
      </c>
      <c r="AX210">
        <v>1.2999999999999999E-2</v>
      </c>
      <c r="BL210" s="33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">
        <v>45</v>
      </c>
      <c r="BY210" s="35">
        <v>1.38E-5</v>
      </c>
      <c r="BZ210">
        <v>129.16499999999999</v>
      </c>
      <c r="CA210">
        <v>99</v>
      </c>
      <c r="CB210">
        <v>192.07</v>
      </c>
      <c r="CC210">
        <v>100.539</v>
      </c>
      <c r="CD210">
        <v>2.4E-2</v>
      </c>
      <c r="CG210" s="33"/>
      <c r="CH210" s="30"/>
      <c r="CI210" s="34"/>
      <c r="CJ210" s="30"/>
      <c r="CK210" s="30"/>
      <c r="CL210" s="30"/>
      <c r="CM210" s="30"/>
      <c r="CN210" s="30"/>
      <c r="CO210" s="30"/>
      <c r="CP210" s="30"/>
      <c r="CQ210" s="30"/>
      <c r="CR210">
        <v>56</v>
      </c>
      <c r="CT210" s="35">
        <v>1.11E-5</v>
      </c>
      <c r="CU210">
        <v>123.837</v>
      </c>
      <c r="CV210">
        <v>111</v>
      </c>
      <c r="CW210">
        <v>149.01900000000001</v>
      </c>
      <c r="CX210">
        <v>144.46199999999999</v>
      </c>
      <c r="CY210">
        <v>1.9E-2</v>
      </c>
      <c r="DB210" s="3">
        <v>3</v>
      </c>
      <c r="DD210" s="35">
        <v>1.504E-5</v>
      </c>
      <c r="DE210">
        <v>92.798000000000002</v>
      </c>
      <c r="DF210">
        <v>87.778000000000006</v>
      </c>
      <c r="DG210">
        <v>98.667000000000002</v>
      </c>
      <c r="DH210">
        <v>90</v>
      </c>
      <c r="DI210">
        <v>2.7E-2</v>
      </c>
      <c r="DL210" s="29"/>
      <c r="DM210" s="29"/>
      <c r="DN210" s="30"/>
      <c r="DO210" s="30"/>
      <c r="DP210" s="30"/>
      <c r="DQ210" s="30"/>
      <c r="DR210" s="30"/>
      <c r="DS210" s="30"/>
      <c r="DT210" s="30"/>
      <c r="DU210" s="30"/>
      <c r="DV210" s="30"/>
      <c r="DW210" s="3">
        <v>31</v>
      </c>
      <c r="DX210"/>
      <c r="DY210" s="35">
        <v>6.4500000000000001E-6</v>
      </c>
      <c r="DZ210">
        <v>97.774000000000001</v>
      </c>
      <c r="EA210">
        <v>93.667000000000002</v>
      </c>
      <c r="EB210">
        <v>105.033</v>
      </c>
      <c r="EC210">
        <v>157.166</v>
      </c>
      <c r="ED210">
        <v>1.0999999999999999E-2</v>
      </c>
      <c r="EE210"/>
      <c r="EG210" s="33"/>
      <c r="EH210" s="30"/>
      <c r="EI210" s="34"/>
      <c r="EJ210" s="30"/>
      <c r="EK210" s="30"/>
      <c r="EL210" s="30"/>
      <c r="EM210" s="30"/>
      <c r="EN210" s="30"/>
      <c r="EO210" s="30"/>
      <c r="EP210" s="30"/>
      <c r="EQ210" s="33"/>
      <c r="ER210" s="30"/>
      <c r="ES210" s="30"/>
      <c r="ET210" s="30"/>
      <c r="EU210" s="30"/>
      <c r="EV210" s="30"/>
      <c r="EW210" s="30"/>
      <c r="EX210" s="30"/>
      <c r="EY210" s="30"/>
      <c r="EZ210" s="30"/>
      <c r="FB210" s="59"/>
      <c r="FL210" s="60"/>
      <c r="FW210" s="61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  <c r="GN210" s="29"/>
    </row>
    <row r="211" spans="1:196" x14ac:dyDescent="0.25">
      <c r="A211" s="30"/>
      <c r="B211">
        <v>2</v>
      </c>
      <c r="D211" s="35">
        <v>6.1399999999999997E-6</v>
      </c>
      <c r="E211">
        <v>88.085999999999999</v>
      </c>
      <c r="F211">
        <v>81.332999999999998</v>
      </c>
      <c r="G211">
        <v>95.298000000000002</v>
      </c>
      <c r="H211">
        <v>93.013000000000005</v>
      </c>
      <c r="I211">
        <v>1.0999999999999999E-2</v>
      </c>
      <c r="T211">
        <f>S208/S204</f>
        <v>58.499999999999993</v>
      </c>
      <c r="U211">
        <f>S209/S204</f>
        <v>954.58333333333337</v>
      </c>
      <c r="V211" s="33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">
        <v>41</v>
      </c>
      <c r="AS211" s="35">
        <v>7.6699999999999994E-6</v>
      </c>
      <c r="AT211">
        <v>92.93</v>
      </c>
      <c r="AU211">
        <v>84.296000000000006</v>
      </c>
      <c r="AV211">
        <v>98.435000000000002</v>
      </c>
      <c r="AW211">
        <v>104.621</v>
      </c>
      <c r="AX211">
        <v>1.2999999999999999E-2</v>
      </c>
      <c r="BL211" s="33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">
        <v>46</v>
      </c>
      <c r="BY211" s="35">
        <v>8.8999999999999995E-6</v>
      </c>
      <c r="BZ211">
        <v>104.968</v>
      </c>
      <c r="CA211">
        <v>98.655000000000001</v>
      </c>
      <c r="CB211">
        <v>109.226</v>
      </c>
      <c r="CC211">
        <v>-79.875</v>
      </c>
      <c r="CD211">
        <v>1.6E-2</v>
      </c>
      <c r="CG211" s="33"/>
      <c r="CH211" s="30"/>
      <c r="CI211" s="34"/>
      <c r="CJ211" s="30"/>
      <c r="CK211" s="30"/>
      <c r="CL211" s="30"/>
      <c r="CM211" s="30"/>
      <c r="CN211" s="30"/>
      <c r="CO211" s="30"/>
      <c r="CP211" s="30"/>
      <c r="CQ211" s="30"/>
      <c r="CR211">
        <v>57</v>
      </c>
      <c r="CT211" s="35">
        <v>6.7499999999999997E-6</v>
      </c>
      <c r="CU211">
        <v>117.895</v>
      </c>
      <c r="CV211">
        <v>112.27800000000001</v>
      </c>
      <c r="CW211">
        <v>126.544</v>
      </c>
      <c r="CX211">
        <v>-35.218000000000004</v>
      </c>
      <c r="CY211">
        <v>1.0999999999999999E-2</v>
      </c>
      <c r="DB211" s="3">
        <v>4</v>
      </c>
      <c r="DD211" s="35">
        <v>1.5650000000000001E-5</v>
      </c>
      <c r="DE211">
        <v>96.317999999999998</v>
      </c>
      <c r="DF211">
        <v>86.884</v>
      </c>
      <c r="DG211">
        <v>101</v>
      </c>
      <c r="DH211">
        <v>-90</v>
      </c>
      <c r="DI211">
        <v>2.8000000000000001E-2</v>
      </c>
      <c r="DL211" s="29"/>
      <c r="DM211" s="29"/>
      <c r="DN211" s="30"/>
      <c r="DO211" s="30"/>
      <c r="DP211" s="30"/>
      <c r="DQ211" s="30"/>
      <c r="DR211" s="30"/>
      <c r="DS211" s="30"/>
      <c r="DT211" s="30"/>
      <c r="DU211" s="30"/>
      <c r="DV211" s="30"/>
      <c r="DW211" s="3">
        <v>32</v>
      </c>
      <c r="DX211"/>
      <c r="DY211" s="35">
        <v>6.7499999999999997E-6</v>
      </c>
      <c r="DZ211">
        <v>103.905</v>
      </c>
      <c r="EA211">
        <v>96.25</v>
      </c>
      <c r="EB211">
        <v>117.999</v>
      </c>
      <c r="EC211">
        <v>-16.699000000000002</v>
      </c>
      <c r="ED211">
        <v>1.2E-2</v>
      </c>
      <c r="EE211"/>
      <c r="EG211" s="33"/>
      <c r="EH211" s="30"/>
      <c r="EI211" s="34"/>
      <c r="EJ211" s="30"/>
      <c r="EK211" s="30"/>
      <c r="EL211" s="30"/>
      <c r="EM211" s="30"/>
      <c r="EN211" s="30"/>
      <c r="EO211" s="30"/>
      <c r="EP211" s="30"/>
      <c r="EQ211" s="33"/>
      <c r="ER211" s="30"/>
      <c r="ES211" s="30"/>
      <c r="ET211" s="30"/>
      <c r="EU211" s="30"/>
      <c r="EV211" s="30"/>
      <c r="EW211" s="30"/>
      <c r="EX211" s="30"/>
      <c r="EY211" s="30"/>
      <c r="EZ211" s="30"/>
      <c r="FB211" s="59"/>
      <c r="FL211" s="60"/>
      <c r="FW211" s="61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</row>
    <row r="212" spans="1:196" x14ac:dyDescent="0.25">
      <c r="A212" s="30"/>
      <c r="B212">
        <v>3</v>
      </c>
      <c r="D212" s="35">
        <v>6.4500000000000001E-6</v>
      </c>
      <c r="E212">
        <v>77.778000000000006</v>
      </c>
      <c r="F212">
        <v>74.332999999999998</v>
      </c>
      <c r="G212">
        <v>81.332999999999998</v>
      </c>
      <c r="H212">
        <v>-90</v>
      </c>
      <c r="I212">
        <v>1.0999999999999999E-2</v>
      </c>
      <c r="O212">
        <f>P213-U211</f>
        <v>318.19444444444423</v>
      </c>
      <c r="P212">
        <f>S209/(S204+S205)</f>
        <v>763.66666666666674</v>
      </c>
      <c r="Q212">
        <f>R213-T211</f>
        <v>19.499999999999993</v>
      </c>
      <c r="R212">
        <f>S208/(S204+S205)</f>
        <v>46.8</v>
      </c>
      <c r="S212" t="s">
        <v>9</v>
      </c>
      <c r="T212">
        <f>S208/S207</f>
        <v>31.90909090909091</v>
      </c>
      <c r="U212">
        <f>S209/S207</f>
        <v>520.68181818181824</v>
      </c>
      <c r="V212" s="33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">
        <v>42</v>
      </c>
      <c r="AS212" s="35">
        <v>3.9899999999999999E-6</v>
      </c>
      <c r="AT212">
        <v>98.512</v>
      </c>
      <c r="AU212">
        <v>84.555999999999997</v>
      </c>
      <c r="AV212">
        <v>108</v>
      </c>
      <c r="AW212">
        <v>-70.016999999999996</v>
      </c>
      <c r="AX212">
        <v>7.0000000000000001E-3</v>
      </c>
      <c r="BL212" s="33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">
        <v>47</v>
      </c>
      <c r="BY212" s="35">
        <v>1.11E-5</v>
      </c>
      <c r="BZ212">
        <v>106.261</v>
      </c>
      <c r="CA212">
        <v>100.98</v>
      </c>
      <c r="CB212">
        <v>112.105</v>
      </c>
      <c r="CC212">
        <v>100.008</v>
      </c>
      <c r="CD212">
        <v>1.9E-2</v>
      </c>
      <c r="CG212" s="33"/>
      <c r="CH212" s="30"/>
      <c r="CI212" s="34"/>
      <c r="CJ212" s="30"/>
      <c r="CK212" s="30"/>
      <c r="CL212" s="30"/>
      <c r="CM212" s="30"/>
      <c r="CN212" s="30"/>
      <c r="CO212" s="30"/>
      <c r="CP212" s="30"/>
      <c r="CQ212" s="30"/>
      <c r="CR212">
        <v>58</v>
      </c>
      <c r="CT212" s="35">
        <v>4.6E-6</v>
      </c>
      <c r="CU212">
        <v>110.873</v>
      </c>
      <c r="CV212">
        <v>97.417000000000002</v>
      </c>
      <c r="CW212">
        <v>119.934</v>
      </c>
      <c r="CX212">
        <v>143.97300000000001</v>
      </c>
      <c r="CY212">
        <v>8.0000000000000002E-3</v>
      </c>
      <c r="DB212" s="3">
        <v>5</v>
      </c>
      <c r="DD212" s="35">
        <v>1.289E-5</v>
      </c>
      <c r="DE212">
        <v>101.414</v>
      </c>
      <c r="DF212">
        <v>90.236000000000004</v>
      </c>
      <c r="DG212">
        <v>108.53100000000001</v>
      </c>
      <c r="DH212">
        <v>90</v>
      </c>
      <c r="DI212">
        <v>2.3E-2</v>
      </c>
      <c r="DL212" s="29"/>
      <c r="DM212" s="29"/>
      <c r="DN212" s="30"/>
      <c r="DO212" s="30"/>
      <c r="DP212" s="30"/>
      <c r="DQ212" s="30"/>
      <c r="DR212" s="30"/>
      <c r="DS212" s="30"/>
      <c r="DT212" s="30"/>
      <c r="DU212" s="30"/>
      <c r="DV212" s="30"/>
      <c r="DW212" s="3">
        <v>33</v>
      </c>
      <c r="DX212"/>
      <c r="DY212" s="35">
        <v>7.0600000000000002E-6</v>
      </c>
      <c r="DZ212">
        <v>118.15600000000001</v>
      </c>
      <c r="EA212">
        <v>109.64700000000001</v>
      </c>
      <c r="EB212">
        <v>125.822</v>
      </c>
      <c r="EC212">
        <v>158.19900000000001</v>
      </c>
      <c r="ED212">
        <v>1.2E-2</v>
      </c>
      <c r="EE212"/>
      <c r="EG212" s="33"/>
      <c r="EH212" s="30"/>
      <c r="EI212" s="34"/>
      <c r="EJ212" s="30"/>
      <c r="EK212" s="30"/>
      <c r="EL212" s="30"/>
      <c r="EM212" s="30"/>
      <c r="EN212" s="30"/>
      <c r="EO212" s="30"/>
      <c r="EP212" s="30"/>
      <c r="EQ212" s="33"/>
      <c r="ER212" s="30"/>
      <c r="ES212" s="30"/>
      <c r="ET212" s="30"/>
      <c r="EU212" s="30"/>
      <c r="EV212" s="30"/>
      <c r="EW212" s="30"/>
      <c r="EX212" s="30"/>
      <c r="EY212" s="30"/>
      <c r="EZ212" s="30"/>
      <c r="FB212" s="59"/>
      <c r="FL212" s="60"/>
      <c r="FW212" s="61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</row>
    <row r="213" spans="1:196" x14ac:dyDescent="0.25">
      <c r="A213" s="30"/>
      <c r="B213">
        <v>4</v>
      </c>
      <c r="D213" s="35">
        <v>5.22E-6</v>
      </c>
      <c r="E213">
        <v>82.332999999999998</v>
      </c>
      <c r="F213">
        <v>78.667000000000002</v>
      </c>
      <c r="G213">
        <v>88</v>
      </c>
      <c r="H213">
        <v>90</v>
      </c>
      <c r="I213">
        <v>8.9999999999999993E-3</v>
      </c>
      <c r="P213">
        <f>S209/(S204-S205)</f>
        <v>1272.7777777777776</v>
      </c>
      <c r="R213">
        <f>S208/(S204-S205)</f>
        <v>77.999999999999986</v>
      </c>
      <c r="S213" t="s">
        <v>10</v>
      </c>
      <c r="T213">
        <f>S208/S206</f>
        <v>87.749999999999986</v>
      </c>
      <c r="U213">
        <f>S209/S206</f>
        <v>1431.875</v>
      </c>
      <c r="V213" s="33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">
        <v>43</v>
      </c>
      <c r="AS213" s="35">
        <v>9.5200000000000003E-6</v>
      </c>
      <c r="AT213">
        <v>96.453000000000003</v>
      </c>
      <c r="AU213">
        <v>86.073999999999998</v>
      </c>
      <c r="AV213">
        <v>112.681</v>
      </c>
      <c r="AW213">
        <v>105.422</v>
      </c>
      <c r="AX213">
        <v>1.7000000000000001E-2</v>
      </c>
      <c r="BL213" s="33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">
        <v>48</v>
      </c>
      <c r="BY213" s="35">
        <v>9.5200000000000003E-6</v>
      </c>
      <c r="BZ213">
        <v>103.146</v>
      </c>
      <c r="CA213">
        <v>96.361999999999995</v>
      </c>
      <c r="CB213">
        <v>111.316</v>
      </c>
      <c r="CC213">
        <v>-78.311000000000007</v>
      </c>
      <c r="CD213">
        <v>1.6E-2</v>
      </c>
      <c r="CG213" s="33"/>
      <c r="CH213" s="30"/>
      <c r="CI213" s="34"/>
      <c r="CJ213" s="30"/>
      <c r="CK213" s="30"/>
      <c r="CL213" s="30"/>
      <c r="CM213" s="30"/>
      <c r="CN213" s="30"/>
      <c r="CO213" s="30"/>
      <c r="CP213" s="30"/>
      <c r="CQ213" s="30"/>
      <c r="CR213">
        <v>59</v>
      </c>
      <c r="CT213" s="35">
        <v>7.0600000000000002E-6</v>
      </c>
      <c r="CU213">
        <v>100.23</v>
      </c>
      <c r="CV213">
        <v>94.71</v>
      </c>
      <c r="CW213">
        <v>110.235</v>
      </c>
      <c r="CX213">
        <v>-34.380000000000003</v>
      </c>
      <c r="CY213">
        <v>1.2E-2</v>
      </c>
      <c r="DB213" s="3">
        <v>6</v>
      </c>
      <c r="DD213" s="35">
        <v>1.412E-5</v>
      </c>
      <c r="DE213">
        <v>107.601</v>
      </c>
      <c r="DF213">
        <v>102.896</v>
      </c>
      <c r="DG213">
        <v>113.086</v>
      </c>
      <c r="DH213">
        <v>-88.727000000000004</v>
      </c>
      <c r="DI213">
        <v>2.5000000000000001E-2</v>
      </c>
      <c r="DL213" s="29"/>
      <c r="DM213" s="29"/>
      <c r="DN213" s="30"/>
      <c r="DO213" s="30"/>
      <c r="DP213" s="30"/>
      <c r="DQ213" s="30"/>
      <c r="DR213" s="30"/>
      <c r="DS213" s="30"/>
      <c r="DT213" s="30"/>
      <c r="DU213" s="30"/>
      <c r="DV213" s="30"/>
      <c r="DW213" s="3">
        <v>34</v>
      </c>
      <c r="DX213"/>
      <c r="DY213" s="35">
        <v>6.7499999999999997E-6</v>
      </c>
      <c r="DZ213">
        <v>112.943</v>
      </c>
      <c r="EA213">
        <v>98.856999999999999</v>
      </c>
      <c r="EB213">
        <v>124.667</v>
      </c>
      <c r="EC213">
        <v>-20.225000000000001</v>
      </c>
      <c r="ED213">
        <v>1.0999999999999999E-2</v>
      </c>
      <c r="EE213"/>
      <c r="EG213" s="33"/>
      <c r="EH213" s="30"/>
      <c r="EI213" s="34"/>
      <c r="EJ213" s="30"/>
      <c r="EK213" s="30"/>
      <c r="EL213" s="30"/>
      <c r="EM213" s="30"/>
      <c r="EN213" s="30"/>
      <c r="EO213" s="30"/>
      <c r="EP213" s="30"/>
      <c r="EQ213" s="33"/>
      <c r="ER213" s="30"/>
      <c r="ES213" s="30"/>
      <c r="ET213" s="30"/>
      <c r="EU213" s="30"/>
      <c r="EV213" s="30"/>
      <c r="EW213" s="30"/>
      <c r="EX213" s="30"/>
      <c r="EY213" s="30"/>
      <c r="EZ213" s="30"/>
      <c r="FB213" s="59"/>
      <c r="FL213" s="60"/>
      <c r="FW213" s="61"/>
      <c r="GB213" s="29"/>
      <c r="GC213" s="29"/>
      <c r="GD213" s="29"/>
      <c r="GE213" s="29"/>
      <c r="GF213" s="29"/>
      <c r="GG213" s="29"/>
      <c r="GH213" s="29"/>
      <c r="GI213" s="29"/>
      <c r="GJ213" s="29"/>
      <c r="GK213" s="29"/>
      <c r="GL213" s="29"/>
      <c r="GM213" s="29"/>
      <c r="GN213" s="29"/>
    </row>
    <row r="214" spans="1:196" x14ac:dyDescent="0.25">
      <c r="A214" s="30"/>
      <c r="B214">
        <v>5</v>
      </c>
      <c r="D214" s="35">
        <v>6.4500000000000001E-6</v>
      </c>
      <c r="E214">
        <v>91.888999999999996</v>
      </c>
      <c r="F214">
        <v>83.433000000000007</v>
      </c>
      <c r="G214">
        <v>101.6</v>
      </c>
      <c r="H214">
        <v>-95.710999999999999</v>
      </c>
      <c r="I214">
        <v>1.0999999999999999E-2</v>
      </c>
      <c r="L214" s="33"/>
      <c r="M214" s="30"/>
      <c r="N214" s="30"/>
      <c r="O214" s="30"/>
      <c r="P214" s="30"/>
      <c r="Q214" s="30"/>
      <c r="R214" s="30"/>
      <c r="S214" s="30"/>
      <c r="T214" s="30"/>
      <c r="U214" s="30"/>
      <c r="V214" s="33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">
        <v>44</v>
      </c>
      <c r="AS214" s="35">
        <v>6.7499999999999997E-6</v>
      </c>
      <c r="AT214">
        <v>93.688000000000002</v>
      </c>
      <c r="AU214">
        <v>89.480999999999995</v>
      </c>
      <c r="AV214">
        <v>97.29</v>
      </c>
      <c r="AW214">
        <v>-79.215999999999994</v>
      </c>
      <c r="AX214">
        <v>1.2E-2</v>
      </c>
      <c r="BL214" s="33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">
        <v>49</v>
      </c>
      <c r="BY214" s="35">
        <v>9.2099999999999999E-6</v>
      </c>
      <c r="BZ214">
        <v>106.318</v>
      </c>
      <c r="CA214">
        <v>99.667000000000002</v>
      </c>
      <c r="CB214">
        <v>114.816</v>
      </c>
      <c r="CC214">
        <v>97.852999999999994</v>
      </c>
      <c r="CD214">
        <v>1.6E-2</v>
      </c>
      <c r="CG214" s="33"/>
      <c r="CH214" s="30"/>
      <c r="CI214" s="34"/>
      <c r="CJ214" s="30"/>
      <c r="CK214" s="30"/>
      <c r="CL214" s="30"/>
      <c r="CM214" s="30"/>
      <c r="CN214" s="30"/>
      <c r="CO214" s="30"/>
      <c r="CP214" s="30"/>
      <c r="CQ214" s="30"/>
      <c r="CR214">
        <v>60</v>
      </c>
      <c r="CT214" s="35">
        <v>1.17E-5</v>
      </c>
      <c r="CU214">
        <v>92.468000000000004</v>
      </c>
      <c r="CV214">
        <v>87.247</v>
      </c>
      <c r="CW214">
        <v>97.855000000000004</v>
      </c>
      <c r="CX214">
        <v>145.00800000000001</v>
      </c>
      <c r="CY214">
        <v>2.1000000000000001E-2</v>
      </c>
      <c r="DB214" s="3">
        <v>7</v>
      </c>
      <c r="DD214" s="35">
        <v>1.412E-5</v>
      </c>
      <c r="DE214">
        <v>106.248</v>
      </c>
      <c r="DF214">
        <v>99.119</v>
      </c>
      <c r="DG214">
        <v>112.333</v>
      </c>
      <c r="DH214">
        <v>90</v>
      </c>
      <c r="DI214">
        <v>2.5000000000000001E-2</v>
      </c>
      <c r="DL214" s="29"/>
      <c r="DM214" s="29"/>
      <c r="DN214" s="30"/>
      <c r="DO214" s="30"/>
      <c r="DP214" s="30"/>
      <c r="DQ214" s="30"/>
      <c r="DR214" s="30"/>
      <c r="DS214" s="30"/>
      <c r="DT214" s="30"/>
      <c r="DU214" s="30"/>
      <c r="DV214" s="30"/>
      <c r="DW214" s="3">
        <v>35</v>
      </c>
      <c r="DX214"/>
      <c r="DY214" s="35">
        <v>5.5300000000000004E-6</v>
      </c>
      <c r="DZ214">
        <v>112.83199999999999</v>
      </c>
      <c r="EA214">
        <v>105.833</v>
      </c>
      <c r="EB214">
        <v>120.58199999999999</v>
      </c>
      <c r="EC214">
        <v>160.56</v>
      </c>
      <c r="ED214">
        <v>0.01</v>
      </c>
      <c r="EE214"/>
      <c r="EG214" s="33"/>
      <c r="EH214" s="30"/>
      <c r="EI214" s="34"/>
      <c r="EJ214" s="30"/>
      <c r="EK214" s="30"/>
      <c r="EL214" s="30"/>
      <c r="EM214" s="30"/>
      <c r="EN214" s="30"/>
      <c r="EO214" s="30"/>
      <c r="EP214" s="30"/>
      <c r="EQ214" s="33"/>
      <c r="ER214" s="30"/>
      <c r="ES214" s="30"/>
      <c r="ET214" s="30"/>
      <c r="EU214" s="30"/>
      <c r="EV214" s="30"/>
      <c r="EW214" s="30"/>
      <c r="EX214" s="30"/>
      <c r="EY214" s="30"/>
      <c r="EZ214" s="30"/>
      <c r="FB214" s="59"/>
      <c r="FL214" s="60"/>
      <c r="FW214" s="61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</row>
    <row r="215" spans="1:196" x14ac:dyDescent="0.25">
      <c r="A215" s="30"/>
      <c r="B215">
        <v>6</v>
      </c>
      <c r="D215" s="35">
        <v>5.5300000000000004E-6</v>
      </c>
      <c r="E215">
        <v>92.397999999999996</v>
      </c>
      <c r="F215">
        <v>82.608000000000004</v>
      </c>
      <c r="G215">
        <v>109.922</v>
      </c>
      <c r="H215">
        <v>93.366</v>
      </c>
      <c r="I215">
        <v>8.9999999999999993E-3</v>
      </c>
      <c r="L215" s="33"/>
      <c r="M215" s="30"/>
      <c r="N215" s="30"/>
      <c r="O215" s="30"/>
      <c r="P215" s="30"/>
      <c r="Q215" s="30"/>
      <c r="R215" s="30"/>
      <c r="S215" s="30"/>
      <c r="T215" s="30"/>
      <c r="U215" s="30"/>
      <c r="V215" s="33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">
        <v>45</v>
      </c>
      <c r="AS215" s="35">
        <v>8.8999999999999995E-6</v>
      </c>
      <c r="AT215">
        <v>86.724000000000004</v>
      </c>
      <c r="AU215">
        <v>82.227000000000004</v>
      </c>
      <c r="AV215">
        <v>89.935000000000002</v>
      </c>
      <c r="AW215">
        <v>106.504</v>
      </c>
      <c r="AX215">
        <v>1.6E-2</v>
      </c>
      <c r="BL215" s="33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">
        <v>50</v>
      </c>
      <c r="BY215" s="35">
        <v>1.04E-5</v>
      </c>
      <c r="BZ215">
        <v>99.893000000000001</v>
      </c>
      <c r="CA215">
        <v>93.616</v>
      </c>
      <c r="CB215">
        <v>105.667</v>
      </c>
      <c r="CC215">
        <v>-81.384</v>
      </c>
      <c r="CD215">
        <v>1.7999999999999999E-2</v>
      </c>
      <c r="CG215" s="33"/>
      <c r="CH215" s="30"/>
      <c r="CI215" s="34"/>
      <c r="CJ215" s="30"/>
      <c r="CK215" s="30"/>
      <c r="CL215" s="30"/>
      <c r="CM215" s="30"/>
      <c r="CN215" s="30"/>
      <c r="CO215" s="30"/>
      <c r="CP215" s="30"/>
      <c r="CQ215" s="30"/>
      <c r="CR215">
        <v>61</v>
      </c>
      <c r="CT215" s="35">
        <v>1.11E-5</v>
      </c>
      <c r="CU215">
        <v>84.183000000000007</v>
      </c>
      <c r="CV215">
        <v>78.813000000000002</v>
      </c>
      <c r="CW215">
        <v>88.332999999999998</v>
      </c>
      <c r="CX215">
        <v>-35.537999999999997</v>
      </c>
      <c r="CY215">
        <v>1.9E-2</v>
      </c>
      <c r="DB215" s="3">
        <v>8</v>
      </c>
      <c r="DD215" s="35">
        <v>1.719E-5</v>
      </c>
      <c r="DE215">
        <v>109.637</v>
      </c>
      <c r="DF215">
        <v>101.07899999999999</v>
      </c>
      <c r="DG215">
        <v>121.702</v>
      </c>
      <c r="DH215">
        <v>88.977000000000004</v>
      </c>
      <c r="DI215">
        <v>3.1E-2</v>
      </c>
      <c r="DL215" s="29"/>
      <c r="DM215" s="29"/>
      <c r="DN215" s="30"/>
      <c r="DO215" s="30"/>
      <c r="DP215" s="30"/>
      <c r="DQ215" s="30"/>
      <c r="DR215" s="30"/>
      <c r="DS215" s="30"/>
      <c r="DT215" s="30"/>
      <c r="DU215" s="30"/>
      <c r="DV215" s="30"/>
      <c r="DW215" s="3">
        <v>36</v>
      </c>
      <c r="DX215"/>
      <c r="DY215" s="35">
        <v>7.6699999999999994E-6</v>
      </c>
      <c r="DZ215">
        <v>110.65</v>
      </c>
      <c r="EA215">
        <v>103.125</v>
      </c>
      <c r="EB215">
        <v>116.35299999999999</v>
      </c>
      <c r="EC215">
        <v>-19.983000000000001</v>
      </c>
      <c r="ED215">
        <v>1.2999999999999999E-2</v>
      </c>
      <c r="EE215"/>
      <c r="EG215" s="33"/>
      <c r="EH215" s="30"/>
      <c r="EI215" s="34"/>
      <c r="EJ215" s="30"/>
      <c r="EK215" s="30"/>
      <c r="EL215" s="30"/>
      <c r="EM215" s="30"/>
      <c r="EN215" s="30"/>
      <c r="EO215" s="30"/>
      <c r="EP215" s="30"/>
      <c r="EQ215" s="33"/>
      <c r="ER215" s="30"/>
      <c r="ES215" s="30"/>
      <c r="ET215" s="30"/>
      <c r="EU215" s="30"/>
      <c r="EV215" s="30"/>
      <c r="EW215" s="30"/>
      <c r="EX215" s="30"/>
      <c r="EY215" s="30"/>
      <c r="EZ215" s="30"/>
      <c r="FB215" s="59"/>
      <c r="FL215" s="60"/>
      <c r="FW215" s="61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</row>
    <row r="216" spans="1:196" x14ac:dyDescent="0.25">
      <c r="A216" s="30"/>
      <c r="B216">
        <v>7</v>
      </c>
      <c r="D216" s="35">
        <v>1.11E-5</v>
      </c>
      <c r="E216">
        <v>106.75</v>
      </c>
      <c r="F216">
        <v>83.332999999999998</v>
      </c>
      <c r="G216">
        <v>128.667</v>
      </c>
      <c r="H216">
        <v>-90</v>
      </c>
      <c r="I216">
        <v>1.9E-2</v>
      </c>
      <c r="L216" s="33"/>
      <c r="M216" s="30"/>
      <c r="N216" s="30"/>
      <c r="O216" s="30"/>
      <c r="P216" s="30"/>
      <c r="Q216" s="30"/>
      <c r="R216" s="30"/>
      <c r="S216" s="30"/>
      <c r="T216" s="30"/>
      <c r="U216" s="30"/>
      <c r="V216" s="33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">
        <v>46</v>
      </c>
      <c r="AS216" s="35">
        <v>8.2900000000000002E-6</v>
      </c>
      <c r="AT216">
        <v>85.701999999999998</v>
      </c>
      <c r="AU216">
        <v>83.078999999999994</v>
      </c>
      <c r="AV216">
        <v>90.338999999999999</v>
      </c>
      <c r="AW216">
        <v>-74.932000000000002</v>
      </c>
      <c r="AX216">
        <v>1.4999999999999999E-2</v>
      </c>
      <c r="BL216" s="33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">
        <v>51</v>
      </c>
      <c r="BY216" s="35">
        <v>9.2099999999999999E-6</v>
      </c>
      <c r="BZ216">
        <v>102.157</v>
      </c>
      <c r="CA216">
        <v>85.620999999999995</v>
      </c>
      <c r="CB216">
        <v>120.149</v>
      </c>
      <c r="CC216">
        <v>99.781999999999996</v>
      </c>
      <c r="CD216">
        <v>1.6E-2</v>
      </c>
      <c r="CG216" s="33"/>
      <c r="CH216" s="30"/>
      <c r="CI216" s="34"/>
      <c r="CJ216" s="30"/>
      <c r="CK216" s="30"/>
      <c r="CL216" s="30"/>
      <c r="CM216" s="30"/>
      <c r="CN216" s="30"/>
      <c r="CO216" s="30"/>
      <c r="CP216" s="30"/>
      <c r="CQ216" s="30"/>
      <c r="CR216">
        <v>62</v>
      </c>
      <c r="CT216" s="35">
        <v>7.9799999999999998E-6</v>
      </c>
      <c r="CU216">
        <v>79.864999999999995</v>
      </c>
      <c r="CV216">
        <v>75.826999999999998</v>
      </c>
      <c r="CW216">
        <v>85.756</v>
      </c>
      <c r="CX216">
        <v>146.31</v>
      </c>
      <c r="CY216">
        <v>1.4E-2</v>
      </c>
      <c r="DB216" s="3">
        <v>9</v>
      </c>
      <c r="DD216" s="35">
        <v>1.412E-5</v>
      </c>
      <c r="DE216">
        <v>123.54600000000001</v>
      </c>
      <c r="DF216">
        <v>117.27200000000001</v>
      </c>
      <c r="DG216">
        <v>137.88900000000001</v>
      </c>
      <c r="DH216">
        <v>-90</v>
      </c>
      <c r="DI216">
        <v>2.5000000000000001E-2</v>
      </c>
      <c r="DL216" s="29"/>
      <c r="DM216" s="29"/>
      <c r="DN216" s="30"/>
      <c r="DO216" s="30"/>
      <c r="DP216" s="30"/>
      <c r="DQ216" s="30"/>
      <c r="DR216" s="30"/>
      <c r="DS216" s="30"/>
      <c r="DT216" s="30"/>
      <c r="DU216" s="30"/>
      <c r="DV216" s="30"/>
      <c r="DW216" s="3">
        <v>37</v>
      </c>
      <c r="DX216"/>
      <c r="DY216" s="35">
        <v>8.8999999999999995E-6</v>
      </c>
      <c r="DZ216">
        <v>98.725999999999999</v>
      </c>
      <c r="EA216">
        <v>87.126000000000005</v>
      </c>
      <c r="EB216">
        <v>112.735</v>
      </c>
      <c r="EC216">
        <v>158.96199999999999</v>
      </c>
      <c r="ED216">
        <v>1.4999999999999999E-2</v>
      </c>
      <c r="EE216"/>
      <c r="EG216" s="33"/>
      <c r="EH216" s="30"/>
      <c r="EI216" s="34"/>
      <c r="EJ216" s="30"/>
      <c r="EK216" s="30"/>
      <c r="EL216" s="30"/>
      <c r="EM216" s="30"/>
      <c r="EN216" s="30"/>
      <c r="EO216" s="30"/>
      <c r="EP216" s="30"/>
      <c r="EQ216" s="33"/>
      <c r="ER216" s="30"/>
      <c r="ES216" s="30"/>
      <c r="ET216" s="30"/>
      <c r="EU216" s="30"/>
      <c r="EV216" s="30"/>
      <c r="EW216" s="30"/>
      <c r="EX216" s="30"/>
      <c r="EY216" s="30"/>
      <c r="EZ216" s="30"/>
      <c r="FB216" s="59"/>
      <c r="FL216" s="60"/>
      <c r="FW216" s="61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</row>
    <row r="217" spans="1:196" x14ac:dyDescent="0.25">
      <c r="A217" s="30"/>
      <c r="B217">
        <v>8</v>
      </c>
      <c r="D217" s="35">
        <v>7.6699999999999994E-6</v>
      </c>
      <c r="E217">
        <v>110.125</v>
      </c>
      <c r="F217">
        <v>85.792000000000002</v>
      </c>
      <c r="G217">
        <v>150.22200000000001</v>
      </c>
      <c r="H217">
        <v>87.614000000000004</v>
      </c>
      <c r="I217">
        <v>1.2999999999999999E-2</v>
      </c>
      <c r="L217" s="33"/>
      <c r="M217" s="30"/>
      <c r="N217" s="30"/>
      <c r="O217" s="30"/>
      <c r="P217" s="30"/>
      <c r="Q217" s="30"/>
      <c r="R217" s="30"/>
      <c r="S217" s="30"/>
      <c r="T217" s="30"/>
      <c r="U217" s="30"/>
      <c r="V217" s="33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">
        <v>47</v>
      </c>
      <c r="AS217" s="35">
        <v>4.6E-6</v>
      </c>
      <c r="AT217">
        <v>90.510999999999996</v>
      </c>
      <c r="AU217">
        <v>86.85</v>
      </c>
      <c r="AV217">
        <v>98.332999999999998</v>
      </c>
      <c r="AW217">
        <v>107.10299999999999</v>
      </c>
      <c r="AX217">
        <v>8.0000000000000002E-3</v>
      </c>
      <c r="BL217" s="33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">
        <v>52</v>
      </c>
      <c r="BY217" s="35">
        <v>1.1399999999999999E-5</v>
      </c>
      <c r="BZ217">
        <v>108.069</v>
      </c>
      <c r="CA217">
        <v>100.718</v>
      </c>
      <c r="CB217">
        <v>115</v>
      </c>
      <c r="CC217">
        <v>-77.125</v>
      </c>
      <c r="CD217">
        <v>0.02</v>
      </c>
      <c r="CG217" s="33"/>
      <c r="CH217" s="30"/>
      <c r="CI217" s="34"/>
      <c r="CJ217" s="30"/>
      <c r="CK217" s="30"/>
      <c r="CL217" s="30"/>
      <c r="CM217" s="30"/>
      <c r="CN217" s="30"/>
      <c r="CO217" s="30"/>
      <c r="CP217" s="30"/>
      <c r="CQ217" s="30"/>
      <c r="CR217">
        <v>63</v>
      </c>
      <c r="CT217" s="35">
        <v>7.0600000000000002E-6</v>
      </c>
      <c r="CU217">
        <v>84.257000000000005</v>
      </c>
      <c r="CV217">
        <v>78.332999999999998</v>
      </c>
      <c r="CW217">
        <v>88.033000000000001</v>
      </c>
      <c r="CX217">
        <v>-33.69</v>
      </c>
      <c r="CY217">
        <v>1.2E-2</v>
      </c>
      <c r="DB217" s="3">
        <v>10</v>
      </c>
      <c r="DD217" s="35">
        <v>9.8220000000000002E-6</v>
      </c>
      <c r="DE217">
        <v>135.155</v>
      </c>
      <c r="DF217">
        <v>127.26600000000001</v>
      </c>
      <c r="DG217">
        <v>141.05699999999999</v>
      </c>
      <c r="DH217">
        <v>88.21</v>
      </c>
      <c r="DI217">
        <v>1.7000000000000001E-2</v>
      </c>
      <c r="DL217" s="29"/>
      <c r="DM217" s="29"/>
      <c r="DN217" s="30"/>
      <c r="DO217" s="30"/>
      <c r="DP217" s="30"/>
      <c r="DQ217" s="30"/>
      <c r="DR217" s="30"/>
      <c r="DS217" s="30"/>
      <c r="DT217" s="30"/>
      <c r="DU217" s="30"/>
      <c r="DV217" s="30"/>
      <c r="DW217" s="3">
        <v>38</v>
      </c>
      <c r="DX217"/>
      <c r="DY217" s="35">
        <v>1.3499999999999999E-5</v>
      </c>
      <c r="DZ217">
        <v>74.855999999999995</v>
      </c>
      <c r="EA217">
        <v>68.816000000000003</v>
      </c>
      <c r="EB217">
        <v>90</v>
      </c>
      <c r="EC217">
        <v>-20.094999999999999</v>
      </c>
      <c r="ED217">
        <v>2.4E-2</v>
      </c>
      <c r="EE217"/>
      <c r="EG217" s="33"/>
      <c r="EH217" s="30"/>
      <c r="EI217" s="34"/>
      <c r="EJ217" s="30"/>
      <c r="EK217" s="30"/>
      <c r="EL217" s="30"/>
      <c r="EM217" s="30"/>
      <c r="EN217" s="30"/>
      <c r="EO217" s="30"/>
      <c r="EP217" s="30"/>
      <c r="EQ217" s="33"/>
      <c r="ER217" s="30"/>
      <c r="ES217" s="30"/>
      <c r="ET217" s="30"/>
      <c r="EU217" s="30"/>
      <c r="EV217" s="30"/>
      <c r="EW217" s="30"/>
      <c r="EX217" s="30"/>
      <c r="EY217" s="30"/>
      <c r="EZ217" s="30"/>
      <c r="FB217" s="59"/>
      <c r="FL217" s="60"/>
      <c r="FW217" s="61"/>
      <c r="GB217" s="29"/>
      <c r="GC217" s="29"/>
      <c r="GD217" s="29"/>
      <c r="GE217" s="29"/>
      <c r="GF217" s="29"/>
      <c r="GG217" s="29"/>
      <c r="GH217" s="29"/>
      <c r="GI217" s="29"/>
      <c r="GJ217" s="29"/>
      <c r="GK217" s="29"/>
      <c r="GL217" s="29"/>
      <c r="GM217" s="29"/>
      <c r="GN217" s="29"/>
    </row>
    <row r="218" spans="1:196" x14ac:dyDescent="0.25">
      <c r="A218" s="30"/>
      <c r="B218">
        <v>9</v>
      </c>
      <c r="D218" s="35">
        <v>8.2900000000000002E-6</v>
      </c>
      <c r="E218">
        <v>86.826999999999998</v>
      </c>
      <c r="F218">
        <v>63.332999999999998</v>
      </c>
      <c r="G218">
        <v>115.667</v>
      </c>
      <c r="H218">
        <v>-90</v>
      </c>
      <c r="I218">
        <v>1.4E-2</v>
      </c>
      <c r="L218" s="33"/>
      <c r="M218" s="30"/>
      <c r="N218" s="30"/>
      <c r="O218" s="30"/>
      <c r="P218" s="30"/>
      <c r="Q218" s="30"/>
      <c r="R218" s="30"/>
      <c r="S218" s="30"/>
      <c r="T218" s="30"/>
      <c r="U218" s="30"/>
      <c r="V218" s="33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">
        <v>48</v>
      </c>
      <c r="AS218" s="35">
        <v>6.1399999999999997E-6</v>
      </c>
      <c r="AT218">
        <v>100.32899999999999</v>
      </c>
      <c r="AU218">
        <v>91.34</v>
      </c>
      <c r="AV218">
        <v>106.81699999999999</v>
      </c>
      <c r="AW218">
        <v>-74.475999999999999</v>
      </c>
      <c r="AX218">
        <v>0.01</v>
      </c>
      <c r="BL218" s="33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">
        <v>53</v>
      </c>
      <c r="BY218" s="35">
        <v>7.0600000000000002E-6</v>
      </c>
      <c r="BZ218">
        <v>114.57</v>
      </c>
      <c r="CA218">
        <v>98.667000000000002</v>
      </c>
      <c r="CB218">
        <v>123.57599999999999</v>
      </c>
      <c r="CC218">
        <v>97.765000000000001</v>
      </c>
      <c r="CD218">
        <v>1.2E-2</v>
      </c>
      <c r="CG218" s="33"/>
      <c r="CH218" s="30"/>
      <c r="CI218" s="34"/>
      <c r="CJ218" s="30"/>
      <c r="CK218" s="30"/>
      <c r="CL218" s="30"/>
      <c r="CM218" s="30"/>
      <c r="CN218" s="30"/>
      <c r="CO218" s="30"/>
      <c r="CP218" s="30"/>
      <c r="CQ218" s="30"/>
      <c r="CR218">
        <v>64</v>
      </c>
      <c r="CT218" s="35">
        <v>8.2900000000000002E-6</v>
      </c>
      <c r="CU218">
        <v>86.828999999999994</v>
      </c>
      <c r="CV218">
        <v>79.787000000000006</v>
      </c>
      <c r="CW218">
        <v>90.858000000000004</v>
      </c>
      <c r="CX218">
        <v>144.46199999999999</v>
      </c>
      <c r="CY218">
        <v>1.4999999999999999E-2</v>
      </c>
      <c r="DB218" s="3">
        <v>11</v>
      </c>
      <c r="DD218" s="35">
        <v>1.136E-5</v>
      </c>
      <c r="DE218">
        <v>129.11500000000001</v>
      </c>
      <c r="DF218">
        <v>122.5</v>
      </c>
      <c r="DG218">
        <v>135.93799999999999</v>
      </c>
      <c r="DH218">
        <v>-90</v>
      </c>
      <c r="DI218">
        <v>0.02</v>
      </c>
      <c r="DL218" s="29"/>
      <c r="DM218" s="29"/>
      <c r="DN218" s="30"/>
      <c r="DO218" s="30"/>
      <c r="DP218" s="30"/>
      <c r="DQ218" s="30"/>
      <c r="DR218" s="30"/>
      <c r="DS218" s="30"/>
      <c r="DT218" s="30"/>
      <c r="DU218" s="30"/>
      <c r="DV218" s="30"/>
      <c r="DW218" s="3">
        <v>39</v>
      </c>
      <c r="DX218"/>
      <c r="DY218" s="35">
        <v>8.2900000000000002E-6</v>
      </c>
      <c r="DZ218">
        <v>78.906999999999996</v>
      </c>
      <c r="EA218">
        <v>71.653999999999996</v>
      </c>
      <c r="EB218">
        <v>83.394999999999996</v>
      </c>
      <c r="EC218">
        <v>159.44399999999999</v>
      </c>
      <c r="ED218">
        <v>1.4999999999999999E-2</v>
      </c>
      <c r="EE218"/>
      <c r="EG218" s="33"/>
      <c r="EH218" s="30"/>
      <c r="EI218" s="34"/>
      <c r="EJ218" s="30"/>
      <c r="EK218" s="30"/>
      <c r="EL218" s="30"/>
      <c r="EM218" s="30"/>
      <c r="EN218" s="30"/>
      <c r="EO218" s="30"/>
      <c r="EP218" s="30"/>
      <c r="EQ218" s="33"/>
      <c r="ER218" s="30"/>
      <c r="ES218" s="30"/>
      <c r="ET218" s="30"/>
      <c r="EU218" s="30"/>
      <c r="EV218" s="30"/>
      <c r="EW218" s="30"/>
      <c r="EX218" s="30"/>
      <c r="EY218" s="30"/>
      <c r="EZ218" s="30"/>
      <c r="FB218" s="59"/>
      <c r="FL218" s="60"/>
      <c r="FW218" s="61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</row>
    <row r="219" spans="1:196" x14ac:dyDescent="0.25">
      <c r="A219" s="30"/>
      <c r="B219">
        <v>10</v>
      </c>
      <c r="D219" s="35">
        <v>7.9799999999999998E-6</v>
      </c>
      <c r="E219">
        <v>121.35899999999999</v>
      </c>
      <c r="F219">
        <v>74.332999999999998</v>
      </c>
      <c r="G219">
        <v>174.12</v>
      </c>
      <c r="H219">
        <v>87.709000000000003</v>
      </c>
      <c r="I219">
        <v>1.4E-2</v>
      </c>
      <c r="L219" s="33"/>
      <c r="M219" s="30"/>
      <c r="N219" s="30"/>
      <c r="O219" s="30"/>
      <c r="P219" s="30"/>
      <c r="Q219" s="30"/>
      <c r="R219" s="30"/>
      <c r="S219" s="30"/>
      <c r="T219" s="30"/>
      <c r="U219" s="30"/>
      <c r="V219" s="33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">
        <v>49</v>
      </c>
      <c r="AS219" s="35">
        <v>7.3699999999999997E-6</v>
      </c>
      <c r="AT219">
        <v>114.624</v>
      </c>
      <c r="AU219">
        <v>106.37</v>
      </c>
      <c r="AV219">
        <v>121.577</v>
      </c>
      <c r="AW219">
        <v>105.255</v>
      </c>
      <c r="AX219">
        <v>1.2999999999999999E-2</v>
      </c>
      <c r="BL219" s="33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">
        <v>54</v>
      </c>
      <c r="BY219" s="35">
        <v>8.8999999999999995E-6</v>
      </c>
      <c r="BZ219">
        <v>95.885000000000005</v>
      </c>
      <c r="CA219">
        <v>91.856999999999999</v>
      </c>
      <c r="CB219">
        <v>104.286</v>
      </c>
      <c r="CC219">
        <v>-81.87</v>
      </c>
      <c r="CD219">
        <v>1.6E-2</v>
      </c>
      <c r="CG219" s="33"/>
      <c r="CH219" s="30"/>
      <c r="CI219" s="34"/>
      <c r="CJ219" s="30"/>
      <c r="CK219" s="30"/>
      <c r="CL219" s="30"/>
      <c r="CM219" s="30"/>
      <c r="CN219" s="30"/>
      <c r="CO219" s="30"/>
      <c r="CP219" s="30"/>
      <c r="CQ219" s="30"/>
      <c r="CR219">
        <v>65</v>
      </c>
      <c r="CT219" s="35">
        <v>8.6000000000000007E-6</v>
      </c>
      <c r="CU219">
        <v>93.186999999999998</v>
      </c>
      <c r="CV219">
        <v>84.667000000000002</v>
      </c>
      <c r="CW219">
        <v>105.833</v>
      </c>
      <c r="CX219">
        <v>-36.027000000000001</v>
      </c>
      <c r="CY219">
        <v>1.4999999999999999E-2</v>
      </c>
      <c r="DB219" s="3">
        <v>12</v>
      </c>
      <c r="DD219" s="35">
        <v>1.1970000000000001E-5</v>
      </c>
      <c r="DE219">
        <v>124.935</v>
      </c>
      <c r="DF219">
        <v>121.98399999999999</v>
      </c>
      <c r="DG219">
        <v>128.828</v>
      </c>
      <c r="DH219">
        <v>90</v>
      </c>
      <c r="DI219">
        <v>2.1000000000000001E-2</v>
      </c>
      <c r="DL219" s="29"/>
      <c r="DM219" s="29"/>
      <c r="DN219" s="30"/>
      <c r="DO219" s="30"/>
      <c r="DP219" s="30"/>
      <c r="DQ219" s="30"/>
      <c r="DR219" s="30"/>
      <c r="DS219" s="30"/>
      <c r="DT219" s="30"/>
      <c r="DU219" s="30"/>
      <c r="DV219" s="30"/>
      <c r="DW219" s="3">
        <v>40</v>
      </c>
      <c r="DX219"/>
      <c r="DY219" s="35">
        <v>1.6900000000000001E-5</v>
      </c>
      <c r="DZ219">
        <v>85.414000000000001</v>
      </c>
      <c r="EA219">
        <v>66.314999999999998</v>
      </c>
      <c r="EB219">
        <v>121.098</v>
      </c>
      <c r="EC219">
        <v>-20.433</v>
      </c>
      <c r="ED219">
        <v>0.03</v>
      </c>
      <c r="EE219"/>
      <c r="EG219" s="33"/>
      <c r="EH219" s="30"/>
      <c r="EI219" s="34"/>
      <c r="EJ219" s="30"/>
      <c r="EK219" s="30"/>
      <c r="EL219" s="30"/>
      <c r="EM219" s="30"/>
      <c r="EN219" s="30"/>
      <c r="EO219" s="30"/>
      <c r="EP219" s="30"/>
      <c r="EQ219" s="33"/>
      <c r="ER219" s="30"/>
      <c r="ES219" s="30"/>
      <c r="ET219" s="30"/>
      <c r="EU219" s="30"/>
      <c r="EV219" s="30"/>
      <c r="EW219" s="30"/>
      <c r="EX219" s="30"/>
      <c r="EY219" s="30"/>
      <c r="EZ219" s="30"/>
      <c r="FB219" s="59"/>
      <c r="FL219" s="60"/>
      <c r="FW219" s="61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</row>
    <row r="220" spans="1:196" x14ac:dyDescent="0.25">
      <c r="A220" s="30"/>
      <c r="B220">
        <v>11</v>
      </c>
      <c r="D220" s="35">
        <v>9.8200000000000008E-6</v>
      </c>
      <c r="E220">
        <v>190.30199999999999</v>
      </c>
      <c r="F220">
        <v>97.667000000000002</v>
      </c>
      <c r="G220">
        <v>244.333</v>
      </c>
      <c r="H220">
        <v>-90</v>
      </c>
      <c r="I220">
        <v>1.7000000000000001E-2</v>
      </c>
      <c r="L220" s="33"/>
      <c r="M220" s="30"/>
      <c r="N220" s="30"/>
      <c r="O220" s="30"/>
      <c r="P220" s="30"/>
      <c r="Q220" s="30"/>
      <c r="R220" s="30"/>
      <c r="S220" s="30"/>
      <c r="T220" s="30"/>
      <c r="U220" s="30"/>
      <c r="V220" s="33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">
        <v>50</v>
      </c>
      <c r="AS220" s="35">
        <v>7.6699999999999994E-6</v>
      </c>
      <c r="AT220">
        <v>120.892</v>
      </c>
      <c r="AU220">
        <v>112.10299999999999</v>
      </c>
      <c r="AV220">
        <v>136.88900000000001</v>
      </c>
      <c r="AW220">
        <v>-72.349999999999994</v>
      </c>
      <c r="AX220">
        <v>1.2999999999999999E-2</v>
      </c>
      <c r="BL220" s="33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">
        <v>55</v>
      </c>
      <c r="BY220" s="35">
        <v>1.01E-5</v>
      </c>
      <c r="BZ220">
        <v>89.542000000000002</v>
      </c>
      <c r="CA220">
        <v>82.813000000000002</v>
      </c>
      <c r="CB220">
        <v>94.667000000000002</v>
      </c>
      <c r="CC220">
        <v>100.95399999999999</v>
      </c>
      <c r="CD220">
        <v>1.7000000000000001E-2</v>
      </c>
      <c r="CG220" s="33"/>
      <c r="CH220" s="30"/>
      <c r="CI220" s="34"/>
      <c r="CJ220" s="30"/>
      <c r="CK220" s="30"/>
      <c r="CL220" s="30"/>
      <c r="CM220" s="30"/>
      <c r="CN220" s="30"/>
      <c r="CO220" s="30"/>
      <c r="CP220" s="30"/>
      <c r="CQ220" s="30"/>
      <c r="CR220">
        <v>66</v>
      </c>
      <c r="CS220" t="s">
        <v>3</v>
      </c>
      <c r="CT220" s="35">
        <v>6.9E-6</v>
      </c>
      <c r="CU220">
        <v>94.856999999999999</v>
      </c>
      <c r="CV220">
        <v>86.468999999999994</v>
      </c>
      <c r="CW220">
        <v>103.937</v>
      </c>
      <c r="CX220">
        <v>53.761000000000003</v>
      </c>
      <c r="CY220">
        <v>1.2E-2</v>
      </c>
      <c r="DB220" s="3">
        <v>13</v>
      </c>
      <c r="DD220" s="35">
        <v>1.259E-5</v>
      </c>
      <c r="DE220">
        <v>124.34099999999999</v>
      </c>
      <c r="DF220">
        <v>119</v>
      </c>
      <c r="DG220">
        <v>128.333</v>
      </c>
      <c r="DH220">
        <v>-90</v>
      </c>
      <c r="DI220">
        <v>2.1999999999999999E-2</v>
      </c>
      <c r="DL220" s="29"/>
      <c r="DM220" s="29"/>
      <c r="DN220" s="30"/>
      <c r="DO220" s="30"/>
      <c r="DP220" s="30"/>
      <c r="DQ220" s="30"/>
      <c r="DR220" s="30"/>
      <c r="DS220" s="30"/>
      <c r="DT220" s="30"/>
      <c r="DU220" s="30"/>
      <c r="DV220" s="30"/>
      <c r="DW220" s="3">
        <v>41</v>
      </c>
      <c r="DX220" t="s">
        <v>3</v>
      </c>
      <c r="DY220" s="35">
        <v>9.55E-6</v>
      </c>
      <c r="DZ220">
        <v>94.13</v>
      </c>
      <c r="EA220">
        <v>83.094999999999999</v>
      </c>
      <c r="EB220">
        <v>107.596</v>
      </c>
      <c r="EC220">
        <v>69.656000000000006</v>
      </c>
      <c r="ED220">
        <v>1.7000000000000001E-2</v>
      </c>
      <c r="EE220"/>
      <c r="EG220" s="33"/>
      <c r="EH220" s="30"/>
      <c r="EI220" s="34"/>
      <c r="EJ220" s="30"/>
      <c r="EK220" s="30"/>
      <c r="EL220" s="30"/>
      <c r="EM220" s="30"/>
      <c r="EN220" s="30"/>
      <c r="EO220" s="30"/>
      <c r="EP220" s="30"/>
      <c r="EQ220" s="33"/>
      <c r="ER220" s="30"/>
      <c r="ES220" s="30"/>
      <c r="ET220" s="30"/>
      <c r="EU220" s="30"/>
      <c r="EV220" s="30"/>
      <c r="EW220" s="30"/>
      <c r="EX220" s="30"/>
      <c r="EY220" s="30"/>
      <c r="EZ220" s="30"/>
      <c r="FB220" s="59"/>
      <c r="FL220" s="60"/>
      <c r="FW220" s="61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</row>
    <row r="221" spans="1:196" x14ac:dyDescent="0.25">
      <c r="A221" s="30"/>
      <c r="B221">
        <v>12</v>
      </c>
      <c r="D221" s="35">
        <v>8.2900000000000002E-6</v>
      </c>
      <c r="E221">
        <v>149.21</v>
      </c>
      <c r="F221">
        <v>81</v>
      </c>
      <c r="G221">
        <v>218.667</v>
      </c>
      <c r="H221">
        <v>90</v>
      </c>
      <c r="I221">
        <v>1.4E-2</v>
      </c>
      <c r="L221" s="33"/>
      <c r="M221" s="30"/>
      <c r="N221" s="30"/>
      <c r="O221" s="30"/>
      <c r="P221" s="30"/>
      <c r="Q221" s="30"/>
      <c r="R221" s="30"/>
      <c r="S221" s="30"/>
      <c r="T221" s="30"/>
      <c r="U221" s="30"/>
      <c r="V221" s="33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">
        <v>51</v>
      </c>
      <c r="AS221" s="35">
        <v>9.8200000000000008E-6</v>
      </c>
      <c r="AT221">
        <v>136.37299999999999</v>
      </c>
      <c r="AU221">
        <v>113.629</v>
      </c>
      <c r="AV221">
        <v>168</v>
      </c>
      <c r="AW221">
        <v>100.95399999999999</v>
      </c>
      <c r="AX221">
        <v>1.7000000000000001E-2</v>
      </c>
      <c r="BL221" s="33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">
        <v>56</v>
      </c>
      <c r="BY221" s="35">
        <v>7.9799999999999998E-6</v>
      </c>
      <c r="BZ221">
        <v>88.263000000000005</v>
      </c>
      <c r="CA221">
        <v>82.613</v>
      </c>
      <c r="CB221">
        <v>92.52</v>
      </c>
      <c r="CC221">
        <v>-80.91</v>
      </c>
      <c r="CD221">
        <v>1.4E-2</v>
      </c>
      <c r="CG221" s="33"/>
      <c r="CH221" s="30"/>
      <c r="CI221" s="34"/>
      <c r="CJ221" s="30"/>
      <c r="CK221" s="30"/>
      <c r="CL221" s="30"/>
      <c r="CM221" s="30"/>
      <c r="CN221" s="30"/>
      <c r="CO221" s="30"/>
      <c r="CP221" s="30"/>
      <c r="CQ221" s="30"/>
      <c r="CR221">
        <v>67</v>
      </c>
      <c r="CS221" t="s">
        <v>7</v>
      </c>
      <c r="CT221" s="35">
        <v>2.12E-6</v>
      </c>
      <c r="CU221">
        <v>19.023</v>
      </c>
      <c r="CV221">
        <v>15.03</v>
      </c>
      <c r="CW221">
        <v>25.614000000000001</v>
      </c>
      <c r="CX221">
        <v>90.322000000000003</v>
      </c>
      <c r="CY221">
        <v>4.0000000000000001E-3</v>
      </c>
      <c r="DB221" s="3">
        <v>14</v>
      </c>
      <c r="DD221" s="35">
        <v>1.3509999999999999E-5</v>
      </c>
      <c r="DE221">
        <v>115.73099999999999</v>
      </c>
      <c r="DF221">
        <v>109.803</v>
      </c>
      <c r="DG221">
        <v>119.994</v>
      </c>
      <c r="DH221">
        <v>91.331999999999994</v>
      </c>
      <c r="DI221">
        <v>2.4E-2</v>
      </c>
      <c r="DL221" s="29"/>
      <c r="DM221" s="29"/>
      <c r="DN221" s="30"/>
      <c r="DO221" s="30"/>
      <c r="DP221" s="30"/>
      <c r="DQ221" s="30"/>
      <c r="DR221" s="30"/>
      <c r="DS221" s="30"/>
      <c r="DT221" s="30"/>
      <c r="DU221" s="30"/>
      <c r="DV221" s="30"/>
      <c r="DW221" s="3">
        <v>42</v>
      </c>
      <c r="DX221" t="s">
        <v>7</v>
      </c>
      <c r="DY221" s="35">
        <v>2.5399999999999998E-6</v>
      </c>
      <c r="DZ221">
        <v>26.338999999999999</v>
      </c>
      <c r="EA221">
        <v>20.081</v>
      </c>
      <c r="EB221">
        <v>35.905000000000001</v>
      </c>
      <c r="EC221">
        <v>90.843999999999994</v>
      </c>
      <c r="ED221">
        <v>5.0000000000000001E-3</v>
      </c>
      <c r="EE221"/>
      <c r="EG221" s="33"/>
      <c r="EH221" s="30"/>
      <c r="EI221" s="34"/>
      <c r="EJ221" s="30"/>
      <c r="EK221" s="30"/>
      <c r="EL221" s="30"/>
      <c r="EM221" s="30"/>
      <c r="EN221" s="30"/>
      <c r="EO221" s="30"/>
      <c r="EP221" s="30"/>
      <c r="EQ221" s="33"/>
      <c r="ER221" s="30"/>
      <c r="ES221" s="30"/>
      <c r="ET221" s="30"/>
      <c r="EU221" s="30"/>
      <c r="EV221" s="30"/>
      <c r="EW221" s="30"/>
      <c r="EX221" s="30"/>
      <c r="EY221" s="30"/>
      <c r="EZ221" s="30"/>
      <c r="FB221" s="59"/>
      <c r="FL221" s="60"/>
      <c r="FW221" s="61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  <c r="GN221" s="29"/>
    </row>
    <row r="222" spans="1:196" x14ac:dyDescent="0.25">
      <c r="A222" s="30"/>
      <c r="B222">
        <v>13</v>
      </c>
      <c r="D222" s="35">
        <v>7.6699999999999994E-6</v>
      </c>
      <c r="E222">
        <v>126</v>
      </c>
      <c r="F222">
        <v>58.332999999999998</v>
      </c>
      <c r="G222">
        <v>239</v>
      </c>
      <c r="H222">
        <v>-90</v>
      </c>
      <c r="I222">
        <v>1.2999999999999999E-2</v>
      </c>
      <c r="L222" s="33"/>
      <c r="M222" s="30"/>
      <c r="N222" s="30"/>
      <c r="O222" s="30"/>
      <c r="P222" s="30"/>
      <c r="Q222" s="30"/>
      <c r="R222" s="30"/>
      <c r="S222" s="30"/>
      <c r="T222" s="30"/>
      <c r="U222" s="30"/>
      <c r="V222" s="33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">
        <v>52</v>
      </c>
      <c r="AS222" s="35">
        <v>9.2099999999999999E-6</v>
      </c>
      <c r="AT222">
        <v>108.89400000000001</v>
      </c>
      <c r="AU222">
        <v>78.522000000000006</v>
      </c>
      <c r="AV222">
        <v>181.107</v>
      </c>
      <c r="AW222">
        <v>-72.180999999999997</v>
      </c>
      <c r="AX222">
        <v>1.6E-2</v>
      </c>
      <c r="BL222" s="33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">
        <v>57</v>
      </c>
      <c r="BY222" s="35">
        <v>1.9599999999999999E-5</v>
      </c>
      <c r="BZ222">
        <v>82.718000000000004</v>
      </c>
      <c r="CA222">
        <v>73.146000000000001</v>
      </c>
      <c r="CB222">
        <v>92.400999999999996</v>
      </c>
      <c r="CC222">
        <v>100.06100000000001</v>
      </c>
      <c r="CD222">
        <v>3.5000000000000003E-2</v>
      </c>
      <c r="CG222" s="33"/>
      <c r="CH222" s="30"/>
      <c r="CI222" s="34"/>
      <c r="CJ222" s="30"/>
      <c r="CK222" s="30"/>
      <c r="CL222" s="30"/>
      <c r="CM222" s="30"/>
      <c r="CN222" s="30"/>
      <c r="CO222" s="30"/>
      <c r="CP222" s="30"/>
      <c r="CQ222" s="30"/>
      <c r="CR222">
        <v>68</v>
      </c>
      <c r="CS222" t="s">
        <v>4</v>
      </c>
      <c r="CT222" s="35">
        <v>3.0699999999999998E-6</v>
      </c>
      <c r="CU222">
        <v>63.802</v>
      </c>
      <c r="CV222">
        <v>55.497999999999998</v>
      </c>
      <c r="CW222">
        <v>76.814999999999998</v>
      </c>
      <c r="CX222">
        <v>-39.289000000000001</v>
      </c>
      <c r="CY222">
        <v>5.0000000000000001E-3</v>
      </c>
      <c r="DB222" s="3">
        <v>15</v>
      </c>
      <c r="DD222" s="35">
        <v>1.872E-5</v>
      </c>
      <c r="DE222">
        <v>114.931</v>
      </c>
      <c r="DF222">
        <v>110.148</v>
      </c>
      <c r="DG222">
        <v>118.96299999999999</v>
      </c>
      <c r="DH222">
        <v>-90</v>
      </c>
      <c r="DI222">
        <v>3.3000000000000002E-2</v>
      </c>
      <c r="DL222" s="29"/>
      <c r="DM222" s="29"/>
      <c r="DN222" s="30"/>
      <c r="DO222" s="30"/>
      <c r="DP222" s="30"/>
      <c r="DQ222" s="30"/>
      <c r="DR222" s="30"/>
      <c r="DS222" s="30"/>
      <c r="DT222" s="30"/>
      <c r="DU222" s="30"/>
      <c r="DV222" s="30"/>
      <c r="DW222" s="3">
        <v>43</v>
      </c>
      <c r="DX222" t="s">
        <v>4</v>
      </c>
      <c r="DY222" s="35">
        <v>3.9899999999999999E-6</v>
      </c>
      <c r="DZ222">
        <v>58.607999999999997</v>
      </c>
      <c r="EA222">
        <v>52.195</v>
      </c>
      <c r="EB222">
        <v>67.465000000000003</v>
      </c>
      <c r="EC222">
        <v>-22.166</v>
      </c>
      <c r="ED222">
        <v>7.0000000000000001E-3</v>
      </c>
      <c r="EE222"/>
      <c r="EG222" s="33"/>
      <c r="EH222" s="30"/>
      <c r="EI222" s="34"/>
      <c r="EJ222" s="30"/>
      <c r="EK222" s="30"/>
      <c r="EL222" s="30"/>
      <c r="EM222" s="30"/>
      <c r="EN222" s="30"/>
      <c r="EO222" s="30"/>
      <c r="EP222" s="30"/>
      <c r="EQ222" s="33"/>
      <c r="ER222" s="30"/>
      <c r="ES222" s="30"/>
      <c r="ET222" s="30"/>
      <c r="EU222" s="30"/>
      <c r="EV222" s="30"/>
      <c r="EW222" s="30"/>
      <c r="EX222" s="30"/>
      <c r="EY222" s="30"/>
      <c r="EZ222" s="30"/>
      <c r="FB222" s="59"/>
      <c r="FL222" s="60"/>
      <c r="FW222" s="61"/>
      <c r="GB222" s="29"/>
      <c r="GC222" s="29"/>
      <c r="GD222" s="29"/>
      <c r="GE222" s="29"/>
      <c r="GF222" s="29"/>
      <c r="GG222" s="29"/>
      <c r="GH222" s="29"/>
      <c r="GI222" s="29"/>
      <c r="GJ222" s="29"/>
      <c r="GK222" s="29"/>
      <c r="GL222" s="29"/>
      <c r="GM222" s="29"/>
      <c r="GN222" s="29"/>
    </row>
    <row r="223" spans="1:196" x14ac:dyDescent="0.25">
      <c r="A223" s="30"/>
      <c r="B223">
        <v>14</v>
      </c>
      <c r="D223" s="35">
        <v>7.3699999999999997E-6</v>
      </c>
      <c r="E223">
        <v>126.85599999999999</v>
      </c>
      <c r="F223">
        <v>63.768000000000001</v>
      </c>
      <c r="G223">
        <v>195.85499999999999</v>
      </c>
      <c r="H223">
        <v>87.51</v>
      </c>
      <c r="I223">
        <v>1.2999999999999999E-2</v>
      </c>
      <c r="L223" s="33"/>
      <c r="M223" s="30"/>
      <c r="N223" s="30"/>
      <c r="O223" s="30"/>
      <c r="P223" s="30"/>
      <c r="Q223" s="30"/>
      <c r="R223" s="30"/>
      <c r="S223" s="30"/>
      <c r="T223" s="30"/>
      <c r="U223" s="30"/>
      <c r="V223" s="33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">
        <v>53</v>
      </c>
      <c r="AS223" s="35">
        <v>1.04E-5</v>
      </c>
      <c r="AT223">
        <v>86.986000000000004</v>
      </c>
      <c r="AU223">
        <v>79.72</v>
      </c>
      <c r="AV223">
        <v>93.888999999999996</v>
      </c>
      <c r="AW223">
        <v>106.18899999999999</v>
      </c>
      <c r="AX223">
        <v>1.7999999999999999E-2</v>
      </c>
      <c r="BL223" s="33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">
        <v>58</v>
      </c>
      <c r="BY223" s="35">
        <v>9.8200000000000008E-6</v>
      </c>
      <c r="BZ223">
        <v>81.938999999999993</v>
      </c>
      <c r="CA223">
        <v>75.316999999999993</v>
      </c>
      <c r="CB223">
        <v>87.564999999999998</v>
      </c>
      <c r="CC223">
        <v>-78.69</v>
      </c>
      <c r="CD223">
        <v>1.7000000000000001E-2</v>
      </c>
      <c r="CG223" s="33"/>
      <c r="CH223" s="30"/>
      <c r="CI223" s="34"/>
      <c r="CJ223" s="30"/>
      <c r="CK223" s="30"/>
      <c r="CL223" s="30"/>
      <c r="CM223" s="30"/>
      <c r="CN223" s="30"/>
      <c r="CO223" s="30"/>
      <c r="CP223" s="30"/>
      <c r="CQ223" s="30"/>
      <c r="CR223">
        <v>69</v>
      </c>
      <c r="CS223" t="s">
        <v>5</v>
      </c>
      <c r="CT223" s="35">
        <v>1.29E-5</v>
      </c>
      <c r="CU223">
        <v>162.18799999999999</v>
      </c>
      <c r="CV223">
        <v>126.673</v>
      </c>
      <c r="CW223">
        <v>200.31</v>
      </c>
      <c r="CX223">
        <v>149.744</v>
      </c>
      <c r="CY223">
        <v>2.3E-2</v>
      </c>
      <c r="DB223" s="3">
        <v>16</v>
      </c>
      <c r="DD223" s="35">
        <v>1.3509999999999999E-5</v>
      </c>
      <c r="DE223">
        <v>120.45699999999999</v>
      </c>
      <c r="DF223">
        <v>115.711</v>
      </c>
      <c r="DG223">
        <v>126.181</v>
      </c>
      <c r="DH223">
        <v>90</v>
      </c>
      <c r="DI223">
        <v>2.4E-2</v>
      </c>
      <c r="DL223" s="29"/>
      <c r="DM223" s="29"/>
      <c r="DN223" s="30"/>
      <c r="DO223" s="30"/>
      <c r="DP223" s="30"/>
      <c r="DQ223" s="30"/>
      <c r="DR223" s="30"/>
      <c r="DS223" s="30"/>
      <c r="DT223" s="30"/>
      <c r="DU223" s="30"/>
      <c r="DV223" s="30"/>
      <c r="DW223" s="3">
        <v>44</v>
      </c>
      <c r="DX223" t="s">
        <v>5</v>
      </c>
      <c r="DY223" s="35">
        <v>1.6900000000000001E-5</v>
      </c>
      <c r="DZ223">
        <v>171.59399999999999</v>
      </c>
      <c r="EA223">
        <v>131.04400000000001</v>
      </c>
      <c r="EB223">
        <v>204.48</v>
      </c>
      <c r="EC223">
        <v>160.71</v>
      </c>
      <c r="ED223">
        <v>0.03</v>
      </c>
      <c r="EE223"/>
      <c r="EG223" s="33"/>
      <c r="EH223" s="30"/>
      <c r="EI223" s="34"/>
      <c r="EJ223" s="30"/>
      <c r="EK223" s="30"/>
      <c r="EL223" s="30"/>
      <c r="EM223" s="30"/>
      <c r="EN223" s="30"/>
      <c r="EO223" s="30"/>
      <c r="EP223" s="30"/>
      <c r="EQ223" s="33"/>
      <c r="ER223" s="30"/>
      <c r="ES223" s="30"/>
      <c r="ET223" s="30"/>
      <c r="EU223" s="30"/>
      <c r="EV223" s="30"/>
      <c r="EW223" s="30"/>
      <c r="EX223" s="30"/>
      <c r="EY223" s="30"/>
      <c r="EZ223" s="30"/>
      <c r="FB223" s="59"/>
      <c r="FL223" s="60"/>
      <c r="FW223" s="61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</row>
    <row r="224" spans="1:196" x14ac:dyDescent="0.25">
      <c r="A224" s="30"/>
      <c r="B224">
        <v>15</v>
      </c>
      <c r="D224" s="35">
        <v>5.22E-6</v>
      </c>
      <c r="E224">
        <v>104.745</v>
      </c>
      <c r="F224">
        <v>89.167000000000002</v>
      </c>
      <c r="G224">
        <v>123</v>
      </c>
      <c r="H224">
        <v>-82.875</v>
      </c>
      <c r="I224">
        <v>8.9999999999999993E-3</v>
      </c>
      <c r="L224" s="33"/>
      <c r="M224" s="30"/>
      <c r="N224" s="30"/>
      <c r="O224" s="30"/>
      <c r="P224" s="30"/>
      <c r="Q224" s="30"/>
      <c r="R224" s="30"/>
      <c r="S224" s="30"/>
      <c r="T224" s="30"/>
      <c r="U224" s="30"/>
      <c r="V224" s="33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">
        <v>54</v>
      </c>
      <c r="AS224" s="35">
        <v>7.9799999999999998E-6</v>
      </c>
      <c r="AT224">
        <v>80.668000000000006</v>
      </c>
      <c r="AU224">
        <v>75.683000000000007</v>
      </c>
      <c r="AV224">
        <v>88.667000000000002</v>
      </c>
      <c r="AW224">
        <v>-78.69</v>
      </c>
      <c r="AX224">
        <v>1.4E-2</v>
      </c>
      <c r="BL224" s="33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">
        <v>59</v>
      </c>
      <c r="BY224" s="35">
        <v>1.01E-5</v>
      </c>
      <c r="BZ224">
        <v>80.754000000000005</v>
      </c>
      <c r="CA224">
        <v>76.667000000000002</v>
      </c>
      <c r="CB224">
        <v>84.478999999999999</v>
      </c>
      <c r="CC224">
        <v>100.95399999999999</v>
      </c>
      <c r="CD224">
        <v>1.7000000000000001E-2</v>
      </c>
      <c r="CG224" s="33"/>
      <c r="CH224" s="30"/>
      <c r="CI224" s="34"/>
      <c r="CJ224" s="30"/>
      <c r="CK224" s="30"/>
      <c r="CL224" s="30"/>
      <c r="CM224" s="30"/>
      <c r="CN224" s="30"/>
      <c r="CO224" s="30"/>
      <c r="CP224" s="30"/>
      <c r="CQ224" s="30"/>
      <c r="CR224">
        <v>66</v>
      </c>
      <c r="CS224" t="s">
        <v>129</v>
      </c>
      <c r="CT224" s="35">
        <v>4.28E-4</v>
      </c>
      <c r="CU224">
        <v>96.061999999999998</v>
      </c>
      <c r="CV224">
        <v>55.749000000000002</v>
      </c>
      <c r="CW224">
        <v>202.33099999999999</v>
      </c>
      <c r="CX224">
        <v>-34.968000000000004</v>
      </c>
      <c r="CY224">
        <v>0.77200000000000002</v>
      </c>
      <c r="DB224" s="3">
        <v>17</v>
      </c>
      <c r="DD224" s="35">
        <v>1.4430000000000001E-5</v>
      </c>
      <c r="DE224">
        <v>129.97200000000001</v>
      </c>
      <c r="DF224">
        <v>119.407</v>
      </c>
      <c r="DG224">
        <v>134.70400000000001</v>
      </c>
      <c r="DH224">
        <v>-90</v>
      </c>
      <c r="DI224">
        <v>2.5000000000000001E-2</v>
      </c>
      <c r="DL224" s="29"/>
      <c r="DM224" s="29"/>
      <c r="DN224" s="30"/>
      <c r="DO224" s="30"/>
      <c r="DP224" s="30"/>
      <c r="DQ224" s="30"/>
      <c r="DR224" s="30"/>
      <c r="DS224" s="30"/>
      <c r="DT224" s="30"/>
      <c r="DU224" s="30"/>
      <c r="DV224" s="30"/>
      <c r="DW224" s="3">
        <v>41</v>
      </c>
      <c r="DX224" t="s">
        <v>129</v>
      </c>
      <c r="DY224" s="35">
        <v>3.6900000000000002E-4</v>
      </c>
      <c r="DZ224">
        <v>91.787000000000006</v>
      </c>
      <c r="EA224">
        <v>53.045999999999999</v>
      </c>
      <c r="EB224">
        <v>204.80099999999999</v>
      </c>
      <c r="EC224">
        <v>-20.393999999999998</v>
      </c>
      <c r="ED224">
        <v>0.66600000000000004</v>
      </c>
      <c r="EE224"/>
      <c r="EG224" s="33"/>
      <c r="EH224" s="30"/>
      <c r="EI224" s="34"/>
      <c r="EJ224" s="30"/>
      <c r="EK224" s="30"/>
      <c r="EL224" s="30"/>
      <c r="EM224" s="30"/>
      <c r="EN224" s="30"/>
      <c r="EO224" s="30"/>
      <c r="EP224" s="30"/>
      <c r="EQ224" s="33"/>
      <c r="ER224" s="30"/>
      <c r="ES224" s="30"/>
      <c r="ET224" s="30"/>
      <c r="EU224" s="30"/>
      <c r="EV224" s="30"/>
      <c r="EW224" s="30"/>
      <c r="EX224" s="30"/>
      <c r="EY224" s="30"/>
      <c r="EZ224" s="30"/>
      <c r="FB224" s="59"/>
      <c r="FL224" s="60"/>
      <c r="FW224" s="61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</row>
    <row r="225" spans="1:196" x14ac:dyDescent="0.25">
      <c r="A225" s="30"/>
      <c r="B225">
        <v>16</v>
      </c>
      <c r="D225" s="35">
        <v>9.5200000000000003E-6</v>
      </c>
      <c r="E225">
        <v>116.11499999999999</v>
      </c>
      <c r="F225">
        <v>96.867000000000004</v>
      </c>
      <c r="G225">
        <v>154.11099999999999</v>
      </c>
      <c r="H225">
        <v>88.090999999999994</v>
      </c>
      <c r="I225">
        <v>1.7000000000000001E-2</v>
      </c>
      <c r="L225" s="33"/>
      <c r="M225" s="30"/>
      <c r="N225" s="30"/>
      <c r="O225" s="30"/>
      <c r="P225" s="30"/>
      <c r="Q225" s="30"/>
      <c r="R225" s="30"/>
      <c r="S225" s="30"/>
      <c r="T225" s="30"/>
      <c r="U225" s="30"/>
      <c r="V225" s="33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">
        <v>55</v>
      </c>
      <c r="AS225" s="35">
        <v>7.9799999999999998E-6</v>
      </c>
      <c r="AT225">
        <v>88.757999999999996</v>
      </c>
      <c r="AU225">
        <v>79.635999999999996</v>
      </c>
      <c r="AV225">
        <v>107.22199999999999</v>
      </c>
      <c r="AW225">
        <v>104.036</v>
      </c>
      <c r="AX225">
        <v>1.4E-2</v>
      </c>
      <c r="BL225" s="33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">
        <v>60</v>
      </c>
      <c r="BY225" s="35">
        <v>1.3200000000000001E-5</v>
      </c>
      <c r="BZ225">
        <v>87.093999999999994</v>
      </c>
      <c r="CA225">
        <v>78.661000000000001</v>
      </c>
      <c r="CB225">
        <v>93.433999999999997</v>
      </c>
      <c r="CC225">
        <v>-80.311000000000007</v>
      </c>
      <c r="CD225">
        <v>2.3E-2</v>
      </c>
      <c r="CG225" s="33"/>
      <c r="CH225" s="30"/>
      <c r="CI225" s="34"/>
      <c r="CJ225" s="30"/>
      <c r="CK225" s="30"/>
      <c r="CL225" s="30"/>
      <c r="CM225" s="30"/>
      <c r="CN225" s="30"/>
      <c r="CO225" s="30"/>
      <c r="CP225" s="30"/>
      <c r="CQ225" s="30"/>
      <c r="CR225">
        <v>67</v>
      </c>
      <c r="CS225" t="s">
        <v>130</v>
      </c>
      <c r="CT225" s="35">
        <v>4.8099999999999998E-4</v>
      </c>
      <c r="CU225">
        <v>95.328999999999994</v>
      </c>
      <c r="CV225">
        <v>53.911000000000001</v>
      </c>
      <c r="CW225">
        <v>201.36699999999999</v>
      </c>
      <c r="CX225">
        <v>-34.947000000000003</v>
      </c>
      <c r="CY225">
        <v>0.86799999999999999</v>
      </c>
      <c r="DB225" s="3">
        <v>18</v>
      </c>
      <c r="DD225" s="35">
        <v>1.1970000000000001E-5</v>
      </c>
      <c r="DE225">
        <v>130.697</v>
      </c>
      <c r="DF225">
        <v>125.39</v>
      </c>
      <c r="DG225">
        <v>136.41900000000001</v>
      </c>
      <c r="DH225">
        <v>91.507000000000005</v>
      </c>
      <c r="DI225">
        <v>2.1000000000000001E-2</v>
      </c>
      <c r="DL225" s="29"/>
      <c r="DM225" s="29"/>
      <c r="DN225" s="30"/>
      <c r="DO225" s="30"/>
      <c r="DP225" s="30"/>
      <c r="DQ225" s="30"/>
      <c r="DR225" s="30"/>
      <c r="DS225" s="30"/>
      <c r="DT225" s="30"/>
      <c r="DU225" s="30"/>
      <c r="DV225" s="30"/>
      <c r="DX225" t="s">
        <v>147</v>
      </c>
      <c r="DY225"/>
      <c r="DZ225"/>
      <c r="EA225"/>
      <c r="EB225"/>
      <c r="EC225"/>
      <c r="ED225">
        <v>5.0250000000000004</v>
      </c>
      <c r="EE225"/>
      <c r="EG225" s="33"/>
      <c r="EH225" s="30"/>
      <c r="EI225" s="34"/>
      <c r="EJ225" s="30"/>
      <c r="EK225" s="30"/>
      <c r="EL225" s="30"/>
      <c r="EM225" s="30"/>
      <c r="EN225" s="30"/>
      <c r="EO225" s="30"/>
      <c r="EP225" s="30"/>
      <c r="EQ225" s="33"/>
      <c r="ER225" s="30"/>
      <c r="ES225" s="30"/>
      <c r="ET225" s="30"/>
      <c r="EU225" s="30"/>
      <c r="EV225" s="30"/>
      <c r="EW225" s="30"/>
      <c r="EX225" s="30"/>
      <c r="EY225" s="30"/>
      <c r="EZ225" s="30"/>
      <c r="FB225" s="59"/>
      <c r="FL225" s="60"/>
      <c r="FW225" s="61"/>
      <c r="GB225" s="29"/>
      <c r="GC225" s="29"/>
      <c r="GD225" s="29"/>
      <c r="GE225" s="29"/>
      <c r="GF225" s="29"/>
      <c r="GG225" s="29"/>
      <c r="GH225" s="29"/>
      <c r="GI225" s="29"/>
      <c r="GJ225" s="29"/>
      <c r="GK225" s="29"/>
      <c r="GL225" s="29"/>
      <c r="GM225" s="29"/>
      <c r="GN225" s="29"/>
    </row>
    <row r="226" spans="1:196" x14ac:dyDescent="0.25">
      <c r="A226" s="30"/>
      <c r="B226">
        <v>17</v>
      </c>
      <c r="D226" s="35">
        <v>1.11E-5</v>
      </c>
      <c r="E226">
        <v>109.602</v>
      </c>
      <c r="F226">
        <v>48.667000000000002</v>
      </c>
      <c r="G226">
        <v>171.667</v>
      </c>
      <c r="H226">
        <v>-90</v>
      </c>
      <c r="I226">
        <v>1.9E-2</v>
      </c>
      <c r="L226" s="33"/>
      <c r="M226" s="30"/>
      <c r="N226" s="30"/>
      <c r="O226" s="30"/>
      <c r="P226" s="30"/>
      <c r="Q226" s="30"/>
      <c r="R226" s="30"/>
      <c r="S226" s="30"/>
      <c r="T226" s="30"/>
      <c r="U226" s="30"/>
      <c r="V226" s="33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">
        <v>56</v>
      </c>
      <c r="AS226" s="35">
        <v>7.0600000000000002E-6</v>
      </c>
      <c r="AT226">
        <v>109.999</v>
      </c>
      <c r="AU226">
        <v>101.285</v>
      </c>
      <c r="AV226">
        <v>118.797</v>
      </c>
      <c r="AW226">
        <v>-74.055000000000007</v>
      </c>
      <c r="AX226">
        <v>1.2E-2</v>
      </c>
      <c r="BL226" s="33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">
        <v>61</v>
      </c>
      <c r="BY226" s="35">
        <v>1.04E-5</v>
      </c>
      <c r="BZ226">
        <v>94.069000000000003</v>
      </c>
      <c r="CA226">
        <v>81.025000000000006</v>
      </c>
      <c r="CB226">
        <v>105.124</v>
      </c>
      <c r="CC226">
        <v>100.62</v>
      </c>
      <c r="CD226">
        <v>1.7999999999999999E-2</v>
      </c>
      <c r="CG226" s="33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Z226" t="s">
        <v>8</v>
      </c>
      <c r="DB226" s="3">
        <v>19</v>
      </c>
      <c r="DD226" s="35">
        <v>1.044E-5</v>
      </c>
      <c r="DE226">
        <v>120.392</v>
      </c>
      <c r="DF226">
        <v>113.429</v>
      </c>
      <c r="DG226">
        <v>127</v>
      </c>
      <c r="DH226">
        <v>-90</v>
      </c>
      <c r="DI226">
        <v>1.7999999999999999E-2</v>
      </c>
      <c r="DL226" s="29"/>
      <c r="DM226" s="29"/>
      <c r="DN226" s="30"/>
      <c r="DO226" s="30"/>
      <c r="DP226" s="30"/>
      <c r="DQ226" s="30"/>
      <c r="DR226" s="30"/>
      <c r="DS226" s="30"/>
      <c r="DT226" s="30"/>
      <c r="DU226" s="30"/>
      <c r="DV226" s="30"/>
      <c r="DX226"/>
      <c r="DY226"/>
      <c r="DZ226"/>
      <c r="EA226"/>
      <c r="EB226"/>
      <c r="EC226"/>
      <c r="ED226"/>
      <c r="EE226" t="s">
        <v>8</v>
      </c>
      <c r="EG226" s="33"/>
      <c r="EH226" s="30"/>
      <c r="EI226" s="34"/>
      <c r="EJ226" s="30"/>
      <c r="EK226" s="30"/>
      <c r="EL226" s="30"/>
      <c r="EM226" s="30"/>
      <c r="EN226" s="30"/>
      <c r="EO226" s="30"/>
      <c r="EP226" s="30"/>
      <c r="EQ226" s="33"/>
      <c r="ER226" s="30"/>
      <c r="ES226" s="30"/>
      <c r="ET226" s="30"/>
      <c r="EU226" s="30"/>
      <c r="EV226" s="30"/>
      <c r="EW226" s="30"/>
      <c r="EX226" s="30"/>
      <c r="EY226" s="30"/>
      <c r="EZ226" s="30"/>
      <c r="FB226" s="59"/>
      <c r="FL226" s="60"/>
      <c r="FW226" s="61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</row>
    <row r="227" spans="1:196" x14ac:dyDescent="0.25">
      <c r="A227" s="30"/>
      <c r="B227">
        <v>18</v>
      </c>
      <c r="D227" s="35">
        <v>8.2900000000000002E-6</v>
      </c>
      <c r="E227">
        <v>121.753</v>
      </c>
      <c r="F227">
        <v>69.332999999999998</v>
      </c>
      <c r="G227">
        <v>185.333</v>
      </c>
      <c r="H227">
        <v>90</v>
      </c>
      <c r="I227">
        <v>1.4E-2</v>
      </c>
      <c r="L227" s="33"/>
      <c r="M227" s="30"/>
      <c r="N227" s="30"/>
      <c r="O227" s="30"/>
      <c r="P227" s="30"/>
      <c r="Q227" s="30"/>
      <c r="R227" s="30"/>
      <c r="S227" s="30"/>
      <c r="T227" s="30"/>
      <c r="U227" s="30"/>
      <c r="V227" s="33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">
        <v>57</v>
      </c>
      <c r="AS227" s="35">
        <v>7.6699999999999994E-6</v>
      </c>
      <c r="AT227">
        <v>98.337000000000003</v>
      </c>
      <c r="AU227">
        <v>85.918000000000006</v>
      </c>
      <c r="AV227">
        <v>106.416</v>
      </c>
      <c r="AW227">
        <v>104.621</v>
      </c>
      <c r="AX227">
        <v>1.2999999999999999E-2</v>
      </c>
      <c r="BL227" s="33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">
        <v>62</v>
      </c>
      <c r="BY227" s="35">
        <v>1.5400000000000002E-5</v>
      </c>
      <c r="BZ227">
        <v>100.012</v>
      </c>
      <c r="CA227">
        <v>90.251999999999995</v>
      </c>
      <c r="CB227">
        <v>106.401</v>
      </c>
      <c r="CC227">
        <v>-80.537999999999997</v>
      </c>
      <c r="CD227">
        <v>2.7E-2</v>
      </c>
      <c r="CG227" s="33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Z227">
        <f>CY224/CY220</f>
        <v>64.333333333333329</v>
      </c>
      <c r="DA227">
        <f>CY225/CY220</f>
        <v>72.333333333333329</v>
      </c>
      <c r="DB227" s="3">
        <v>20</v>
      </c>
      <c r="DD227" s="35">
        <v>8.5949999999999999E-6</v>
      </c>
      <c r="DE227">
        <v>124.383</v>
      </c>
      <c r="DF227">
        <v>116</v>
      </c>
      <c r="DG227">
        <v>128.75399999999999</v>
      </c>
      <c r="DH227">
        <v>90</v>
      </c>
      <c r="DI227">
        <v>1.4999999999999999E-2</v>
      </c>
      <c r="DL227" s="29"/>
      <c r="DM227" s="29"/>
      <c r="DN227" s="30"/>
      <c r="DO227" s="30"/>
      <c r="DP227" s="30"/>
      <c r="DQ227" s="30"/>
      <c r="DR227" s="30"/>
      <c r="DS227" s="30"/>
      <c r="DT227" s="30"/>
      <c r="DU227" s="30"/>
      <c r="DV227" s="30"/>
      <c r="DX227"/>
      <c r="DY227"/>
      <c r="DZ227"/>
      <c r="EA227"/>
      <c r="EB227"/>
      <c r="EC227"/>
      <c r="ED227"/>
      <c r="EE227">
        <f>ED224/ED220</f>
        <v>39.17647058823529</v>
      </c>
      <c r="EF227">
        <f>ED225/ED220</f>
        <v>295.58823529411762</v>
      </c>
      <c r="EG227" s="33"/>
      <c r="EH227" s="30"/>
      <c r="EI227" s="34"/>
      <c r="EJ227" s="30"/>
      <c r="EK227" s="30"/>
      <c r="EL227" s="30"/>
      <c r="EM227" s="30"/>
      <c r="EN227" s="30"/>
      <c r="EO227" s="30"/>
      <c r="EP227" s="30"/>
      <c r="EQ227" s="33"/>
      <c r="ER227" s="30"/>
      <c r="ES227" s="30"/>
      <c r="ET227" s="30"/>
      <c r="EU227" s="30"/>
      <c r="EV227" s="30"/>
      <c r="EW227" s="30"/>
      <c r="EX227" s="30"/>
      <c r="EY227" s="30"/>
      <c r="EZ227" s="30"/>
      <c r="FB227" s="59"/>
      <c r="FL227" s="60"/>
      <c r="FW227" s="61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</row>
    <row r="228" spans="1:196" x14ac:dyDescent="0.25">
      <c r="A228" s="30"/>
      <c r="B228">
        <v>19</v>
      </c>
      <c r="D228" s="35">
        <v>7.9799999999999998E-6</v>
      </c>
      <c r="E228">
        <v>167.601</v>
      </c>
      <c r="F228">
        <v>114.01300000000001</v>
      </c>
      <c r="G228">
        <v>245</v>
      </c>
      <c r="H228">
        <v>-92.290999999999997</v>
      </c>
      <c r="I228">
        <v>1.4E-2</v>
      </c>
      <c r="L228" s="33"/>
      <c r="M228" s="30"/>
      <c r="N228" s="30"/>
      <c r="O228" s="30"/>
      <c r="P228" s="30"/>
      <c r="Q228" s="30"/>
      <c r="R228" s="30"/>
      <c r="S228" s="30"/>
      <c r="T228" s="30"/>
      <c r="U228" s="30"/>
      <c r="V228" s="33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">
        <v>58</v>
      </c>
      <c r="AS228" s="35">
        <v>1.04E-5</v>
      </c>
      <c r="AT228">
        <v>92.438000000000002</v>
      </c>
      <c r="AU228">
        <v>83.894999999999996</v>
      </c>
      <c r="AV228">
        <v>97.646000000000001</v>
      </c>
      <c r="AW228">
        <v>-76.373000000000005</v>
      </c>
      <c r="AX228">
        <v>1.9E-2</v>
      </c>
      <c r="BL228" s="33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">
        <v>63</v>
      </c>
      <c r="BY228" s="35">
        <v>1.0699999999999999E-5</v>
      </c>
      <c r="BZ228">
        <v>114.22</v>
      </c>
      <c r="CA228">
        <v>101</v>
      </c>
      <c r="CB228">
        <v>128.93100000000001</v>
      </c>
      <c r="CC228">
        <v>98.366</v>
      </c>
      <c r="CD228">
        <v>1.9E-2</v>
      </c>
      <c r="CG228" s="33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U228">
        <f>CV229-DA227</f>
        <v>36.166666666666671</v>
      </c>
      <c r="CV228">
        <f>CY225/(CY220+CY221)</f>
        <v>54.25</v>
      </c>
      <c r="CW228">
        <f>CX229-CZ227</f>
        <v>32.166666666666671</v>
      </c>
      <c r="CX228">
        <f>CY224/(CY220+CY221)</f>
        <v>48.25</v>
      </c>
      <c r="CY228" t="s">
        <v>9</v>
      </c>
      <c r="CZ228">
        <f>CY224/CY223</f>
        <v>33.565217391304351</v>
      </c>
      <c r="DA228">
        <f>CY225/CY223</f>
        <v>37.739130434782609</v>
      </c>
      <c r="DB228" s="3">
        <v>21</v>
      </c>
      <c r="DD228" s="35">
        <v>1.504E-5</v>
      </c>
      <c r="DE228">
        <v>122.357</v>
      </c>
      <c r="DF228">
        <v>119.03700000000001</v>
      </c>
      <c r="DG228">
        <v>126.389</v>
      </c>
      <c r="DH228">
        <v>-88.807000000000002</v>
      </c>
      <c r="DI228">
        <v>2.7E-2</v>
      </c>
      <c r="DL228" s="29"/>
      <c r="DM228" s="29"/>
      <c r="DN228" s="30"/>
      <c r="DO228" s="30"/>
      <c r="DP228" s="30"/>
      <c r="DQ228" s="30"/>
      <c r="DR228" s="30"/>
      <c r="DS228" s="30"/>
      <c r="DT228" s="30"/>
      <c r="DU228" s="30"/>
      <c r="DV228" s="30"/>
      <c r="DX228"/>
      <c r="DY228"/>
      <c r="DZ228">
        <f>EA229-EF227</f>
        <v>123.16176470588238</v>
      </c>
      <c r="EA228">
        <f>ED225/(ED220+ED221)</f>
        <v>228.40909090909091</v>
      </c>
      <c r="EB228">
        <f>EC229-EE227</f>
        <v>16.32352941176471</v>
      </c>
      <c r="EC228">
        <f>ED224/(ED220+ED221)</f>
        <v>30.27272727272727</v>
      </c>
      <c r="ED228" t="s">
        <v>9</v>
      </c>
      <c r="EE228">
        <f>ED224/ED223</f>
        <v>22.200000000000003</v>
      </c>
      <c r="EF228">
        <f>ED225/ED223</f>
        <v>167.50000000000003</v>
      </c>
      <c r="EG228" s="33"/>
      <c r="EH228" s="30"/>
      <c r="EI228" s="34"/>
      <c r="EJ228" s="30"/>
      <c r="EK228" s="30"/>
      <c r="EL228" s="30"/>
      <c r="EM228" s="30"/>
      <c r="EN228" s="30"/>
      <c r="EO228" s="30"/>
      <c r="EP228" s="30"/>
      <c r="EQ228" s="33"/>
      <c r="ER228" s="30"/>
      <c r="ES228" s="30"/>
      <c r="ET228" s="30"/>
      <c r="EU228" s="30"/>
      <c r="EV228" s="30"/>
      <c r="EW228" s="30"/>
      <c r="EX228" s="30"/>
      <c r="EY228" s="30"/>
      <c r="EZ228" s="30"/>
      <c r="FB228" s="59"/>
      <c r="FL228" s="60"/>
      <c r="FW228" s="61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</row>
    <row r="229" spans="1:196" x14ac:dyDescent="0.25">
      <c r="A229" s="30"/>
      <c r="B229">
        <v>20</v>
      </c>
      <c r="D229" s="35">
        <v>1.04E-5</v>
      </c>
      <c r="E229">
        <v>174.52099999999999</v>
      </c>
      <c r="F229">
        <v>52.433999999999997</v>
      </c>
      <c r="G229">
        <v>236.465</v>
      </c>
      <c r="H229">
        <v>91.736000000000004</v>
      </c>
      <c r="I229">
        <v>1.7999999999999999E-2</v>
      </c>
      <c r="L229" s="33"/>
      <c r="M229" s="30"/>
      <c r="N229" s="30"/>
      <c r="O229" s="30"/>
      <c r="P229" s="30"/>
      <c r="Q229" s="30"/>
      <c r="R229" s="30"/>
      <c r="S229" s="30"/>
      <c r="T229" s="30"/>
      <c r="U229" s="30"/>
      <c r="V229" s="33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">
        <v>59</v>
      </c>
      <c r="AS229" s="35">
        <v>7.6699999999999994E-6</v>
      </c>
      <c r="AT229">
        <v>93.078000000000003</v>
      </c>
      <c r="AU229">
        <v>90.753</v>
      </c>
      <c r="AV229">
        <v>95.09</v>
      </c>
      <c r="AW229">
        <v>104.621</v>
      </c>
      <c r="AX229">
        <v>1.2999999999999999E-2</v>
      </c>
      <c r="BL229" s="33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">
        <v>64</v>
      </c>
      <c r="BY229" s="35">
        <v>1.29E-5</v>
      </c>
      <c r="BZ229">
        <v>128.602</v>
      </c>
      <c r="CA229">
        <v>116.88800000000001</v>
      </c>
      <c r="CB229">
        <v>152.29300000000001</v>
      </c>
      <c r="CC229">
        <v>-78.69</v>
      </c>
      <c r="CD229">
        <v>2.3E-2</v>
      </c>
      <c r="CG229" s="33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V229">
        <f>CY225/(CY220-CY221)</f>
        <v>108.5</v>
      </c>
      <c r="CX229">
        <f>CY224/(CY220-CY221)</f>
        <v>96.5</v>
      </c>
      <c r="CY229" t="s">
        <v>10</v>
      </c>
      <c r="CZ229">
        <f>CY224/CY222</f>
        <v>154.4</v>
      </c>
      <c r="DA229">
        <f>CY225/CY222</f>
        <v>173.6</v>
      </c>
      <c r="DB229" s="3">
        <v>22</v>
      </c>
      <c r="DD229" s="35">
        <v>1.013E-5</v>
      </c>
      <c r="DE229">
        <v>121.988</v>
      </c>
      <c r="DF229">
        <v>118.03700000000001</v>
      </c>
      <c r="DG229">
        <v>125.148</v>
      </c>
      <c r="DH229">
        <v>90</v>
      </c>
      <c r="DI229">
        <v>1.7999999999999999E-2</v>
      </c>
      <c r="DL229" s="29"/>
      <c r="DM229" s="29"/>
      <c r="DN229" s="30"/>
      <c r="DO229" s="30"/>
      <c r="DP229" s="30"/>
      <c r="DQ229" s="30"/>
      <c r="DR229" s="30"/>
      <c r="DS229" s="30"/>
      <c r="DT229" s="30"/>
      <c r="DU229" s="30"/>
      <c r="DV229" s="30"/>
      <c r="DX229"/>
      <c r="DY229"/>
      <c r="DZ229"/>
      <c r="EA229">
        <f>ED225/(ED220-ED221)</f>
        <v>418.75</v>
      </c>
      <c r="EB229"/>
      <c r="EC229">
        <f>ED224/(ED220-ED221)</f>
        <v>55.5</v>
      </c>
      <c r="ED229" t="s">
        <v>10</v>
      </c>
      <c r="EE229">
        <f>ED224/ED222</f>
        <v>95.142857142857153</v>
      </c>
      <c r="EF229">
        <f>ED225/ED222</f>
        <v>717.85714285714289</v>
      </c>
      <c r="EG229" s="33"/>
      <c r="EH229" s="30"/>
      <c r="EI229" s="34"/>
      <c r="EJ229" s="30"/>
      <c r="EK229" s="30"/>
      <c r="EL229" s="30"/>
      <c r="EM229" s="30"/>
      <c r="EN229" s="30"/>
      <c r="EO229" s="30"/>
      <c r="EP229" s="30"/>
      <c r="EQ229" s="33"/>
      <c r="ER229" s="30"/>
      <c r="ES229" s="30"/>
      <c r="ET229" s="30"/>
      <c r="EU229" s="30"/>
      <c r="EV229" s="30"/>
      <c r="EW229" s="30"/>
      <c r="EX229" s="30"/>
      <c r="EY229" s="30"/>
      <c r="EZ229" s="30"/>
      <c r="FB229" s="59"/>
      <c r="FL229" s="60"/>
      <c r="FW229" s="61"/>
      <c r="GB229" s="29"/>
      <c r="GC229" s="29"/>
      <c r="GD229" s="29"/>
      <c r="GE229" s="29"/>
      <c r="GF229" s="29"/>
      <c r="GG229" s="29"/>
      <c r="GH229" s="29"/>
      <c r="GI229" s="29"/>
      <c r="GJ229" s="29"/>
      <c r="GK229" s="29"/>
      <c r="GL229" s="29"/>
      <c r="GM229" s="29"/>
      <c r="GN229" s="29"/>
    </row>
    <row r="230" spans="1:196" x14ac:dyDescent="0.25">
      <c r="A230" s="30"/>
      <c r="B230">
        <v>21</v>
      </c>
      <c r="D230" s="35">
        <v>4.9100000000000004E-6</v>
      </c>
      <c r="E230">
        <v>178.833</v>
      </c>
      <c r="F230">
        <v>77.667000000000002</v>
      </c>
      <c r="G230">
        <v>239</v>
      </c>
      <c r="H230">
        <v>-90</v>
      </c>
      <c r="I230">
        <v>8.0000000000000002E-3</v>
      </c>
      <c r="L230" s="33"/>
      <c r="M230" s="30"/>
      <c r="N230" s="30"/>
      <c r="O230" s="30"/>
      <c r="P230" s="30"/>
      <c r="Q230" s="30"/>
      <c r="R230" s="30"/>
      <c r="S230" s="30"/>
      <c r="T230" s="30"/>
      <c r="U230" s="30"/>
      <c r="V230" s="33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">
        <v>60</v>
      </c>
      <c r="AS230" s="35">
        <v>9.8200000000000008E-6</v>
      </c>
      <c r="AT230">
        <v>93.831999999999994</v>
      </c>
      <c r="AU230">
        <v>88.004000000000005</v>
      </c>
      <c r="AV230">
        <v>103.265</v>
      </c>
      <c r="AW230">
        <v>-76.866</v>
      </c>
      <c r="AX230">
        <v>1.7000000000000001E-2</v>
      </c>
      <c r="BL230" s="33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">
        <v>65</v>
      </c>
      <c r="BY230" s="35">
        <v>1.6900000000000001E-5</v>
      </c>
      <c r="BZ230">
        <v>151.19200000000001</v>
      </c>
      <c r="CA230">
        <v>115.536</v>
      </c>
      <c r="CB230">
        <v>239.88300000000001</v>
      </c>
      <c r="CC230">
        <v>100.685</v>
      </c>
      <c r="CD230">
        <v>0.03</v>
      </c>
      <c r="CG230" s="33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DB230" s="3">
        <v>23</v>
      </c>
      <c r="DD230" s="35">
        <v>8.5949999999999999E-6</v>
      </c>
      <c r="DE230">
        <v>120.398</v>
      </c>
      <c r="DF230">
        <v>117.901</v>
      </c>
      <c r="DG230">
        <v>125.111</v>
      </c>
      <c r="DH230">
        <v>-90</v>
      </c>
      <c r="DI230">
        <v>1.4999999999999999E-2</v>
      </c>
      <c r="DL230" s="29"/>
      <c r="DM230" s="29"/>
      <c r="DN230" s="30"/>
      <c r="DO230" s="30"/>
      <c r="DP230" s="30"/>
      <c r="DQ230" s="30"/>
      <c r="DR230" s="30"/>
      <c r="DS230" s="30"/>
      <c r="DT230" s="30"/>
      <c r="DU230" s="30"/>
      <c r="DV230" s="30"/>
      <c r="DW230" s="33"/>
      <c r="DX230" s="29"/>
      <c r="DY230" s="29"/>
      <c r="DZ230" s="29"/>
      <c r="EA230" s="29"/>
      <c r="EB230" s="29"/>
      <c r="EC230" s="29"/>
      <c r="ED230" s="29"/>
      <c r="EE230" s="29"/>
      <c r="EF230" s="30"/>
      <c r="EG230" s="33"/>
      <c r="EH230" s="30"/>
      <c r="EI230" s="34"/>
      <c r="EJ230" s="30"/>
      <c r="EK230" s="30"/>
      <c r="EL230" s="30"/>
      <c r="EM230" s="30"/>
      <c r="EN230" s="30"/>
      <c r="EO230" s="30"/>
      <c r="EP230" s="30"/>
      <c r="EQ230" s="33"/>
      <c r="ER230" s="30"/>
      <c r="ES230" s="30"/>
      <c r="ET230" s="30"/>
      <c r="EU230" s="30"/>
      <c r="EV230" s="30"/>
      <c r="EW230" s="30"/>
      <c r="EX230" s="30"/>
      <c r="EY230" s="30"/>
      <c r="EZ230" s="30"/>
      <c r="FB230" s="59"/>
      <c r="FL230" s="60"/>
      <c r="FW230" s="61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</row>
    <row r="231" spans="1:196" x14ac:dyDescent="0.25">
      <c r="A231" s="30"/>
      <c r="B231">
        <v>22</v>
      </c>
      <c r="D231" s="35">
        <v>5.5300000000000004E-6</v>
      </c>
      <c r="E231">
        <v>218.63</v>
      </c>
      <c r="F231">
        <v>160.667</v>
      </c>
      <c r="G231">
        <v>237</v>
      </c>
      <c r="H231">
        <v>90</v>
      </c>
      <c r="I231">
        <v>8.9999999999999993E-3</v>
      </c>
      <c r="L231" s="33"/>
      <c r="M231" s="30"/>
      <c r="N231" s="30"/>
      <c r="O231" s="30"/>
      <c r="P231" s="30"/>
      <c r="Q231" s="30"/>
      <c r="R231" s="30"/>
      <c r="S231" s="30"/>
      <c r="T231" s="30"/>
      <c r="U231" s="30"/>
      <c r="V231" s="33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">
        <v>61</v>
      </c>
      <c r="AS231" s="35">
        <v>7.9799999999999998E-6</v>
      </c>
      <c r="AT231">
        <v>92.204999999999998</v>
      </c>
      <c r="AU231">
        <v>90.15</v>
      </c>
      <c r="AV231">
        <v>94.346999999999994</v>
      </c>
      <c r="AW231">
        <v>104.036</v>
      </c>
      <c r="AX231">
        <v>1.4E-2</v>
      </c>
      <c r="BL231" s="33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">
        <v>66</v>
      </c>
      <c r="BY231" s="35">
        <v>1.47E-5</v>
      </c>
      <c r="BZ231">
        <v>158.76599999999999</v>
      </c>
      <c r="CA231">
        <v>121.675</v>
      </c>
      <c r="CB231">
        <v>233.55199999999999</v>
      </c>
      <c r="CC231">
        <v>-80.134</v>
      </c>
      <c r="CD231">
        <v>2.5999999999999999E-2</v>
      </c>
      <c r="CG231" s="33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>
        <v>55</v>
      </c>
      <c r="CS231" t="s">
        <v>131</v>
      </c>
      <c r="CY231">
        <v>1.175</v>
      </c>
      <c r="DB231" s="3">
        <v>24</v>
      </c>
      <c r="DD231" s="35">
        <v>1.719E-5</v>
      </c>
      <c r="DE231">
        <v>122.913</v>
      </c>
      <c r="DF231">
        <v>114.556</v>
      </c>
      <c r="DG231">
        <v>130</v>
      </c>
      <c r="DH231">
        <v>90</v>
      </c>
      <c r="DI231">
        <v>0.03</v>
      </c>
      <c r="DL231" s="29"/>
      <c r="DM231" s="29"/>
      <c r="DN231" s="30"/>
      <c r="DO231" s="30"/>
      <c r="DP231" s="30"/>
      <c r="DQ231" s="30"/>
      <c r="DR231" s="30"/>
      <c r="DS231" s="30"/>
      <c r="DT231" s="30"/>
      <c r="DU231" s="30"/>
      <c r="DV231" s="30"/>
      <c r="DW231" s="36" t="s">
        <v>152</v>
      </c>
      <c r="DX231" s="29"/>
      <c r="DY231" s="29"/>
      <c r="DZ231" s="29"/>
      <c r="EA231" s="29"/>
      <c r="EB231" s="29"/>
      <c r="EC231" s="29"/>
      <c r="ED231" s="29"/>
      <c r="EE231" s="29"/>
      <c r="EF231" s="30"/>
      <c r="EG231" s="33"/>
      <c r="EH231" s="30"/>
      <c r="EI231" s="34"/>
      <c r="EJ231" s="30"/>
      <c r="EK231" s="30"/>
      <c r="EL231" s="30"/>
      <c r="EM231" s="30"/>
      <c r="EN231" s="30"/>
      <c r="EO231" s="30"/>
      <c r="EP231" s="30"/>
      <c r="EQ231" s="33"/>
      <c r="ER231" s="30"/>
      <c r="ES231" s="30"/>
      <c r="ET231" s="30"/>
      <c r="EU231" s="30"/>
      <c r="EV231" s="30"/>
      <c r="EW231" s="30"/>
      <c r="EX231" s="30"/>
      <c r="EY231" s="30"/>
      <c r="EZ231" s="30"/>
      <c r="FB231" s="59"/>
      <c r="FL231" s="60"/>
      <c r="FW231" s="61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  <c r="GN231" s="29"/>
    </row>
    <row r="232" spans="1:196" x14ac:dyDescent="0.25">
      <c r="A232" s="30"/>
      <c r="B232">
        <v>23</v>
      </c>
      <c r="D232" s="35">
        <v>4.6E-6</v>
      </c>
      <c r="E232">
        <v>153.965</v>
      </c>
      <c r="F232">
        <v>89.19</v>
      </c>
      <c r="G232">
        <v>217</v>
      </c>
      <c r="H232">
        <v>-85.914000000000001</v>
      </c>
      <c r="I232">
        <v>8.0000000000000002E-3</v>
      </c>
      <c r="L232" s="33"/>
      <c r="M232" s="30"/>
      <c r="N232" s="30"/>
      <c r="O232" s="30"/>
      <c r="P232" s="30"/>
      <c r="Q232" s="30"/>
      <c r="R232" s="30"/>
      <c r="S232" s="30"/>
      <c r="T232" s="30"/>
      <c r="U232" s="30"/>
      <c r="V232" s="33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">
        <v>62</v>
      </c>
      <c r="AS232" s="35">
        <v>7.0600000000000002E-6</v>
      </c>
      <c r="AT232">
        <v>94.311000000000007</v>
      </c>
      <c r="AU232">
        <v>89.763999999999996</v>
      </c>
      <c r="AV232">
        <v>99.465000000000003</v>
      </c>
      <c r="AW232">
        <v>-74.745000000000005</v>
      </c>
      <c r="AX232">
        <v>1.2E-2</v>
      </c>
      <c r="BL232" s="33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">
        <v>67</v>
      </c>
      <c r="BY232" s="35">
        <v>1.38E-5</v>
      </c>
      <c r="BZ232">
        <v>113.17</v>
      </c>
      <c r="CA232">
        <v>102.40900000000001</v>
      </c>
      <c r="CB232">
        <v>125.00700000000001</v>
      </c>
      <c r="CC232">
        <v>99.245999999999995</v>
      </c>
      <c r="CD232">
        <v>2.4E-2</v>
      </c>
      <c r="CG232" s="33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Z232" t="s">
        <v>8</v>
      </c>
      <c r="DB232" s="3">
        <v>25</v>
      </c>
      <c r="DD232" s="35">
        <v>8.2879999999999993E-6</v>
      </c>
      <c r="DE232">
        <v>130.905</v>
      </c>
      <c r="DF232">
        <v>125</v>
      </c>
      <c r="DG232">
        <v>136.55600000000001</v>
      </c>
      <c r="DH232">
        <v>-90</v>
      </c>
      <c r="DI232">
        <v>1.4E-2</v>
      </c>
      <c r="DL232" s="29"/>
      <c r="DM232" s="29"/>
      <c r="DN232" s="30"/>
      <c r="DO232" s="30"/>
      <c r="DP232" s="30"/>
      <c r="DQ232" s="30"/>
      <c r="DR232" s="30"/>
      <c r="DS232" s="30"/>
      <c r="DT232" s="30"/>
      <c r="DU232" s="30"/>
      <c r="DV232" s="30"/>
      <c r="DW232" s="3" t="s">
        <v>12</v>
      </c>
      <c r="DX232" t="s">
        <v>1</v>
      </c>
      <c r="DY232" t="s">
        <v>2</v>
      </c>
      <c r="DZ232" t="s">
        <v>3</v>
      </c>
      <c r="EA232" t="s">
        <v>4</v>
      </c>
      <c r="EB232" t="s">
        <v>5</v>
      </c>
      <c r="EC232" t="s">
        <v>6</v>
      </c>
      <c r="ED232" t="s">
        <v>13</v>
      </c>
      <c r="EE232"/>
      <c r="EG232" s="33"/>
      <c r="EH232" s="30"/>
      <c r="EI232" s="34"/>
      <c r="EJ232" s="30"/>
      <c r="EK232" s="30"/>
      <c r="EL232" s="30"/>
      <c r="EM232" s="30"/>
      <c r="EN232" s="30"/>
      <c r="EO232" s="30"/>
      <c r="EP232" s="30"/>
      <c r="EQ232" s="33"/>
      <c r="ER232" s="30"/>
      <c r="ES232" s="30"/>
      <c r="ET232" s="30"/>
      <c r="EU232" s="30"/>
      <c r="EV232" s="30"/>
      <c r="EW232" s="30"/>
      <c r="EX232" s="30"/>
      <c r="EY232" s="30"/>
      <c r="EZ232" s="30"/>
      <c r="FB232" s="59"/>
      <c r="FL232" s="60"/>
      <c r="FW232" s="61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</row>
    <row r="233" spans="1:196" x14ac:dyDescent="0.25">
      <c r="A233" s="30"/>
      <c r="B233">
        <v>24</v>
      </c>
      <c r="D233" s="35">
        <v>4.6E-6</v>
      </c>
      <c r="E233">
        <v>156.47</v>
      </c>
      <c r="F233">
        <v>25</v>
      </c>
      <c r="G233">
        <v>231.238</v>
      </c>
      <c r="H233">
        <v>81.87</v>
      </c>
      <c r="I233">
        <v>8.0000000000000002E-3</v>
      </c>
      <c r="L233" s="33"/>
      <c r="M233" s="30"/>
      <c r="N233" s="30"/>
      <c r="O233" s="30"/>
      <c r="P233" s="30"/>
      <c r="Q233" s="30"/>
      <c r="R233" s="30"/>
      <c r="S233" s="30"/>
      <c r="T233" s="30"/>
      <c r="U233" s="30"/>
      <c r="V233" s="33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">
        <v>63</v>
      </c>
      <c r="AS233" s="35">
        <v>1.04E-5</v>
      </c>
      <c r="AT233">
        <v>88.206999999999994</v>
      </c>
      <c r="AU233">
        <v>83.072999999999993</v>
      </c>
      <c r="AV233">
        <v>92.674000000000007</v>
      </c>
      <c r="AW233">
        <v>104.036</v>
      </c>
      <c r="AX233">
        <v>1.7999999999999999E-2</v>
      </c>
      <c r="BL233" s="33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">
        <v>68</v>
      </c>
      <c r="BY233" s="35">
        <v>1.2E-5</v>
      </c>
      <c r="BZ233">
        <v>99.718999999999994</v>
      </c>
      <c r="CA233">
        <v>93.016000000000005</v>
      </c>
      <c r="CB233">
        <v>107.43899999999999</v>
      </c>
      <c r="CC233">
        <v>100.71299999999999</v>
      </c>
      <c r="CD233">
        <v>2.1000000000000001E-2</v>
      </c>
      <c r="CG233" s="33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Z233">
        <f>CY224/CY220</f>
        <v>64.333333333333329</v>
      </c>
      <c r="DA233">
        <f>CY231/CY220</f>
        <v>97.916666666666671</v>
      </c>
      <c r="DB233" s="3">
        <v>26</v>
      </c>
      <c r="DD233" s="35">
        <v>1.658E-5</v>
      </c>
      <c r="DE233">
        <v>129.988</v>
      </c>
      <c r="DF233">
        <v>123.617</v>
      </c>
      <c r="DG233">
        <v>136.947</v>
      </c>
      <c r="DH233">
        <v>91.081000000000003</v>
      </c>
      <c r="DI233">
        <v>2.9000000000000001E-2</v>
      </c>
      <c r="DL233" s="29"/>
      <c r="DM233" s="29"/>
      <c r="DN233" s="30"/>
      <c r="DO233" s="30"/>
      <c r="DP233" s="30"/>
      <c r="DQ233" s="30"/>
      <c r="DR233" s="30"/>
      <c r="DS233" s="30"/>
      <c r="DT233" s="30"/>
      <c r="DU233" s="30"/>
      <c r="DV233" s="30"/>
      <c r="DW233" s="3">
        <v>1</v>
      </c>
      <c r="DX233"/>
      <c r="DY233" s="35">
        <v>7.3699999999999997E-6</v>
      </c>
      <c r="DZ233">
        <v>67.638000000000005</v>
      </c>
      <c r="EA233">
        <v>58.944000000000003</v>
      </c>
      <c r="EB233">
        <v>76.8</v>
      </c>
      <c r="EC233">
        <v>99.866</v>
      </c>
      <c r="ED233">
        <v>1.2999999999999999E-2</v>
      </c>
      <c r="EE233"/>
      <c r="EG233" s="33"/>
      <c r="EH233" s="30"/>
      <c r="EI233" s="34"/>
      <c r="EJ233" s="30"/>
      <c r="EK233" s="30"/>
      <c r="EL233" s="30"/>
      <c r="EM233" s="30"/>
      <c r="EN233" s="30"/>
      <c r="EO233" s="30"/>
      <c r="EP233" s="30"/>
      <c r="EQ233" s="33"/>
      <c r="ER233" s="30"/>
      <c r="ES233" s="30"/>
      <c r="ET233" s="30"/>
      <c r="EU233" s="30"/>
      <c r="EV233" s="30"/>
      <c r="EW233" s="30"/>
      <c r="EX233" s="30"/>
      <c r="EY233" s="30"/>
      <c r="EZ233" s="30"/>
      <c r="FB233" s="59"/>
      <c r="FL233" s="60"/>
      <c r="FW233" s="61"/>
      <c r="GB233" s="29"/>
      <c r="GC233" s="29"/>
      <c r="GD233" s="29"/>
      <c r="GE233" s="29"/>
      <c r="GF233" s="29"/>
      <c r="GG233" s="29"/>
      <c r="GH233" s="29"/>
      <c r="GI233" s="29"/>
      <c r="GJ233" s="29"/>
      <c r="GK233" s="29"/>
      <c r="GL233" s="29"/>
      <c r="GM233" s="29"/>
      <c r="GN233" s="29"/>
    </row>
    <row r="234" spans="1:196" x14ac:dyDescent="0.25">
      <c r="A234" s="30"/>
      <c r="B234">
        <v>25</v>
      </c>
      <c r="D234" s="35">
        <v>6.4500000000000001E-6</v>
      </c>
      <c r="E234">
        <v>146.178</v>
      </c>
      <c r="F234">
        <v>61.732999999999997</v>
      </c>
      <c r="G234">
        <v>235.13300000000001</v>
      </c>
      <c r="H234">
        <v>-84.289000000000001</v>
      </c>
      <c r="I234">
        <v>1.0999999999999999E-2</v>
      </c>
      <c r="L234" s="33"/>
      <c r="M234" s="30"/>
      <c r="N234" s="30"/>
      <c r="O234" s="30"/>
      <c r="P234" s="30"/>
      <c r="Q234" s="30"/>
      <c r="R234" s="30"/>
      <c r="S234" s="30"/>
      <c r="T234" s="30"/>
      <c r="U234" s="30"/>
      <c r="V234" s="33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">
        <v>64</v>
      </c>
      <c r="AS234" s="35">
        <v>9.5200000000000003E-6</v>
      </c>
      <c r="AT234">
        <v>93.712999999999994</v>
      </c>
      <c r="AU234">
        <v>83.555999999999997</v>
      </c>
      <c r="AV234">
        <v>100.756</v>
      </c>
      <c r="AW234">
        <v>-76.430000000000007</v>
      </c>
      <c r="AX234">
        <v>1.6E-2</v>
      </c>
      <c r="BL234" s="33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">
        <v>69</v>
      </c>
      <c r="BY234" s="35">
        <v>1.17E-5</v>
      </c>
      <c r="BZ234">
        <v>106.785</v>
      </c>
      <c r="CA234">
        <v>95.991</v>
      </c>
      <c r="CB234">
        <v>116.315</v>
      </c>
      <c r="CC234">
        <v>-82.304000000000002</v>
      </c>
      <c r="CD234">
        <v>2.1000000000000001E-2</v>
      </c>
      <c r="CG234" s="33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U234">
        <f>CV235-DA233</f>
        <v>48.958333333333329</v>
      </c>
      <c r="CV234">
        <f>CY231/(CY220+CY221)</f>
        <v>73.4375</v>
      </c>
      <c r="CW234">
        <f>CX229-CZ227</f>
        <v>32.166666666666671</v>
      </c>
      <c r="CX234">
        <f>CY224/(CY220+CY221)</f>
        <v>48.25</v>
      </c>
      <c r="CY234" t="s">
        <v>9</v>
      </c>
      <c r="CZ234">
        <f>CY224/CY223</f>
        <v>33.565217391304351</v>
      </c>
      <c r="DA234">
        <f>CY231/CY223</f>
        <v>51.086956521739133</v>
      </c>
      <c r="DB234" s="3">
        <v>27</v>
      </c>
      <c r="DD234" s="35">
        <v>1.166E-5</v>
      </c>
      <c r="DE234">
        <v>129.40600000000001</v>
      </c>
      <c r="DF234">
        <v>126.414</v>
      </c>
      <c r="DG234">
        <v>135.333</v>
      </c>
      <c r="DH234">
        <v>-90</v>
      </c>
      <c r="DI234">
        <v>2.1000000000000001E-2</v>
      </c>
      <c r="DL234" s="29"/>
      <c r="DM234" s="29"/>
      <c r="DN234" s="30"/>
      <c r="DO234" s="30"/>
      <c r="DP234" s="30"/>
      <c r="DQ234" s="30"/>
      <c r="DR234" s="30"/>
      <c r="DS234" s="30"/>
      <c r="DT234" s="30"/>
      <c r="DU234" s="30"/>
      <c r="DV234" s="30"/>
      <c r="DW234" s="3">
        <v>2</v>
      </c>
      <c r="DX234"/>
      <c r="DY234" s="35">
        <v>8.8999999999999995E-6</v>
      </c>
      <c r="DZ234">
        <v>76.081000000000003</v>
      </c>
      <c r="EA234">
        <v>70</v>
      </c>
      <c r="EB234">
        <v>80.02</v>
      </c>
      <c r="EC234">
        <v>-81.572999999999993</v>
      </c>
      <c r="ED234">
        <v>1.4999999999999999E-2</v>
      </c>
      <c r="EE234"/>
      <c r="EG234" s="33"/>
      <c r="EH234" s="30"/>
      <c r="EI234" s="34"/>
      <c r="EJ234" s="30"/>
      <c r="EK234" s="30"/>
      <c r="EL234" s="30"/>
      <c r="EM234" s="30"/>
      <c r="EN234" s="30"/>
      <c r="EO234" s="30"/>
      <c r="EP234" s="30"/>
      <c r="EQ234" s="33"/>
      <c r="ER234" s="30"/>
      <c r="ES234" s="30"/>
      <c r="ET234" s="30"/>
      <c r="EU234" s="30"/>
      <c r="EV234" s="30"/>
      <c r="EW234" s="30"/>
      <c r="EX234" s="30"/>
      <c r="EY234" s="30"/>
      <c r="EZ234" s="30"/>
      <c r="FB234" s="59"/>
      <c r="FL234" s="60"/>
      <c r="FW234" s="61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</row>
    <row r="235" spans="1:196" x14ac:dyDescent="0.25">
      <c r="A235" s="30"/>
      <c r="B235">
        <v>26</v>
      </c>
      <c r="D235" s="35">
        <v>7.0600000000000002E-6</v>
      </c>
      <c r="E235">
        <v>122.673</v>
      </c>
      <c r="F235">
        <v>62.576000000000001</v>
      </c>
      <c r="G235">
        <v>217.51499999999999</v>
      </c>
      <c r="H235">
        <v>87.397000000000006</v>
      </c>
      <c r="I235">
        <v>1.2E-2</v>
      </c>
      <c r="L235" s="33"/>
      <c r="M235" s="30"/>
      <c r="N235" s="30"/>
      <c r="O235" s="30"/>
      <c r="P235" s="30"/>
      <c r="Q235" s="30"/>
      <c r="R235" s="30"/>
      <c r="S235" s="30"/>
      <c r="T235" s="30"/>
      <c r="U235" s="30"/>
      <c r="V235" s="33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">
        <v>65</v>
      </c>
      <c r="AS235" s="35">
        <v>1.29E-5</v>
      </c>
      <c r="AT235">
        <v>105.834</v>
      </c>
      <c r="AU235">
        <v>83.555999999999997</v>
      </c>
      <c r="AV235">
        <v>113.616</v>
      </c>
      <c r="AW235">
        <v>102.68</v>
      </c>
      <c r="AX235">
        <v>2.3E-2</v>
      </c>
      <c r="BL235" s="33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">
        <v>70</v>
      </c>
      <c r="BY235" s="35">
        <v>1.01E-5</v>
      </c>
      <c r="BZ235">
        <v>108.45099999999999</v>
      </c>
      <c r="CA235">
        <v>94.641000000000005</v>
      </c>
      <c r="CB235">
        <v>116</v>
      </c>
      <c r="CC235">
        <v>100.95399999999999</v>
      </c>
      <c r="CD235">
        <v>1.7000000000000001E-2</v>
      </c>
      <c r="CG235" s="33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V235">
        <f>CY231/(CY220-CY221)</f>
        <v>146.875</v>
      </c>
      <c r="CX235">
        <f>CY224/(CY220-CY221)</f>
        <v>96.5</v>
      </c>
      <c r="CY235" t="s">
        <v>10</v>
      </c>
      <c r="CZ235">
        <f>CY224/CY222</f>
        <v>154.4</v>
      </c>
      <c r="DA235">
        <f>CY231/CY222</f>
        <v>235</v>
      </c>
      <c r="DB235" s="3">
        <v>28</v>
      </c>
      <c r="DD235" s="35">
        <v>1.1049999999999999E-5</v>
      </c>
      <c r="DE235">
        <v>126.157</v>
      </c>
      <c r="DF235">
        <v>121.22199999999999</v>
      </c>
      <c r="DG235">
        <v>130.316</v>
      </c>
      <c r="DH235">
        <v>91.590999999999994</v>
      </c>
      <c r="DI235">
        <v>0.02</v>
      </c>
      <c r="DL235" s="29"/>
      <c r="DM235" s="29"/>
      <c r="DN235" s="30"/>
      <c r="DO235" s="30"/>
      <c r="DP235" s="30"/>
      <c r="DQ235" s="30"/>
      <c r="DR235" s="30"/>
      <c r="DS235" s="30"/>
      <c r="DT235" s="30"/>
      <c r="DU235" s="30"/>
      <c r="DV235" s="30"/>
      <c r="DW235" s="3">
        <v>3</v>
      </c>
      <c r="DX235"/>
      <c r="DY235" s="35">
        <v>9.2099999999999999E-6</v>
      </c>
      <c r="DZ235">
        <v>85.620999999999995</v>
      </c>
      <c r="EA235">
        <v>70</v>
      </c>
      <c r="EB235">
        <v>90.555999999999997</v>
      </c>
      <c r="EC235">
        <v>97.852999999999994</v>
      </c>
      <c r="ED235">
        <v>1.6E-2</v>
      </c>
      <c r="EE235"/>
      <c r="EG235" s="33"/>
      <c r="EH235" s="30"/>
      <c r="EI235" s="34"/>
      <c r="EJ235" s="30"/>
      <c r="EK235" s="30"/>
      <c r="EL235" s="30"/>
      <c r="EM235" s="30"/>
      <c r="EN235" s="30"/>
      <c r="EO235" s="30"/>
      <c r="EP235" s="30"/>
      <c r="EQ235" s="33"/>
      <c r="ER235" s="30"/>
      <c r="ES235" s="30"/>
      <c r="ET235" s="30"/>
      <c r="EU235" s="30"/>
      <c r="EV235" s="30"/>
      <c r="EW235" s="30"/>
      <c r="EX235" s="30"/>
      <c r="EY235" s="30"/>
      <c r="EZ235" s="30"/>
      <c r="FB235" s="59"/>
      <c r="FL235" s="60"/>
      <c r="GB235" s="29"/>
      <c r="GC235" s="29"/>
      <c r="GD235" s="29"/>
      <c r="GE235" s="29"/>
      <c r="GF235" s="29"/>
      <c r="GG235" s="29"/>
      <c r="GH235" s="29"/>
      <c r="GI235" s="29"/>
      <c r="GJ235" s="29"/>
      <c r="GK235" s="29"/>
      <c r="GL235" s="29"/>
      <c r="GM235" s="29"/>
      <c r="GN235" s="29"/>
    </row>
    <row r="236" spans="1:196" x14ac:dyDescent="0.25">
      <c r="A236" s="30"/>
      <c r="B236">
        <v>27</v>
      </c>
      <c r="D236" s="35">
        <v>5.22E-6</v>
      </c>
      <c r="E236">
        <v>130.23500000000001</v>
      </c>
      <c r="F236">
        <v>91.667000000000002</v>
      </c>
      <c r="G236">
        <v>219</v>
      </c>
      <c r="H236">
        <v>-90</v>
      </c>
      <c r="I236">
        <v>8.9999999999999993E-3</v>
      </c>
      <c r="L236" s="33"/>
      <c r="M236" s="30"/>
      <c r="N236" s="30"/>
      <c r="O236" s="30"/>
      <c r="P236" s="30"/>
      <c r="Q236" s="30"/>
      <c r="R236" s="30"/>
      <c r="S236" s="30"/>
      <c r="T236" s="30"/>
      <c r="U236" s="30"/>
      <c r="V236" s="33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">
        <v>66</v>
      </c>
      <c r="AS236" s="35">
        <v>6.1399999999999997E-6</v>
      </c>
      <c r="AT236">
        <v>114.176</v>
      </c>
      <c r="AU236">
        <v>107.444</v>
      </c>
      <c r="AV236">
        <v>118.03100000000001</v>
      </c>
      <c r="AW236">
        <v>-75.256</v>
      </c>
      <c r="AX236">
        <v>1.0999999999999999E-2</v>
      </c>
      <c r="BL236" s="33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">
        <v>71</v>
      </c>
      <c r="BY236" s="35">
        <v>6.7499999999999997E-6</v>
      </c>
      <c r="BZ236">
        <v>121.45699999999999</v>
      </c>
      <c r="CA236">
        <v>108.333</v>
      </c>
      <c r="CB236">
        <v>136.381</v>
      </c>
      <c r="CC236">
        <v>-81.87</v>
      </c>
      <c r="CD236">
        <v>1.2E-2</v>
      </c>
      <c r="CG236" s="33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">
        <v>29</v>
      </c>
      <c r="DD236" s="35">
        <v>1.259E-5</v>
      </c>
      <c r="DE236">
        <v>117.754</v>
      </c>
      <c r="DF236">
        <v>111.556</v>
      </c>
      <c r="DG236">
        <v>123.22199999999999</v>
      </c>
      <c r="DH236">
        <v>-90</v>
      </c>
      <c r="DI236">
        <v>2.1999999999999999E-2</v>
      </c>
      <c r="DL236" s="29"/>
      <c r="DM236" s="29"/>
      <c r="DN236" s="30"/>
      <c r="DO236" s="30"/>
      <c r="DP236" s="30"/>
      <c r="DQ236" s="30"/>
      <c r="DR236" s="30"/>
      <c r="DS236" s="30"/>
      <c r="DT236" s="30"/>
      <c r="DU236" s="30"/>
      <c r="DV236" s="30"/>
      <c r="DW236" s="3">
        <v>4</v>
      </c>
      <c r="DX236"/>
      <c r="DY236" s="35">
        <v>7.3699999999999997E-6</v>
      </c>
      <c r="DZ236">
        <v>92.325999999999993</v>
      </c>
      <c r="EA236">
        <v>85.221999999999994</v>
      </c>
      <c r="EB236">
        <v>98.570999999999998</v>
      </c>
      <c r="EC236">
        <v>-80.134</v>
      </c>
      <c r="ED236">
        <v>1.2999999999999999E-2</v>
      </c>
      <c r="EE236"/>
      <c r="EG236" s="33"/>
      <c r="EH236" s="30"/>
      <c r="EI236" s="34"/>
      <c r="EJ236" s="30"/>
      <c r="EK236" s="30"/>
      <c r="EL236" s="30"/>
      <c r="EM236" s="30"/>
      <c r="EN236" s="30"/>
      <c r="EO236" s="30"/>
      <c r="EP236" s="30"/>
      <c r="EQ236" s="33"/>
      <c r="ER236" s="30"/>
      <c r="ES236" s="30"/>
      <c r="ET236" s="30"/>
      <c r="EU236" s="30"/>
      <c r="EV236" s="30"/>
      <c r="EW236" s="30"/>
      <c r="EX236" s="30"/>
      <c r="EY236" s="30"/>
      <c r="EZ236" s="30"/>
      <c r="FB236" s="59"/>
      <c r="FL236" s="60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</row>
    <row r="237" spans="1:196" x14ac:dyDescent="0.25">
      <c r="A237" s="30"/>
      <c r="B237">
        <v>28</v>
      </c>
      <c r="D237" s="35">
        <v>5.5300000000000004E-6</v>
      </c>
      <c r="E237">
        <v>124.476</v>
      </c>
      <c r="F237">
        <v>78.489999999999995</v>
      </c>
      <c r="G237">
        <v>213.78299999999999</v>
      </c>
      <c r="H237">
        <v>-90</v>
      </c>
      <c r="I237">
        <v>0.01</v>
      </c>
      <c r="L237" s="33"/>
      <c r="M237" s="30"/>
      <c r="N237" s="30"/>
      <c r="O237" s="30"/>
      <c r="P237" s="30"/>
      <c r="Q237" s="30"/>
      <c r="R237" s="30"/>
      <c r="S237" s="30"/>
      <c r="T237" s="30"/>
      <c r="U237" s="30"/>
      <c r="V237" s="33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">
        <v>67</v>
      </c>
      <c r="AS237" s="35">
        <v>6.7499999999999997E-6</v>
      </c>
      <c r="AT237">
        <v>101.684</v>
      </c>
      <c r="AU237">
        <v>94.135999999999996</v>
      </c>
      <c r="AV237">
        <v>107.444</v>
      </c>
      <c r="AW237">
        <v>106.699</v>
      </c>
      <c r="AX237">
        <v>1.0999999999999999E-2</v>
      </c>
      <c r="BL237" s="33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">
        <v>72</v>
      </c>
      <c r="BY237" s="35">
        <v>1.0699999999999999E-5</v>
      </c>
      <c r="BZ237">
        <v>130.20500000000001</v>
      </c>
      <c r="CA237">
        <v>108.852</v>
      </c>
      <c r="CB237">
        <v>179.815</v>
      </c>
      <c r="CC237">
        <v>100.30500000000001</v>
      </c>
      <c r="CD237">
        <v>1.9E-2</v>
      </c>
      <c r="CG237" s="33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">
        <v>30</v>
      </c>
      <c r="DD237" s="35">
        <v>1.3509999999999999E-5</v>
      </c>
      <c r="DE237">
        <v>117.842</v>
      </c>
      <c r="DF237">
        <v>110.46299999999999</v>
      </c>
      <c r="DG237">
        <v>124.026</v>
      </c>
      <c r="DH237">
        <v>91.331999999999994</v>
      </c>
      <c r="DI237">
        <v>2.4E-2</v>
      </c>
      <c r="DL237" s="29"/>
      <c r="DM237" s="29"/>
      <c r="DN237" s="30"/>
      <c r="DO237" s="30"/>
      <c r="DP237" s="30"/>
      <c r="DQ237" s="30"/>
      <c r="DR237" s="30"/>
      <c r="DS237" s="30"/>
      <c r="DT237" s="30"/>
      <c r="DU237" s="30"/>
      <c r="DV237" s="30"/>
      <c r="DW237" s="3">
        <v>5</v>
      </c>
      <c r="DX237"/>
      <c r="DY237" s="35">
        <v>6.4500000000000001E-6</v>
      </c>
      <c r="DZ237">
        <v>78.581000000000003</v>
      </c>
      <c r="EA237">
        <v>72.622</v>
      </c>
      <c r="EB237">
        <v>84.332999999999998</v>
      </c>
      <c r="EC237">
        <v>98.531000000000006</v>
      </c>
      <c r="ED237">
        <v>1.0999999999999999E-2</v>
      </c>
      <c r="EE237"/>
      <c r="EG237" s="33"/>
      <c r="EH237" s="30"/>
      <c r="EI237" s="34"/>
      <c r="EJ237" s="30"/>
      <c r="EK237" s="30"/>
      <c r="EL237" s="30"/>
      <c r="EM237" s="30"/>
      <c r="EN237" s="30"/>
      <c r="EO237" s="30"/>
      <c r="EP237" s="30"/>
      <c r="EQ237" s="33"/>
      <c r="ER237" s="30"/>
      <c r="ES237" s="30"/>
      <c r="ET237" s="30"/>
      <c r="EU237" s="30"/>
      <c r="EV237" s="30"/>
      <c r="EW237" s="30"/>
      <c r="EX237" s="30"/>
      <c r="EY237" s="30"/>
      <c r="EZ237" s="30"/>
      <c r="FB237" s="59"/>
      <c r="FL237" s="60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</row>
    <row r="238" spans="1:196" x14ac:dyDescent="0.25">
      <c r="A238" s="30"/>
      <c r="B238">
        <v>29</v>
      </c>
      <c r="D238" s="35">
        <v>8.2900000000000002E-6</v>
      </c>
      <c r="E238">
        <v>95.236999999999995</v>
      </c>
      <c r="F238">
        <v>37.128</v>
      </c>
      <c r="G238">
        <v>150.923</v>
      </c>
      <c r="H238">
        <v>90</v>
      </c>
      <c r="I238">
        <v>1.4E-2</v>
      </c>
      <c r="L238" s="33"/>
      <c r="M238" s="30"/>
      <c r="N238" s="30"/>
      <c r="O238" s="30"/>
      <c r="P238" s="30"/>
      <c r="Q238" s="30"/>
      <c r="R238" s="30"/>
      <c r="S238" s="30"/>
      <c r="T238" s="30"/>
      <c r="U238" s="30"/>
      <c r="V238" s="33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">
        <v>68</v>
      </c>
      <c r="AS238" s="35">
        <v>1.0699999999999999E-5</v>
      </c>
      <c r="AT238">
        <v>94.433000000000007</v>
      </c>
      <c r="AU238">
        <v>84.507000000000005</v>
      </c>
      <c r="AV238">
        <v>105.878</v>
      </c>
      <c r="AW238">
        <v>-75.963999999999999</v>
      </c>
      <c r="AX238">
        <v>1.9E-2</v>
      </c>
      <c r="BL238" s="33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">
        <v>73</v>
      </c>
      <c r="BY238" s="35">
        <v>1.11E-5</v>
      </c>
      <c r="BZ238">
        <v>177.60400000000001</v>
      </c>
      <c r="CA238">
        <v>116.54300000000001</v>
      </c>
      <c r="CB238">
        <v>233.387</v>
      </c>
      <c r="CC238">
        <v>-78.366</v>
      </c>
      <c r="CD238">
        <v>1.9E-2</v>
      </c>
      <c r="CG238" s="33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">
        <v>31</v>
      </c>
      <c r="DD238" s="35">
        <v>9.8220000000000002E-6</v>
      </c>
      <c r="DE238">
        <v>125.25</v>
      </c>
      <c r="DF238">
        <v>119.851</v>
      </c>
      <c r="DG238">
        <v>131.55600000000001</v>
      </c>
      <c r="DH238">
        <v>-91.847999999999999</v>
      </c>
      <c r="DI238">
        <v>1.7000000000000001E-2</v>
      </c>
      <c r="DL238" s="29"/>
      <c r="DM238" s="29"/>
      <c r="DN238" s="30"/>
      <c r="DO238" s="30"/>
      <c r="DP238" s="30"/>
      <c r="DQ238" s="30"/>
      <c r="DR238" s="30"/>
      <c r="DS238" s="30"/>
      <c r="DT238" s="30"/>
      <c r="DU238" s="30"/>
      <c r="DV238" s="30"/>
      <c r="DW238" s="3">
        <v>6</v>
      </c>
      <c r="DX238"/>
      <c r="DY238" s="35">
        <v>8.6000000000000007E-6</v>
      </c>
      <c r="DZ238">
        <v>73.072000000000003</v>
      </c>
      <c r="EA238">
        <v>66.72</v>
      </c>
      <c r="EB238">
        <v>80.918999999999997</v>
      </c>
      <c r="EC238">
        <v>-79.509</v>
      </c>
      <c r="ED238">
        <v>1.4999999999999999E-2</v>
      </c>
      <c r="EE238"/>
      <c r="EG238" s="33"/>
      <c r="EH238" s="30"/>
      <c r="EI238" s="34"/>
      <c r="EJ238" s="30"/>
      <c r="EK238" s="30"/>
      <c r="EL238" s="30"/>
      <c r="EM238" s="30"/>
      <c r="EN238" s="30"/>
      <c r="EO238" s="30"/>
      <c r="EP238" s="30"/>
      <c r="EQ238" s="33"/>
      <c r="ER238" s="30"/>
      <c r="ES238" s="30"/>
      <c r="ET238" s="30"/>
      <c r="EU238" s="30"/>
      <c r="EV238" s="30"/>
      <c r="EW238" s="30"/>
      <c r="EX238" s="30"/>
      <c r="EY238" s="30"/>
      <c r="EZ238" s="30"/>
      <c r="FB238" s="59"/>
      <c r="FL238" s="60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</row>
    <row r="239" spans="1:196" x14ac:dyDescent="0.25">
      <c r="A239" s="30"/>
      <c r="B239">
        <v>30</v>
      </c>
      <c r="D239" s="35">
        <v>7.3699999999999997E-6</v>
      </c>
      <c r="E239">
        <v>105.22199999999999</v>
      </c>
      <c r="F239">
        <v>72.302000000000007</v>
      </c>
      <c r="G239">
        <v>179.447</v>
      </c>
      <c r="H239">
        <v>-92.49</v>
      </c>
      <c r="I239">
        <v>1.2999999999999999E-2</v>
      </c>
      <c r="L239" s="33"/>
      <c r="M239" s="30"/>
      <c r="N239" s="30"/>
      <c r="O239" s="30"/>
      <c r="P239" s="30"/>
      <c r="Q239" s="30"/>
      <c r="R239" s="30"/>
      <c r="S239" s="30"/>
      <c r="T239" s="30"/>
      <c r="U239" s="30"/>
      <c r="V239" s="33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">
        <v>69</v>
      </c>
      <c r="AS239" s="35">
        <v>1.2E-5</v>
      </c>
      <c r="AT239">
        <v>99.25</v>
      </c>
      <c r="AU239">
        <v>93.867999999999995</v>
      </c>
      <c r="AV239">
        <v>106.95</v>
      </c>
      <c r="AW239">
        <v>104.744</v>
      </c>
      <c r="AX239">
        <v>2.1000000000000001E-2</v>
      </c>
      <c r="BL239" s="33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">
        <v>74</v>
      </c>
      <c r="BY239" s="35">
        <v>1.1399999999999999E-5</v>
      </c>
      <c r="BZ239">
        <v>228.345</v>
      </c>
      <c r="CA239">
        <v>171.82400000000001</v>
      </c>
      <c r="CB239">
        <v>254.38300000000001</v>
      </c>
      <c r="CC239">
        <v>97.906999999999996</v>
      </c>
      <c r="CD239">
        <v>0.02</v>
      </c>
      <c r="CG239" s="33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">
        <v>32</v>
      </c>
      <c r="DD239" s="35">
        <v>2.302E-5</v>
      </c>
      <c r="DE239">
        <v>125.017</v>
      </c>
      <c r="DF239">
        <v>119.661</v>
      </c>
      <c r="DG239">
        <v>135.04499999999999</v>
      </c>
      <c r="DH239">
        <v>90.774000000000001</v>
      </c>
      <c r="DI239">
        <v>4.1000000000000002E-2</v>
      </c>
      <c r="DL239" s="29"/>
      <c r="DM239" s="29"/>
      <c r="DN239" s="30"/>
      <c r="DO239" s="30"/>
      <c r="DP239" s="30"/>
      <c r="DQ239" s="30"/>
      <c r="DR239" s="30"/>
      <c r="DS239" s="30"/>
      <c r="DT239" s="30"/>
      <c r="DU239" s="30"/>
      <c r="DV239" s="30"/>
      <c r="DW239" s="3">
        <v>7</v>
      </c>
      <c r="DX239"/>
      <c r="DY239" s="35">
        <v>6.4500000000000001E-6</v>
      </c>
      <c r="DZ239">
        <v>67.147000000000006</v>
      </c>
      <c r="EA239">
        <v>63.555999999999997</v>
      </c>
      <c r="EB239">
        <v>70.814999999999998</v>
      </c>
      <c r="EC239">
        <v>98.531000000000006</v>
      </c>
      <c r="ED239">
        <v>1.0999999999999999E-2</v>
      </c>
      <c r="EE239"/>
      <c r="EG239" s="33"/>
      <c r="EH239" s="30"/>
      <c r="EI239" s="34"/>
      <c r="EJ239" s="30"/>
      <c r="EK239" s="30"/>
      <c r="EL239" s="30"/>
      <c r="EM239" s="30"/>
      <c r="EN239" s="30"/>
      <c r="EO239" s="30"/>
      <c r="EP239" s="30"/>
      <c r="EQ239" s="33"/>
      <c r="ER239" s="30"/>
      <c r="ES239" s="30"/>
      <c r="ET239" s="30"/>
      <c r="EU239" s="30"/>
      <c r="EV239" s="30"/>
      <c r="EW239" s="30"/>
      <c r="EX239" s="30"/>
      <c r="EY239" s="30"/>
      <c r="EZ239" s="30"/>
      <c r="FB239" s="59"/>
      <c r="FL239" s="60"/>
      <c r="GB239" s="29"/>
      <c r="GC239" s="29"/>
      <c r="GD239" s="29"/>
      <c r="GE239" s="29"/>
      <c r="GF239" s="29"/>
      <c r="GG239" s="29"/>
      <c r="GH239" s="29"/>
      <c r="GI239" s="29"/>
      <c r="GJ239" s="29"/>
      <c r="GK239" s="29"/>
      <c r="GL239" s="29"/>
      <c r="GM239" s="29"/>
      <c r="GN239" s="29"/>
    </row>
    <row r="240" spans="1:196" x14ac:dyDescent="0.25">
      <c r="A240" s="30"/>
      <c r="B240">
        <v>31</v>
      </c>
      <c r="D240" s="35">
        <v>3.9899999999999999E-6</v>
      </c>
      <c r="E240">
        <v>96.352999999999994</v>
      </c>
      <c r="F240">
        <v>72.185000000000002</v>
      </c>
      <c r="G240">
        <v>108</v>
      </c>
      <c r="H240">
        <v>94.763999999999996</v>
      </c>
      <c r="I240">
        <v>7.0000000000000001E-3</v>
      </c>
      <c r="L240" s="33"/>
      <c r="M240" s="30"/>
      <c r="N240" s="30"/>
      <c r="O240" s="30"/>
      <c r="P240" s="30"/>
      <c r="Q240" s="30"/>
      <c r="R240" s="30"/>
      <c r="S240" s="30"/>
      <c r="T240" s="30"/>
      <c r="U240" s="30"/>
      <c r="V240" s="33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">
        <v>70</v>
      </c>
      <c r="AS240" s="35">
        <v>7.9799999999999998E-6</v>
      </c>
      <c r="AT240">
        <v>100.497</v>
      </c>
      <c r="AU240">
        <v>92.600999999999999</v>
      </c>
      <c r="AV240">
        <v>106.148</v>
      </c>
      <c r="AW240">
        <v>-75.963999999999999</v>
      </c>
      <c r="AX240">
        <v>1.4E-2</v>
      </c>
      <c r="BL240" s="33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">
        <v>75</v>
      </c>
      <c r="BY240" s="35">
        <v>9.8200000000000008E-6</v>
      </c>
      <c r="BZ240">
        <v>229.00899999999999</v>
      </c>
      <c r="CA240">
        <v>145.667</v>
      </c>
      <c r="CB240">
        <v>248.149</v>
      </c>
      <c r="CC240">
        <v>-78.69</v>
      </c>
      <c r="CD240">
        <v>1.7000000000000001E-2</v>
      </c>
      <c r="CG240" s="33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">
        <v>33</v>
      </c>
      <c r="DD240" s="35">
        <v>1.044E-5</v>
      </c>
      <c r="DE240">
        <v>121.553</v>
      </c>
      <c r="DF240">
        <v>116.56100000000001</v>
      </c>
      <c r="DG240">
        <v>125.742</v>
      </c>
      <c r="DH240">
        <v>-90</v>
      </c>
      <c r="DI240">
        <v>1.7999999999999999E-2</v>
      </c>
      <c r="DL240" s="29"/>
      <c r="DM240" s="29"/>
      <c r="DN240" s="30"/>
      <c r="DO240" s="30"/>
      <c r="DP240" s="30"/>
      <c r="DQ240" s="30"/>
      <c r="DR240" s="30"/>
      <c r="DS240" s="30"/>
      <c r="DT240" s="30"/>
      <c r="DU240" s="30"/>
      <c r="DV240" s="30"/>
      <c r="DW240" s="3">
        <v>8</v>
      </c>
      <c r="DX240"/>
      <c r="DY240" s="35">
        <v>9.5200000000000003E-6</v>
      </c>
      <c r="DZ240">
        <v>70.991</v>
      </c>
      <c r="EA240">
        <v>63.131</v>
      </c>
      <c r="EB240">
        <v>77.63</v>
      </c>
      <c r="EC240">
        <v>-82.147000000000006</v>
      </c>
      <c r="ED240">
        <v>1.6E-2</v>
      </c>
      <c r="EE240"/>
      <c r="EG240" s="33"/>
      <c r="EH240" s="30"/>
      <c r="EI240" s="34"/>
      <c r="EJ240" s="30"/>
      <c r="EK240" s="30"/>
      <c r="EL240" s="30"/>
      <c r="EM240" s="30"/>
      <c r="EN240" s="30"/>
      <c r="EO240" s="30"/>
      <c r="EP240" s="30"/>
      <c r="EQ240" s="33"/>
      <c r="ER240" s="30"/>
      <c r="ES240" s="30"/>
      <c r="ET240" s="30"/>
      <c r="EU240" s="30"/>
      <c r="EV240" s="30"/>
      <c r="EW240" s="30"/>
      <c r="EX240" s="30"/>
      <c r="EY240" s="30"/>
      <c r="EZ240" s="30"/>
      <c r="FB240" s="59"/>
      <c r="FL240" s="60"/>
      <c r="GB240" s="29"/>
      <c r="GC240" s="29"/>
      <c r="GD240" s="29"/>
      <c r="GE240" s="29"/>
      <c r="GF240" s="29"/>
      <c r="GG240" s="29"/>
      <c r="GH240" s="29"/>
      <c r="GI240" s="29"/>
      <c r="GJ240" s="29"/>
      <c r="GK240" s="29"/>
      <c r="GL240" s="29"/>
      <c r="GM240" s="29"/>
      <c r="GN240" s="29"/>
    </row>
    <row r="241" spans="1:196" x14ac:dyDescent="0.25">
      <c r="A241" s="30"/>
      <c r="B241">
        <v>32</v>
      </c>
      <c r="D241" s="35">
        <v>4.9100000000000004E-6</v>
      </c>
      <c r="E241">
        <v>91.28</v>
      </c>
      <c r="F241">
        <v>71.653999999999996</v>
      </c>
      <c r="G241">
        <v>107</v>
      </c>
      <c r="H241">
        <v>-90</v>
      </c>
      <c r="I241">
        <v>8.0000000000000002E-3</v>
      </c>
      <c r="L241" s="33"/>
      <c r="M241" s="30"/>
      <c r="N241" s="30"/>
      <c r="O241" s="30"/>
      <c r="P241" s="30"/>
      <c r="Q241" s="30"/>
      <c r="R241" s="30"/>
      <c r="S241" s="30"/>
      <c r="T241" s="30"/>
      <c r="U241" s="30"/>
      <c r="V241" s="33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">
        <v>71</v>
      </c>
      <c r="AS241" s="35">
        <v>7.9799999999999998E-6</v>
      </c>
      <c r="AT241">
        <v>83.381</v>
      </c>
      <c r="AU241">
        <v>76.680999999999997</v>
      </c>
      <c r="AV241">
        <v>100.333</v>
      </c>
      <c r="AW241">
        <v>103.496</v>
      </c>
      <c r="AX241">
        <v>1.4E-2</v>
      </c>
      <c r="BL241" s="33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">
        <v>76</v>
      </c>
      <c r="BY241" s="35">
        <v>3.9899999999999999E-6</v>
      </c>
      <c r="BZ241">
        <v>196.2</v>
      </c>
      <c r="CA241">
        <v>131.667</v>
      </c>
      <c r="CB241">
        <v>235.77799999999999</v>
      </c>
      <c r="CC241">
        <v>100.30500000000001</v>
      </c>
      <c r="CD241">
        <v>6.0000000000000001E-3</v>
      </c>
      <c r="CG241" s="33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">
        <v>34</v>
      </c>
      <c r="DD241" s="35">
        <v>1.6880000000000001E-5</v>
      </c>
      <c r="DE241">
        <v>117.113</v>
      </c>
      <c r="DF241">
        <v>108.399</v>
      </c>
      <c r="DG241">
        <v>123.56</v>
      </c>
      <c r="DH241">
        <v>91.061000000000007</v>
      </c>
      <c r="DI241">
        <v>0.03</v>
      </c>
      <c r="DL241" s="29"/>
      <c r="DM241" s="29"/>
      <c r="DN241" s="30"/>
      <c r="DO241" s="30"/>
      <c r="DP241" s="30"/>
      <c r="DQ241" s="30"/>
      <c r="DR241" s="30"/>
      <c r="DS241" s="30"/>
      <c r="DT241" s="30"/>
      <c r="DU241" s="30"/>
      <c r="DV241" s="30"/>
      <c r="DW241" s="3">
        <v>9</v>
      </c>
      <c r="DX241"/>
      <c r="DY241" s="35">
        <v>9.5200000000000003E-6</v>
      </c>
      <c r="DZ241">
        <v>71.326999999999998</v>
      </c>
      <c r="EA241">
        <v>66.37</v>
      </c>
      <c r="EB241">
        <v>75.578000000000003</v>
      </c>
      <c r="EC241">
        <v>97.594999999999999</v>
      </c>
      <c r="ED241">
        <v>1.7000000000000001E-2</v>
      </c>
      <c r="EE241"/>
      <c r="EG241" s="33"/>
      <c r="EH241" s="30"/>
      <c r="EI241" s="34"/>
      <c r="EJ241" s="30"/>
      <c r="EK241" s="30"/>
      <c r="EL241" s="30"/>
      <c r="EM241" s="30"/>
      <c r="EN241" s="30"/>
      <c r="EO241" s="30"/>
      <c r="EP241" s="30"/>
      <c r="EQ241" s="33"/>
      <c r="ER241" s="30"/>
      <c r="ES241" s="30"/>
      <c r="ET241" s="30"/>
      <c r="EU241" s="30"/>
      <c r="EV241" s="30"/>
      <c r="EW241" s="30"/>
      <c r="EX241" s="30"/>
      <c r="EY241" s="30"/>
      <c r="EZ241" s="30"/>
      <c r="FB241" s="59"/>
      <c r="FL241" s="60"/>
      <c r="GB241" s="29"/>
      <c r="GC241" s="29"/>
      <c r="GD241" s="29"/>
      <c r="GE241" s="29"/>
      <c r="GF241" s="29"/>
      <c r="GG241" s="29"/>
      <c r="GH241" s="29"/>
      <c r="GI241" s="29"/>
      <c r="GJ241" s="29"/>
      <c r="GK241" s="29"/>
      <c r="GL241" s="29"/>
      <c r="GM241" s="29"/>
      <c r="GN241" s="29"/>
    </row>
    <row r="242" spans="1:196" x14ac:dyDescent="0.25">
      <c r="A242" s="30"/>
      <c r="B242">
        <v>33</v>
      </c>
      <c r="D242" s="35">
        <v>8.2900000000000002E-6</v>
      </c>
      <c r="E242">
        <v>90.331000000000003</v>
      </c>
      <c r="F242">
        <v>57</v>
      </c>
      <c r="G242">
        <v>111.687</v>
      </c>
      <c r="H242">
        <v>87.796999999999997</v>
      </c>
      <c r="I242">
        <v>1.4E-2</v>
      </c>
      <c r="L242" s="33"/>
      <c r="M242" s="30"/>
      <c r="N242" s="30"/>
      <c r="O242" s="30"/>
      <c r="P242" s="30"/>
      <c r="Q242" s="30"/>
      <c r="R242" s="30"/>
      <c r="S242" s="30"/>
      <c r="T242" s="30"/>
      <c r="U242" s="30"/>
      <c r="V242" s="33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">
        <v>72</v>
      </c>
      <c r="AS242" s="35">
        <v>5.8300000000000001E-6</v>
      </c>
      <c r="AT242">
        <v>91.903999999999996</v>
      </c>
      <c r="AU242">
        <v>85.147999999999996</v>
      </c>
      <c r="AV242">
        <v>96.63</v>
      </c>
      <c r="AW242">
        <v>-76.759</v>
      </c>
      <c r="AX242">
        <v>0.01</v>
      </c>
      <c r="BL242" s="33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">
        <v>77</v>
      </c>
      <c r="BY242" s="35">
        <v>1.01E-5</v>
      </c>
      <c r="BZ242">
        <v>197.73099999999999</v>
      </c>
      <c r="CA242">
        <v>131.667</v>
      </c>
      <c r="CB242">
        <v>241.38900000000001</v>
      </c>
      <c r="CC242">
        <v>-79.38</v>
      </c>
      <c r="CD242">
        <v>1.7999999999999999E-2</v>
      </c>
      <c r="CG242" s="33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">
        <v>35</v>
      </c>
      <c r="DD242" s="35">
        <v>1.289E-5</v>
      </c>
      <c r="DE242">
        <v>116.339</v>
      </c>
      <c r="DF242">
        <v>112.31399999999999</v>
      </c>
      <c r="DG242">
        <v>121.492</v>
      </c>
      <c r="DH242">
        <v>-90</v>
      </c>
      <c r="DI242">
        <v>2.3E-2</v>
      </c>
      <c r="DL242" s="29"/>
      <c r="DM242" s="29"/>
      <c r="DN242" s="30"/>
      <c r="DO242" s="30"/>
      <c r="DP242" s="30"/>
      <c r="DQ242" s="30"/>
      <c r="DR242" s="30"/>
      <c r="DS242" s="30"/>
      <c r="DT242" s="30"/>
      <c r="DU242" s="30"/>
      <c r="DV242" s="30"/>
      <c r="DW242" s="3">
        <v>10</v>
      </c>
      <c r="DX242"/>
      <c r="DY242" s="35">
        <v>8.2900000000000002E-6</v>
      </c>
      <c r="DZ242">
        <v>69.593000000000004</v>
      </c>
      <c r="EA242">
        <v>65.141999999999996</v>
      </c>
      <c r="EB242">
        <v>77.462000000000003</v>
      </c>
      <c r="EC242">
        <v>-81.254000000000005</v>
      </c>
      <c r="ED242">
        <v>1.4999999999999999E-2</v>
      </c>
      <c r="EE242"/>
      <c r="EG242" s="33"/>
      <c r="EH242" s="30"/>
      <c r="EI242" s="34"/>
      <c r="EJ242" s="30"/>
      <c r="EK242" s="30"/>
      <c r="EL242" s="30"/>
      <c r="EM242" s="30"/>
      <c r="EN242" s="30"/>
      <c r="EO242" s="30"/>
      <c r="EP242" s="30"/>
      <c r="EQ242" s="33"/>
      <c r="ER242" s="30"/>
      <c r="ES242" s="30"/>
      <c r="ET242" s="30"/>
      <c r="EU242" s="30"/>
      <c r="EV242" s="30"/>
      <c r="EW242" s="30"/>
      <c r="EX242" s="30"/>
      <c r="EY242" s="30"/>
      <c r="EZ242" s="30"/>
      <c r="FB242" s="59"/>
      <c r="FL242" s="60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  <c r="GN242" s="29"/>
    </row>
    <row r="243" spans="1:196" x14ac:dyDescent="0.25">
      <c r="A243" s="30"/>
      <c r="B243">
        <v>34</v>
      </c>
      <c r="D243" s="35">
        <v>7.3699999999999997E-6</v>
      </c>
      <c r="E243">
        <v>96.153999999999996</v>
      </c>
      <c r="F243">
        <v>82.256</v>
      </c>
      <c r="G243">
        <v>139.22</v>
      </c>
      <c r="H243">
        <v>-90</v>
      </c>
      <c r="I243">
        <v>1.2999999999999999E-2</v>
      </c>
      <c r="L243" s="33"/>
      <c r="M243" s="30"/>
      <c r="N243" s="30"/>
      <c r="O243" s="30"/>
      <c r="P243" s="30"/>
      <c r="Q243" s="30"/>
      <c r="R243" s="30"/>
      <c r="S243" s="30"/>
      <c r="T243" s="30"/>
      <c r="U243" s="30"/>
      <c r="V243" s="33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">
        <v>73</v>
      </c>
      <c r="AS243" s="35">
        <v>5.5300000000000004E-6</v>
      </c>
      <c r="AT243">
        <v>98.433000000000007</v>
      </c>
      <c r="AU243">
        <v>93.111000000000004</v>
      </c>
      <c r="AV243">
        <v>102.191</v>
      </c>
      <c r="AW243">
        <v>103.241</v>
      </c>
      <c r="AX243">
        <v>0.01</v>
      </c>
      <c r="BL243" s="33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">
        <v>78</v>
      </c>
      <c r="BY243" s="35">
        <v>1.1399999999999999E-5</v>
      </c>
      <c r="BZ243">
        <v>183.81100000000001</v>
      </c>
      <c r="CA243">
        <v>134.232</v>
      </c>
      <c r="CB243">
        <v>233.99799999999999</v>
      </c>
      <c r="CC243">
        <v>101.004</v>
      </c>
      <c r="CD243">
        <v>0.02</v>
      </c>
      <c r="CG243" s="33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">
        <v>36</v>
      </c>
      <c r="DD243" s="35">
        <v>1.044E-5</v>
      </c>
      <c r="DE243">
        <v>114.354</v>
      </c>
      <c r="DF243">
        <v>107.77800000000001</v>
      </c>
      <c r="DG243">
        <v>121.928</v>
      </c>
      <c r="DH243">
        <v>90</v>
      </c>
      <c r="DI243">
        <v>1.7999999999999999E-2</v>
      </c>
      <c r="DL243" s="29"/>
      <c r="DM243" s="29"/>
      <c r="DN243" s="30"/>
      <c r="DO243" s="30"/>
      <c r="DP243" s="30"/>
      <c r="DQ243" s="30"/>
      <c r="DR243" s="30"/>
      <c r="DS243" s="30"/>
      <c r="DT243" s="30"/>
      <c r="DU243" s="30"/>
      <c r="DV243" s="30"/>
      <c r="DW243" s="3">
        <v>11</v>
      </c>
      <c r="DX243"/>
      <c r="DY243" s="35">
        <v>1.0699999999999999E-5</v>
      </c>
      <c r="DZ243">
        <v>71.191999999999993</v>
      </c>
      <c r="EA243">
        <v>63.515999999999998</v>
      </c>
      <c r="EB243">
        <v>84.227999999999994</v>
      </c>
      <c r="EC243">
        <v>98.616</v>
      </c>
      <c r="ED243">
        <v>1.9E-2</v>
      </c>
      <c r="EE243"/>
      <c r="EG243" s="33"/>
      <c r="EH243" s="30"/>
      <c r="EI243" s="34"/>
      <c r="EJ243" s="30"/>
      <c r="EK243" s="30"/>
      <c r="EL243" s="30"/>
      <c r="EM243" s="30"/>
      <c r="EN243" s="30"/>
      <c r="EO243" s="30"/>
      <c r="EP243" s="30"/>
      <c r="EQ243" s="33"/>
      <c r="ER243" s="30"/>
      <c r="ES243" s="30"/>
      <c r="ET243" s="30"/>
      <c r="EU243" s="30"/>
      <c r="EV243" s="30"/>
      <c r="EW243" s="30"/>
      <c r="EX243" s="30"/>
      <c r="EY243" s="30"/>
      <c r="EZ243" s="30"/>
      <c r="FB243" s="59"/>
      <c r="FL243" s="60"/>
      <c r="GB243" s="29"/>
      <c r="GC243" s="29"/>
      <c r="GD243" s="29"/>
      <c r="GE243" s="29"/>
      <c r="GF243" s="29"/>
      <c r="GG243" s="29"/>
      <c r="GH243" s="29"/>
      <c r="GI243" s="29"/>
      <c r="GJ243" s="29"/>
      <c r="GK243" s="29"/>
      <c r="GL243" s="29"/>
      <c r="GM243" s="29"/>
      <c r="GN243" s="29"/>
    </row>
    <row r="244" spans="1:196" x14ac:dyDescent="0.25">
      <c r="A244" s="30"/>
      <c r="B244">
        <v>35</v>
      </c>
      <c r="D244" s="35">
        <v>1.11E-5</v>
      </c>
      <c r="E244">
        <v>87.397999999999996</v>
      </c>
      <c r="F244">
        <v>81.459999999999994</v>
      </c>
      <c r="G244">
        <v>93.81</v>
      </c>
      <c r="H244">
        <v>90</v>
      </c>
      <c r="I244">
        <v>0.02</v>
      </c>
      <c r="L244" s="33"/>
      <c r="M244" s="30"/>
      <c r="N244" s="30"/>
      <c r="O244" s="30"/>
      <c r="P244" s="30"/>
      <c r="Q244" s="30"/>
      <c r="R244" s="30"/>
      <c r="S244" s="30"/>
      <c r="T244" s="30"/>
      <c r="U244" s="30"/>
      <c r="V244" s="33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">
        <v>74</v>
      </c>
      <c r="AS244" s="35">
        <v>8.6000000000000007E-6</v>
      </c>
      <c r="AT244">
        <v>95.24</v>
      </c>
      <c r="AU244">
        <v>86.741</v>
      </c>
      <c r="AV244">
        <v>106.224</v>
      </c>
      <c r="AW244">
        <v>-77.004999999999995</v>
      </c>
      <c r="AX244">
        <v>1.4999999999999999E-2</v>
      </c>
      <c r="BL244" s="33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">
        <v>79</v>
      </c>
      <c r="BY244" s="35">
        <v>9.8200000000000008E-6</v>
      </c>
      <c r="BZ244">
        <v>152.00800000000001</v>
      </c>
      <c r="CA244">
        <v>115.703</v>
      </c>
      <c r="CB244">
        <v>192.96</v>
      </c>
      <c r="CC244">
        <v>-80.537999999999997</v>
      </c>
      <c r="CD244">
        <v>1.7000000000000001E-2</v>
      </c>
      <c r="CG244" s="33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">
        <v>37</v>
      </c>
      <c r="DD244" s="35">
        <v>1.289E-5</v>
      </c>
      <c r="DE244">
        <v>109.714</v>
      </c>
      <c r="DF244">
        <v>98.081000000000003</v>
      </c>
      <c r="DG244">
        <v>115.688</v>
      </c>
      <c r="DH244">
        <v>-90</v>
      </c>
      <c r="DI244">
        <v>2.3E-2</v>
      </c>
      <c r="DL244" s="29"/>
      <c r="DM244" s="29"/>
      <c r="DN244" s="30"/>
      <c r="DO244" s="30"/>
      <c r="DP244" s="30"/>
      <c r="DQ244" s="30"/>
      <c r="DR244" s="30"/>
      <c r="DS244" s="30"/>
      <c r="DT244" s="30"/>
      <c r="DU244" s="30"/>
      <c r="DV244" s="30"/>
      <c r="DW244" s="3">
        <v>12</v>
      </c>
      <c r="DX244"/>
      <c r="DY244" s="35">
        <v>9.2099999999999999E-6</v>
      </c>
      <c r="DZ244">
        <v>70.929000000000002</v>
      </c>
      <c r="EA244">
        <v>68.183000000000007</v>
      </c>
      <c r="EB244">
        <v>75.667000000000002</v>
      </c>
      <c r="EC244">
        <v>-82.147000000000006</v>
      </c>
      <c r="ED244">
        <v>1.6E-2</v>
      </c>
      <c r="EE244"/>
      <c r="EG244" s="33"/>
      <c r="EH244" s="30"/>
      <c r="EI244" s="34"/>
      <c r="EJ244" s="30"/>
      <c r="EK244" s="30"/>
      <c r="EL244" s="30"/>
      <c r="EM244" s="30"/>
      <c r="EN244" s="30"/>
      <c r="EO244" s="30"/>
      <c r="EP244" s="30"/>
      <c r="EQ244" s="33"/>
      <c r="ER244" s="30"/>
      <c r="ES244" s="30"/>
      <c r="ET244" s="30"/>
      <c r="EU244" s="30"/>
      <c r="EV244" s="30"/>
      <c r="EW244" s="30"/>
      <c r="EX244" s="30"/>
      <c r="EY244" s="30"/>
      <c r="EZ244" s="30"/>
      <c r="FB244" s="59"/>
      <c r="FL244" s="60"/>
      <c r="GB244" s="29"/>
      <c r="GC244" s="29"/>
      <c r="GD244" s="29"/>
      <c r="GE244" s="29"/>
      <c r="GF244" s="29"/>
      <c r="GG244" s="29"/>
      <c r="GH244" s="29"/>
      <c r="GI244" s="29"/>
      <c r="GJ244" s="29"/>
      <c r="GK244" s="29"/>
      <c r="GL244" s="29"/>
      <c r="GM244" s="29"/>
      <c r="GN244" s="29"/>
    </row>
    <row r="245" spans="1:196" x14ac:dyDescent="0.25">
      <c r="A245" s="30"/>
      <c r="B245">
        <v>36</v>
      </c>
      <c r="D245" s="35">
        <v>6.4500000000000001E-6</v>
      </c>
      <c r="E245">
        <v>99.335999999999999</v>
      </c>
      <c r="F245">
        <v>87.667000000000002</v>
      </c>
      <c r="G245">
        <v>116.967</v>
      </c>
      <c r="H245">
        <v>-90</v>
      </c>
      <c r="I245">
        <v>1.0999999999999999E-2</v>
      </c>
      <c r="L245" s="33"/>
      <c r="M245" s="30"/>
      <c r="N245" s="30"/>
      <c r="O245" s="30"/>
      <c r="P245" s="30"/>
      <c r="Q245" s="30"/>
      <c r="R245" s="30"/>
      <c r="S245" s="30"/>
      <c r="T245" s="30"/>
      <c r="U245" s="30"/>
      <c r="V245" s="33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">
        <v>75</v>
      </c>
      <c r="AS245" s="35">
        <v>1.4399999999999999E-5</v>
      </c>
      <c r="AT245">
        <v>99.52</v>
      </c>
      <c r="AU245">
        <v>91.067999999999998</v>
      </c>
      <c r="AV245">
        <v>113.51900000000001</v>
      </c>
      <c r="AW245">
        <v>104.931</v>
      </c>
      <c r="AX245">
        <v>2.5999999999999999E-2</v>
      </c>
      <c r="BL245" s="33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">
        <v>80</v>
      </c>
      <c r="BY245" s="35">
        <v>1.2300000000000001E-5</v>
      </c>
      <c r="BZ245">
        <v>130.10599999999999</v>
      </c>
      <c r="CA245">
        <v>96.667000000000002</v>
      </c>
      <c r="CB245">
        <v>171.88</v>
      </c>
      <c r="CC245">
        <v>100.176</v>
      </c>
      <c r="CD245">
        <v>2.1999999999999999E-2</v>
      </c>
      <c r="CG245" s="33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">
        <v>38</v>
      </c>
      <c r="DD245" s="35">
        <v>1.289E-5</v>
      </c>
      <c r="DE245">
        <v>110.699</v>
      </c>
      <c r="DF245">
        <v>105.32899999999999</v>
      </c>
      <c r="DG245">
        <v>115.01900000000001</v>
      </c>
      <c r="DH245">
        <v>92.793000000000006</v>
      </c>
      <c r="DI245">
        <v>2.3E-2</v>
      </c>
      <c r="DL245" s="29">
        <v>13</v>
      </c>
      <c r="DM245" s="29" t="s">
        <v>3</v>
      </c>
      <c r="DN245" s="34">
        <v>1.22E-5</v>
      </c>
      <c r="DO245" s="30">
        <v>49.796999999999997</v>
      </c>
      <c r="DP245" s="30">
        <v>46.588999999999999</v>
      </c>
      <c r="DQ245" s="30">
        <v>52.688000000000002</v>
      </c>
      <c r="DR245" s="30">
        <v>58.197000000000003</v>
      </c>
      <c r="DS245" s="30"/>
      <c r="DT245" s="30"/>
      <c r="DU245" s="30"/>
      <c r="DV245" s="30">
        <v>2.1000000000000001E-2</v>
      </c>
      <c r="DW245" s="3">
        <v>13</v>
      </c>
      <c r="DX245"/>
      <c r="DY245" s="35">
        <v>1.1399999999999999E-5</v>
      </c>
      <c r="DZ245">
        <v>74.423000000000002</v>
      </c>
      <c r="EA245">
        <v>68.927999999999997</v>
      </c>
      <c r="EB245">
        <v>78.878</v>
      </c>
      <c r="EC245">
        <v>98.13</v>
      </c>
      <c r="ED245">
        <v>0.02</v>
      </c>
      <c r="EE245"/>
      <c r="EG245" s="33"/>
      <c r="EH245" s="30"/>
      <c r="EI245" s="34"/>
      <c r="EJ245" s="30"/>
      <c r="EK245" s="30"/>
      <c r="EL245" s="30"/>
      <c r="EM245" s="30"/>
      <c r="EN245" s="30"/>
      <c r="EO245" s="30"/>
      <c r="EP245" s="30"/>
      <c r="EQ245" s="33"/>
      <c r="ER245" s="30"/>
      <c r="ES245" s="30"/>
      <c r="ET245" s="30"/>
      <c r="EU245" s="30"/>
      <c r="EV245" s="30"/>
      <c r="EW245" s="30"/>
      <c r="EX245" s="30"/>
      <c r="EY245" s="30"/>
      <c r="EZ245" s="30"/>
      <c r="FB245" s="59"/>
      <c r="FL245" s="60"/>
      <c r="GB245" s="29"/>
      <c r="GC245" s="29"/>
      <c r="GD245" s="29"/>
      <c r="GE245" s="29"/>
      <c r="GF245" s="29"/>
      <c r="GG245" s="29"/>
      <c r="GH245" s="29"/>
      <c r="GI245" s="29"/>
      <c r="GJ245" s="29"/>
      <c r="GK245" s="29"/>
      <c r="GL245" s="29"/>
      <c r="GM245" s="29"/>
      <c r="GN245" s="29"/>
    </row>
    <row r="246" spans="1:196" x14ac:dyDescent="0.25">
      <c r="A246" s="30"/>
      <c r="B246">
        <v>37</v>
      </c>
      <c r="D246" s="35">
        <v>5.5300000000000004E-6</v>
      </c>
      <c r="E246">
        <v>94.81</v>
      </c>
      <c r="F246">
        <v>83.662999999999997</v>
      </c>
      <c r="G246">
        <v>102.261</v>
      </c>
      <c r="H246">
        <v>90</v>
      </c>
      <c r="I246">
        <v>8.9999999999999993E-3</v>
      </c>
      <c r="L246" s="33"/>
      <c r="M246" s="30"/>
      <c r="N246" s="30"/>
      <c r="O246" s="30"/>
      <c r="P246" s="30"/>
      <c r="Q246" s="30"/>
      <c r="R246" s="30"/>
      <c r="S246" s="30"/>
      <c r="T246" s="30"/>
      <c r="U246" s="30"/>
      <c r="V246" s="33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">
        <v>76</v>
      </c>
      <c r="AS246" s="35">
        <v>7.3699999999999997E-6</v>
      </c>
      <c r="AT246">
        <v>125.187</v>
      </c>
      <c r="AU246">
        <v>110.34699999999999</v>
      </c>
      <c r="AV246">
        <v>143.9</v>
      </c>
      <c r="AW246">
        <v>-77.195999999999998</v>
      </c>
      <c r="AX246">
        <v>1.2999999999999999E-2</v>
      </c>
      <c r="BL246" s="33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">
        <v>81</v>
      </c>
      <c r="BY246" s="35">
        <v>1.5E-5</v>
      </c>
      <c r="BZ246">
        <v>135.27199999999999</v>
      </c>
      <c r="CA246">
        <v>96.667000000000002</v>
      </c>
      <c r="CB246">
        <v>212.38900000000001</v>
      </c>
      <c r="CC246">
        <v>-80.34</v>
      </c>
      <c r="CD246">
        <v>2.7E-2</v>
      </c>
      <c r="CG246" s="33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">
        <v>39</v>
      </c>
      <c r="DD246" s="35">
        <v>1.7799999999999999E-5</v>
      </c>
      <c r="DE246">
        <v>109.601</v>
      </c>
      <c r="DF246">
        <v>104.84</v>
      </c>
      <c r="DG246">
        <v>114.69499999999999</v>
      </c>
      <c r="DH246">
        <v>-91.004999999999995</v>
      </c>
      <c r="DI246">
        <v>3.1E-2</v>
      </c>
      <c r="DL246" s="29">
        <v>14</v>
      </c>
      <c r="DM246" s="29" t="s">
        <v>7</v>
      </c>
      <c r="DN246" s="34">
        <v>3.1300000000000001E-6</v>
      </c>
      <c r="DO246" s="30">
        <v>1.8160000000000001</v>
      </c>
      <c r="DP246" s="30">
        <v>2.1720000000000002</v>
      </c>
      <c r="DQ246" s="30">
        <v>1.93</v>
      </c>
      <c r="DR246" s="30">
        <v>93.203000000000003</v>
      </c>
      <c r="DS246" s="30"/>
      <c r="DT246" s="30"/>
      <c r="DU246" s="30"/>
      <c r="DV246" s="30">
        <v>6.0000000000000001E-3</v>
      </c>
      <c r="DW246" s="3">
        <v>14</v>
      </c>
      <c r="DX246"/>
      <c r="DY246" s="35">
        <v>9.8200000000000008E-6</v>
      </c>
      <c r="DZ246">
        <v>70.94</v>
      </c>
      <c r="EA246">
        <v>63.42</v>
      </c>
      <c r="EB246">
        <v>78.962999999999994</v>
      </c>
      <c r="EC246">
        <v>-80.837999999999994</v>
      </c>
      <c r="ED246">
        <v>1.7000000000000001E-2</v>
      </c>
      <c r="EE246"/>
      <c r="EG246" s="33"/>
      <c r="EH246" s="30"/>
      <c r="EI246" s="34"/>
      <c r="EJ246" s="30"/>
      <c r="EK246" s="30"/>
      <c r="EL246" s="30"/>
      <c r="EM246" s="30"/>
      <c r="EN246" s="30"/>
      <c r="EO246" s="30"/>
      <c r="EP246" s="30"/>
      <c r="EQ246" s="33"/>
      <c r="ER246" s="30"/>
      <c r="ES246" s="30"/>
      <c r="ET246" s="30"/>
      <c r="EU246" s="30"/>
      <c r="EV246" s="30"/>
      <c r="EW246" s="30"/>
      <c r="EX246" s="30"/>
      <c r="EY246" s="30"/>
      <c r="EZ246" s="30"/>
      <c r="FB246" s="59"/>
      <c r="FL246" s="60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</row>
    <row r="247" spans="1:196" x14ac:dyDescent="0.25">
      <c r="A247" s="30"/>
      <c r="B247">
        <v>38</v>
      </c>
      <c r="D247" s="35">
        <v>5.22E-6</v>
      </c>
      <c r="E247">
        <v>97.007000000000005</v>
      </c>
      <c r="F247">
        <v>82.332999999999998</v>
      </c>
      <c r="G247">
        <v>110.111</v>
      </c>
      <c r="H247">
        <v>-90</v>
      </c>
      <c r="I247">
        <v>8.9999999999999993E-3</v>
      </c>
      <c r="L247" s="33"/>
      <c r="M247" s="30"/>
      <c r="N247" s="30"/>
      <c r="O247" s="30"/>
      <c r="P247" s="30"/>
      <c r="Q247" s="30"/>
      <c r="R247" s="30"/>
      <c r="S247" s="30"/>
      <c r="T247" s="30"/>
      <c r="U247" s="30"/>
      <c r="V247" s="33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">
        <v>77</v>
      </c>
      <c r="AS247" s="35">
        <v>1.0699999999999999E-5</v>
      </c>
      <c r="AT247">
        <v>133.21299999999999</v>
      </c>
      <c r="AU247">
        <v>116.24</v>
      </c>
      <c r="AV247">
        <v>161.185</v>
      </c>
      <c r="AW247">
        <v>103.241</v>
      </c>
      <c r="AX247">
        <v>1.9E-2</v>
      </c>
      <c r="BL247" s="33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">
        <v>82</v>
      </c>
      <c r="BY247" s="35">
        <v>9.5200000000000003E-6</v>
      </c>
      <c r="BZ247">
        <v>143.251</v>
      </c>
      <c r="CA247">
        <v>115.556</v>
      </c>
      <c r="CB247">
        <v>173.74100000000001</v>
      </c>
      <c r="CC247">
        <v>101.31</v>
      </c>
      <c r="CD247">
        <v>1.7000000000000001E-2</v>
      </c>
      <c r="CG247" s="33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">
        <v>40</v>
      </c>
      <c r="DD247" s="35">
        <v>1.412E-5</v>
      </c>
      <c r="DE247">
        <v>107.441</v>
      </c>
      <c r="DF247">
        <v>103.33799999999999</v>
      </c>
      <c r="DG247">
        <v>111.45399999999999</v>
      </c>
      <c r="DH247">
        <v>88.727000000000004</v>
      </c>
      <c r="DI247">
        <v>2.5000000000000001E-2</v>
      </c>
      <c r="DL247" s="29">
        <v>15</v>
      </c>
      <c r="DM247" s="29" t="s">
        <v>4</v>
      </c>
      <c r="DN247" s="34">
        <v>5.8300000000000001E-6</v>
      </c>
      <c r="DO247" s="30">
        <v>46.725999999999999</v>
      </c>
      <c r="DP247" s="30">
        <v>41.988</v>
      </c>
      <c r="DQ247" s="30">
        <v>50.051000000000002</v>
      </c>
      <c r="DR247" s="30">
        <v>-33.976999999999997</v>
      </c>
      <c r="DS247" s="30"/>
      <c r="DT247" s="30"/>
      <c r="DU247" s="30"/>
      <c r="DV247" s="30">
        <v>0.01</v>
      </c>
      <c r="DW247" s="3">
        <v>15</v>
      </c>
      <c r="DX247"/>
      <c r="DY247" s="35">
        <v>8.6000000000000007E-6</v>
      </c>
      <c r="DZ247">
        <v>76.287999999999997</v>
      </c>
      <c r="EA247">
        <v>71.667000000000002</v>
      </c>
      <c r="EB247">
        <v>81.465000000000003</v>
      </c>
      <c r="EC247">
        <v>98.427000000000007</v>
      </c>
      <c r="ED247">
        <v>1.4999999999999999E-2</v>
      </c>
      <c r="EE247"/>
      <c r="EG247" s="33"/>
      <c r="EH247" s="30"/>
      <c r="EI247" s="34"/>
      <c r="EJ247" s="30"/>
      <c r="EK247" s="30"/>
      <c r="EL247" s="30"/>
      <c r="EM247" s="30"/>
      <c r="EN247" s="30"/>
      <c r="EO247" s="30"/>
      <c r="EP247" s="30"/>
      <c r="EQ247" s="33"/>
      <c r="ER247" s="30"/>
      <c r="ES247" s="30"/>
      <c r="ET247" s="30"/>
      <c r="EU247" s="30"/>
      <c r="EV247" s="30"/>
      <c r="EW247" s="30"/>
      <c r="EX247" s="30"/>
      <c r="EY247" s="30"/>
      <c r="EZ247" s="30"/>
      <c r="FB247" s="59"/>
      <c r="FL247" s="60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</row>
    <row r="248" spans="1:196" x14ac:dyDescent="0.25">
      <c r="A248" s="30"/>
      <c r="B248">
        <v>39</v>
      </c>
      <c r="D248" s="35">
        <v>5.5300000000000004E-6</v>
      </c>
      <c r="E248">
        <v>79.501999999999995</v>
      </c>
      <c r="F248">
        <v>74.960999999999999</v>
      </c>
      <c r="G248">
        <v>82.34</v>
      </c>
      <c r="H248">
        <v>90</v>
      </c>
      <c r="I248">
        <v>8.9999999999999993E-3</v>
      </c>
      <c r="L248" s="33"/>
      <c r="M248" s="30"/>
      <c r="N248" s="30"/>
      <c r="O248" s="30"/>
      <c r="P248" s="30"/>
      <c r="Q248" s="30"/>
      <c r="R248" s="30"/>
      <c r="S248" s="30"/>
      <c r="T248" s="30"/>
      <c r="U248" s="30"/>
      <c r="V248" s="33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">
        <v>78</v>
      </c>
      <c r="AS248" s="35">
        <v>9.8200000000000008E-6</v>
      </c>
      <c r="AT248">
        <v>113.803</v>
      </c>
      <c r="AU248">
        <v>99.974999999999994</v>
      </c>
      <c r="AV248">
        <v>139.16399999999999</v>
      </c>
      <c r="AW248">
        <v>-73.301000000000002</v>
      </c>
      <c r="AX248">
        <v>1.7000000000000001E-2</v>
      </c>
      <c r="BL248" s="33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">
        <v>83</v>
      </c>
      <c r="BY248" s="35">
        <v>6.4500000000000001E-6</v>
      </c>
      <c r="BZ248">
        <v>149.65299999999999</v>
      </c>
      <c r="CA248">
        <v>124</v>
      </c>
      <c r="CB248">
        <v>188.4</v>
      </c>
      <c r="CC248">
        <v>-78.69</v>
      </c>
      <c r="CD248">
        <v>1.0999999999999999E-2</v>
      </c>
      <c r="CG248" s="33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">
        <v>41</v>
      </c>
      <c r="DD248" s="35">
        <v>1.1049999999999999E-5</v>
      </c>
      <c r="DE248">
        <v>107.587</v>
      </c>
      <c r="DF248">
        <v>101.116</v>
      </c>
      <c r="DG248">
        <v>114</v>
      </c>
      <c r="DH248">
        <v>-86.73</v>
      </c>
      <c r="DI248">
        <v>1.9E-2</v>
      </c>
      <c r="DL248" s="29">
        <v>16</v>
      </c>
      <c r="DM248" s="29" t="s">
        <v>5</v>
      </c>
      <c r="DN248" s="34">
        <v>1.7200000000000001E-5</v>
      </c>
      <c r="DO248" s="30">
        <v>52.018000000000001</v>
      </c>
      <c r="DP248" s="30">
        <v>50</v>
      </c>
      <c r="DQ248" s="30">
        <v>55.709000000000003</v>
      </c>
      <c r="DR248" s="30">
        <v>150.642</v>
      </c>
      <c r="DS248" s="30"/>
      <c r="DT248" s="30"/>
      <c r="DU248" s="30"/>
      <c r="DV248" s="30">
        <v>3.1E-2</v>
      </c>
      <c r="DW248" s="3">
        <v>16</v>
      </c>
      <c r="DX248"/>
      <c r="DY248" s="35">
        <v>7.6699999999999994E-6</v>
      </c>
      <c r="DZ248">
        <v>76.066999999999993</v>
      </c>
      <c r="EA248">
        <v>70.543000000000006</v>
      </c>
      <c r="EB248">
        <v>83.971999999999994</v>
      </c>
      <c r="EC248">
        <v>-80.537999999999997</v>
      </c>
      <c r="ED248">
        <v>1.2999999999999999E-2</v>
      </c>
      <c r="EE248"/>
      <c r="EG248" s="33"/>
      <c r="EH248" s="30"/>
      <c r="EI248" s="34"/>
      <c r="EJ248" s="30"/>
      <c r="EK248" s="30"/>
      <c r="EL248" s="30"/>
      <c r="EM248" s="30"/>
      <c r="EN248" s="30"/>
      <c r="EO248" s="30"/>
      <c r="EP248" s="30"/>
      <c r="EQ248" s="33"/>
      <c r="ER248" s="30"/>
      <c r="ES248" s="30"/>
      <c r="ET248" s="30"/>
      <c r="EU248" s="30"/>
      <c r="EV248" s="30"/>
      <c r="EW248" s="30"/>
      <c r="EX248" s="30"/>
      <c r="EY248" s="30"/>
      <c r="EZ248" s="30"/>
      <c r="FB248" s="59"/>
      <c r="FL248" s="60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</row>
    <row r="249" spans="1:196" x14ac:dyDescent="0.25">
      <c r="A249" s="30"/>
      <c r="B249">
        <v>40</v>
      </c>
      <c r="D249" s="35">
        <v>6.7499999999999997E-6</v>
      </c>
      <c r="E249">
        <v>88.14</v>
      </c>
      <c r="F249">
        <v>77.221999999999994</v>
      </c>
      <c r="G249">
        <v>94.164000000000001</v>
      </c>
      <c r="H249">
        <v>-90</v>
      </c>
      <c r="I249">
        <v>1.0999999999999999E-2</v>
      </c>
      <c r="L249" s="33"/>
      <c r="M249" s="30"/>
      <c r="N249" s="30"/>
      <c r="O249" s="30"/>
      <c r="P249" s="30"/>
      <c r="Q249" s="30"/>
      <c r="R249" s="30"/>
      <c r="S249" s="30"/>
      <c r="T249" s="30"/>
      <c r="U249" s="30"/>
      <c r="V249" s="33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">
        <v>79</v>
      </c>
      <c r="AS249" s="35">
        <v>8.6000000000000007E-6</v>
      </c>
      <c r="AT249">
        <v>130.005</v>
      </c>
      <c r="AU249">
        <v>112.444</v>
      </c>
      <c r="AV249">
        <v>149.67500000000001</v>
      </c>
      <c r="AW249">
        <v>102.995</v>
      </c>
      <c r="AX249">
        <v>1.4999999999999999E-2</v>
      </c>
      <c r="BL249" s="33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">
        <v>84</v>
      </c>
      <c r="BY249" s="35">
        <v>8.2900000000000002E-6</v>
      </c>
      <c r="BZ249">
        <v>131.55699999999999</v>
      </c>
      <c r="CA249">
        <v>92.924999999999997</v>
      </c>
      <c r="CB249">
        <v>186.75700000000001</v>
      </c>
      <c r="CC249">
        <v>98.745999999999995</v>
      </c>
      <c r="CD249">
        <v>1.4E-2</v>
      </c>
      <c r="CG249" s="33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">
        <v>42</v>
      </c>
      <c r="DD249" s="35">
        <v>1.2279999999999999E-5</v>
      </c>
      <c r="DE249">
        <v>109.669</v>
      </c>
      <c r="DF249">
        <v>104.22199999999999</v>
      </c>
      <c r="DG249">
        <v>114.39700000000001</v>
      </c>
      <c r="DH249">
        <v>90</v>
      </c>
      <c r="DI249">
        <v>2.1000000000000001E-2</v>
      </c>
      <c r="DL249" s="29">
        <v>25</v>
      </c>
      <c r="DM249" s="29" t="s">
        <v>3</v>
      </c>
      <c r="DN249" s="34">
        <v>1.11E-5</v>
      </c>
      <c r="DO249" s="30">
        <v>61.265000000000001</v>
      </c>
      <c r="DP249" s="30">
        <v>56.823999999999998</v>
      </c>
      <c r="DQ249" s="30">
        <v>65.504999999999995</v>
      </c>
      <c r="DR249" s="30">
        <v>58.249000000000002</v>
      </c>
      <c r="DS249" s="30"/>
      <c r="DT249" s="30"/>
      <c r="DU249" s="30"/>
      <c r="DV249" s="30">
        <v>0.02</v>
      </c>
      <c r="DW249" s="3">
        <v>17</v>
      </c>
      <c r="DX249"/>
      <c r="DY249" s="35">
        <v>1.5E-5</v>
      </c>
      <c r="DZ249">
        <v>71.656000000000006</v>
      </c>
      <c r="EA249">
        <v>63.445999999999998</v>
      </c>
      <c r="EB249">
        <v>78.292000000000002</v>
      </c>
      <c r="EC249">
        <v>98.296999999999997</v>
      </c>
      <c r="ED249">
        <v>2.7E-2</v>
      </c>
      <c r="EE249"/>
      <c r="EG249" s="33"/>
      <c r="EH249" s="30"/>
      <c r="EI249" s="34"/>
      <c r="EJ249" s="30"/>
      <c r="EK249" s="30"/>
      <c r="EL249" s="30"/>
      <c r="EM249" s="30"/>
      <c r="EN249" s="30"/>
      <c r="EO249" s="30"/>
      <c r="EP249" s="30"/>
      <c r="EQ249" s="33"/>
      <c r="ER249" s="30"/>
      <c r="ES249" s="30"/>
      <c r="ET249" s="30"/>
      <c r="EU249" s="30"/>
      <c r="EV249" s="30"/>
      <c r="EW249" s="30"/>
      <c r="EX249" s="30"/>
      <c r="EY249" s="30"/>
      <c r="EZ249" s="30"/>
      <c r="FB249" s="59"/>
      <c r="FL249" s="60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</row>
    <row r="250" spans="1:196" x14ac:dyDescent="0.25">
      <c r="A250" s="30"/>
      <c r="B250">
        <v>41</v>
      </c>
      <c r="D250" s="35">
        <v>7.3699999999999997E-6</v>
      </c>
      <c r="E250">
        <v>86.968999999999994</v>
      </c>
      <c r="F250">
        <v>78.435000000000002</v>
      </c>
      <c r="G250">
        <v>97.954999999999998</v>
      </c>
      <c r="H250">
        <v>90</v>
      </c>
      <c r="I250">
        <v>1.2999999999999999E-2</v>
      </c>
      <c r="L250" s="33"/>
      <c r="M250" s="30"/>
      <c r="N250" s="30"/>
      <c r="O250" s="30"/>
      <c r="P250" s="30"/>
      <c r="Q250" s="30"/>
      <c r="R250" s="30"/>
      <c r="S250" s="30"/>
      <c r="T250" s="30"/>
      <c r="U250" s="30"/>
      <c r="V250" s="33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">
        <v>80</v>
      </c>
      <c r="AS250" s="35">
        <v>8.2900000000000002E-6</v>
      </c>
      <c r="AT250">
        <v>131.84100000000001</v>
      </c>
      <c r="AU250">
        <v>120</v>
      </c>
      <c r="AV250">
        <v>137.66499999999999</v>
      </c>
      <c r="AW250">
        <v>-76.504000000000005</v>
      </c>
      <c r="AX250">
        <v>1.4999999999999999E-2</v>
      </c>
      <c r="BL250" s="33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">
        <v>85</v>
      </c>
      <c r="BY250" s="35">
        <v>1.38E-5</v>
      </c>
      <c r="BZ250">
        <v>119.977</v>
      </c>
      <c r="CA250">
        <v>104.907</v>
      </c>
      <c r="CB250">
        <v>143.47300000000001</v>
      </c>
      <c r="CC250">
        <v>-79.460999999999999</v>
      </c>
      <c r="CD250">
        <v>2.4E-2</v>
      </c>
      <c r="CG250" s="33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">
        <v>43</v>
      </c>
      <c r="DD250" s="35">
        <v>1.535E-5</v>
      </c>
      <c r="DE250">
        <v>113.46</v>
      </c>
      <c r="DF250">
        <v>105.556</v>
      </c>
      <c r="DG250">
        <v>117.914</v>
      </c>
      <c r="DH250">
        <v>-90</v>
      </c>
      <c r="DI250">
        <v>2.7E-2</v>
      </c>
      <c r="DL250" s="29">
        <v>26</v>
      </c>
      <c r="DM250" s="29" t="s">
        <v>7</v>
      </c>
      <c r="DN250" s="34">
        <v>2.8499999999999998E-6</v>
      </c>
      <c r="DO250" s="30">
        <v>2.9380000000000002</v>
      </c>
      <c r="DP250" s="30">
        <v>3.1589999999999998</v>
      </c>
      <c r="DQ250" s="30">
        <v>4.3129999999999997</v>
      </c>
      <c r="DR250" s="30">
        <v>91.787999999999997</v>
      </c>
      <c r="DS250" s="30"/>
      <c r="DT250" s="30"/>
      <c r="DU250" s="30"/>
      <c r="DV250" s="30">
        <v>5.0000000000000001E-3</v>
      </c>
      <c r="DW250" s="3">
        <v>18</v>
      </c>
      <c r="DX250"/>
      <c r="DY250" s="35">
        <v>8.6000000000000007E-6</v>
      </c>
      <c r="DZ250">
        <v>76.323999999999998</v>
      </c>
      <c r="EA250">
        <v>73.444000000000003</v>
      </c>
      <c r="EB250">
        <v>79.557000000000002</v>
      </c>
      <c r="EC250">
        <v>-83.418000000000006</v>
      </c>
      <c r="ED250">
        <v>1.4999999999999999E-2</v>
      </c>
      <c r="EE250"/>
      <c r="EG250" s="33"/>
      <c r="EH250" s="30"/>
      <c r="EI250" s="34"/>
      <c r="EJ250" s="30"/>
      <c r="EK250" s="30"/>
      <c r="EL250" s="30"/>
      <c r="EM250" s="30"/>
      <c r="EN250" s="30"/>
      <c r="EO250" s="30"/>
      <c r="EP250" s="30"/>
      <c r="EQ250" s="33"/>
      <c r="ER250" s="30"/>
      <c r="ES250" s="30"/>
      <c r="ET250" s="30"/>
      <c r="EU250" s="30"/>
      <c r="EV250" s="30"/>
      <c r="EW250" s="30"/>
      <c r="EX250" s="30"/>
      <c r="EY250" s="30"/>
      <c r="EZ250" s="30"/>
      <c r="FB250" s="59"/>
      <c r="FL250" s="60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</row>
    <row r="251" spans="1:196" x14ac:dyDescent="0.25">
      <c r="A251" s="30"/>
      <c r="B251">
        <v>42</v>
      </c>
      <c r="D251" s="35">
        <v>7.9799999999999998E-6</v>
      </c>
      <c r="E251">
        <v>90.650999999999996</v>
      </c>
      <c r="F251">
        <v>80.888999999999996</v>
      </c>
      <c r="G251">
        <v>103.111</v>
      </c>
      <c r="H251">
        <v>-90</v>
      </c>
      <c r="I251">
        <v>1.4E-2</v>
      </c>
      <c r="L251" s="33"/>
      <c r="M251" s="30"/>
      <c r="N251" s="30"/>
      <c r="O251" s="30"/>
      <c r="P251" s="30"/>
      <c r="Q251" s="30"/>
      <c r="R251" s="30"/>
      <c r="S251" s="30"/>
      <c r="T251" s="30"/>
      <c r="U251" s="30"/>
      <c r="V251" s="33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">
        <v>81</v>
      </c>
      <c r="AS251" s="35">
        <v>7.9799999999999998E-6</v>
      </c>
      <c r="AT251">
        <v>124.35</v>
      </c>
      <c r="AU251">
        <v>110.79300000000001</v>
      </c>
      <c r="AV251">
        <v>138.31299999999999</v>
      </c>
      <c r="AW251">
        <v>103.496</v>
      </c>
      <c r="AX251">
        <v>1.4E-2</v>
      </c>
      <c r="BL251" s="33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">
        <v>86</v>
      </c>
      <c r="BY251" s="35">
        <v>1.26E-5</v>
      </c>
      <c r="BZ251">
        <v>107.69499999999999</v>
      </c>
      <c r="CA251">
        <v>96.524000000000001</v>
      </c>
      <c r="CB251">
        <v>131.94399999999999</v>
      </c>
      <c r="CC251">
        <v>98.745999999999995</v>
      </c>
      <c r="CD251">
        <v>2.1999999999999999E-2</v>
      </c>
      <c r="CG251" s="33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">
        <v>44</v>
      </c>
      <c r="DD251" s="35">
        <v>1.412E-5</v>
      </c>
      <c r="DE251">
        <v>110.524</v>
      </c>
      <c r="DF251">
        <v>104.39</v>
      </c>
      <c r="DG251">
        <v>114.77800000000001</v>
      </c>
      <c r="DH251">
        <v>91.272999999999996</v>
      </c>
      <c r="DI251">
        <v>2.5000000000000001E-2</v>
      </c>
      <c r="DL251" s="29">
        <v>27</v>
      </c>
      <c r="DM251" s="29" t="s">
        <v>4</v>
      </c>
      <c r="DN251" s="34">
        <v>6.1399999999999997E-6</v>
      </c>
      <c r="DO251" s="30">
        <v>54.65</v>
      </c>
      <c r="DP251" s="30">
        <v>47.695999999999998</v>
      </c>
      <c r="DQ251" s="30">
        <v>57</v>
      </c>
      <c r="DR251" s="30">
        <v>-34.875</v>
      </c>
      <c r="DS251" s="30"/>
      <c r="DT251" s="30"/>
      <c r="DU251" s="30"/>
      <c r="DV251" s="30">
        <v>1.0999999999999999E-2</v>
      </c>
      <c r="DW251" s="3">
        <v>19</v>
      </c>
      <c r="DX251"/>
      <c r="DY251" s="35">
        <v>9.2099999999999999E-6</v>
      </c>
      <c r="DZ251">
        <v>75.378</v>
      </c>
      <c r="EA251">
        <v>69.733999999999995</v>
      </c>
      <c r="EB251">
        <v>80.165000000000006</v>
      </c>
      <c r="EC251">
        <v>99.781999999999996</v>
      </c>
      <c r="ED251">
        <v>1.6E-2</v>
      </c>
      <c r="EE251"/>
      <c r="EG251" s="33"/>
      <c r="EH251" s="30"/>
      <c r="EI251" s="34"/>
      <c r="EJ251" s="30"/>
      <c r="EK251" s="30"/>
      <c r="EL251" s="30"/>
      <c r="EM251" s="30"/>
      <c r="EN251" s="30"/>
      <c r="EO251" s="30"/>
      <c r="EP251" s="30"/>
      <c r="EQ251" s="33"/>
      <c r="ER251" s="30"/>
      <c r="ES251" s="30"/>
      <c r="ET251" s="30"/>
      <c r="EU251" s="30"/>
      <c r="EV251" s="30"/>
      <c r="EW251" s="30"/>
      <c r="EX251" s="30"/>
      <c r="EY251" s="30"/>
      <c r="EZ251" s="30"/>
      <c r="FB251" s="59"/>
      <c r="FL251" s="60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</row>
    <row r="252" spans="1:196" x14ac:dyDescent="0.25">
      <c r="A252" s="30"/>
      <c r="B252">
        <v>43</v>
      </c>
      <c r="D252" s="35">
        <v>5.5300000000000004E-6</v>
      </c>
      <c r="E252">
        <v>107.152</v>
      </c>
      <c r="F252">
        <v>85.986999999999995</v>
      </c>
      <c r="G252">
        <v>158.733</v>
      </c>
      <c r="H252">
        <v>86.634</v>
      </c>
      <c r="I252">
        <v>0.01</v>
      </c>
      <c r="L252" s="33"/>
      <c r="M252" s="30"/>
      <c r="N252" s="30"/>
      <c r="O252" s="30"/>
      <c r="P252" s="30"/>
      <c r="Q252" s="30"/>
      <c r="R252" s="30"/>
      <c r="S252" s="30"/>
      <c r="T252" s="30"/>
      <c r="U252" s="30"/>
      <c r="V252" s="33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">
        <v>82</v>
      </c>
      <c r="AS252" s="35">
        <v>7.0600000000000002E-6</v>
      </c>
      <c r="AT252">
        <v>122.636</v>
      </c>
      <c r="AU252">
        <v>116.994</v>
      </c>
      <c r="AV252">
        <v>130.52799999999999</v>
      </c>
      <c r="AW252">
        <v>-73.301000000000002</v>
      </c>
      <c r="AX252">
        <v>1.2E-2</v>
      </c>
      <c r="BL252" s="33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">
        <v>87</v>
      </c>
      <c r="BY252" s="35">
        <v>7.0600000000000002E-6</v>
      </c>
      <c r="BZ252">
        <v>104.437</v>
      </c>
      <c r="CA252">
        <v>93.272999999999996</v>
      </c>
      <c r="CB252">
        <v>123.39400000000001</v>
      </c>
      <c r="CC252">
        <v>-79.694999999999993</v>
      </c>
      <c r="CD252">
        <v>1.2E-2</v>
      </c>
      <c r="CG252" s="33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">
        <v>45</v>
      </c>
      <c r="DD252" s="35">
        <v>1.044E-5</v>
      </c>
      <c r="DE252">
        <v>115.63500000000001</v>
      </c>
      <c r="DF252">
        <v>112.595</v>
      </c>
      <c r="DG252">
        <v>121.04600000000001</v>
      </c>
      <c r="DH252">
        <v>-90</v>
      </c>
      <c r="DI252">
        <v>1.7999999999999999E-2</v>
      </c>
      <c r="DL252" s="29">
        <v>28</v>
      </c>
      <c r="DM252" s="29" t="s">
        <v>5</v>
      </c>
      <c r="DN252" s="34">
        <v>1.8099999999999999E-5</v>
      </c>
      <c r="DO252" s="30">
        <v>64.965000000000003</v>
      </c>
      <c r="DP252" s="30">
        <v>61.316000000000003</v>
      </c>
      <c r="DQ252" s="30">
        <v>73.760999999999996</v>
      </c>
      <c r="DR252" s="30">
        <v>151.26</v>
      </c>
      <c r="DS252" s="30"/>
      <c r="DT252" s="30"/>
      <c r="DU252" s="30"/>
      <c r="DV252" s="30">
        <v>3.2000000000000001E-2</v>
      </c>
      <c r="DW252" s="3">
        <v>20</v>
      </c>
      <c r="DX252"/>
      <c r="DY252" s="35">
        <v>8.6000000000000007E-6</v>
      </c>
      <c r="DZ252">
        <v>81.349999999999994</v>
      </c>
      <c r="EA252">
        <v>76.111000000000004</v>
      </c>
      <c r="EB252">
        <v>85.668000000000006</v>
      </c>
      <c r="EC252">
        <v>-81.254000000000005</v>
      </c>
      <c r="ED252">
        <v>1.4999999999999999E-2</v>
      </c>
      <c r="EE252"/>
      <c r="EG252" s="33"/>
      <c r="EH252" s="30"/>
      <c r="EI252" s="34"/>
      <c r="EJ252" s="30"/>
      <c r="EK252" s="30"/>
      <c r="EL252" s="30"/>
      <c r="EM252" s="30"/>
      <c r="EN252" s="30"/>
      <c r="EO252" s="30"/>
      <c r="EP252" s="30"/>
      <c r="EQ252" s="33"/>
      <c r="ER252" s="30"/>
      <c r="ES252" s="30"/>
      <c r="ET252" s="30"/>
      <c r="EU252" s="30"/>
      <c r="EV252" s="30"/>
      <c r="EW252" s="30"/>
      <c r="EX252" s="30"/>
      <c r="EY252" s="30"/>
      <c r="EZ252" s="30"/>
      <c r="FB252" s="59"/>
      <c r="FL252" s="60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</row>
    <row r="253" spans="1:196" x14ac:dyDescent="0.25">
      <c r="A253" s="30"/>
      <c r="B253">
        <v>44</v>
      </c>
      <c r="D253" s="35">
        <v>5.5300000000000004E-6</v>
      </c>
      <c r="E253">
        <v>101.884</v>
      </c>
      <c r="F253">
        <v>83.555999999999997</v>
      </c>
      <c r="G253">
        <v>126.91200000000001</v>
      </c>
      <c r="H253">
        <v>-86.634</v>
      </c>
      <c r="I253">
        <v>8.9999999999999993E-3</v>
      </c>
      <c r="L253" s="33"/>
      <c r="M253" s="30"/>
      <c r="N253" s="30"/>
      <c r="O253" s="30"/>
      <c r="P253" s="30"/>
      <c r="Q253" s="30"/>
      <c r="R253" s="30"/>
      <c r="S253" s="30"/>
      <c r="T253" s="30"/>
      <c r="U253" s="30"/>
      <c r="V253" s="33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">
        <v>83</v>
      </c>
      <c r="AS253" s="35">
        <v>6.7499999999999997E-6</v>
      </c>
      <c r="AT253">
        <v>130.35499999999999</v>
      </c>
      <c r="AU253">
        <v>117.265</v>
      </c>
      <c r="AV253">
        <v>137.63499999999999</v>
      </c>
      <c r="AW253">
        <v>101.31</v>
      </c>
      <c r="AX253">
        <v>1.0999999999999999E-2</v>
      </c>
      <c r="BL253" s="33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">
        <v>88</v>
      </c>
      <c r="BY253" s="35">
        <v>6.7499999999999997E-6</v>
      </c>
      <c r="BZ253">
        <v>104.843</v>
      </c>
      <c r="CA253">
        <v>96.778000000000006</v>
      </c>
      <c r="CB253">
        <v>113.486</v>
      </c>
      <c r="CC253">
        <v>100.78400000000001</v>
      </c>
      <c r="CD253">
        <v>1.2E-2</v>
      </c>
      <c r="CG253" s="33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">
        <v>46</v>
      </c>
      <c r="DD253" s="35">
        <v>1.412E-5</v>
      </c>
      <c r="DE253">
        <v>116.17400000000001</v>
      </c>
      <c r="DF253">
        <v>112.331</v>
      </c>
      <c r="DG253">
        <v>123.175</v>
      </c>
      <c r="DH253">
        <v>90</v>
      </c>
      <c r="DI253">
        <v>2.5000000000000001E-2</v>
      </c>
      <c r="DL253" s="29">
        <v>25</v>
      </c>
      <c r="DM253" s="29" t="s">
        <v>54</v>
      </c>
      <c r="DN253" s="34">
        <v>2.5900000000000001E-4</v>
      </c>
      <c r="DO253" s="30">
        <v>61.533000000000001</v>
      </c>
      <c r="DP253" s="30">
        <v>50.095999999999997</v>
      </c>
      <c r="DQ253" s="30">
        <v>73.438999999999993</v>
      </c>
      <c r="DR253" s="30">
        <v>-31.824999999999999</v>
      </c>
      <c r="DS253" s="30"/>
      <c r="DT253" s="30"/>
      <c r="DU253" s="30"/>
      <c r="DV253" s="30">
        <v>0.46800000000000003</v>
      </c>
      <c r="DW253" s="3">
        <v>21</v>
      </c>
      <c r="DX253"/>
      <c r="DY253" s="35">
        <v>7.6699999999999994E-6</v>
      </c>
      <c r="DZ253">
        <v>82.021000000000001</v>
      </c>
      <c r="EA253">
        <v>76.028000000000006</v>
      </c>
      <c r="EB253">
        <v>85.7</v>
      </c>
      <c r="EC253">
        <v>97.125</v>
      </c>
      <c r="ED253">
        <v>1.2999999999999999E-2</v>
      </c>
      <c r="EE253"/>
      <c r="EG253" s="33"/>
      <c r="EH253" s="30"/>
      <c r="EI253" s="34"/>
      <c r="EJ253" s="30"/>
      <c r="EK253" s="30"/>
      <c r="EL253" s="30"/>
      <c r="EM253" s="30"/>
      <c r="EN253" s="30"/>
      <c r="EO253" s="30"/>
      <c r="EP253" s="30"/>
      <c r="EQ253" s="33"/>
      <c r="ER253" s="30"/>
      <c r="ES253" s="30"/>
      <c r="ET253" s="30"/>
      <c r="EU253" s="30"/>
      <c r="EV253" s="30"/>
      <c r="EW253" s="30"/>
      <c r="EX253" s="30"/>
      <c r="EY253" s="30"/>
      <c r="EZ253" s="30"/>
      <c r="FB253" s="59"/>
      <c r="FL253" s="60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</row>
    <row r="254" spans="1:196" x14ac:dyDescent="0.25">
      <c r="A254" s="30"/>
      <c r="B254">
        <v>45</v>
      </c>
      <c r="D254" s="35">
        <v>7.3699999999999997E-6</v>
      </c>
      <c r="E254">
        <v>99.786000000000001</v>
      </c>
      <c r="F254">
        <v>81.042000000000002</v>
      </c>
      <c r="G254">
        <v>124.426</v>
      </c>
      <c r="H254">
        <v>87.51</v>
      </c>
      <c r="I254">
        <v>1.2999999999999999E-2</v>
      </c>
      <c r="L254" s="33"/>
      <c r="M254" s="30"/>
      <c r="N254" s="30"/>
      <c r="O254" s="30"/>
      <c r="P254" s="30"/>
      <c r="Q254" s="30"/>
      <c r="R254" s="30"/>
      <c r="S254" s="30"/>
      <c r="T254" s="30"/>
      <c r="U254" s="30"/>
      <c r="V254" s="33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">
        <v>84</v>
      </c>
      <c r="AS254" s="35">
        <v>7.3699999999999997E-6</v>
      </c>
      <c r="AT254">
        <v>127.624</v>
      </c>
      <c r="AU254">
        <v>117.48</v>
      </c>
      <c r="AV254">
        <v>140.203</v>
      </c>
      <c r="AW254">
        <v>-75.379000000000005</v>
      </c>
      <c r="AX254">
        <v>1.2999999999999999E-2</v>
      </c>
      <c r="BL254" s="33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">
        <v>89</v>
      </c>
      <c r="BY254" s="35">
        <v>1.1399999999999999E-5</v>
      </c>
      <c r="BZ254">
        <v>114.057</v>
      </c>
      <c r="CA254">
        <v>90.63</v>
      </c>
      <c r="CB254">
        <v>203.11099999999999</v>
      </c>
      <c r="CC254">
        <v>-80.537999999999997</v>
      </c>
      <c r="CD254">
        <v>0.02</v>
      </c>
      <c r="CG254" s="33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">
        <v>47</v>
      </c>
      <c r="DD254" s="35">
        <v>1.259E-5</v>
      </c>
      <c r="DE254">
        <v>107.6</v>
      </c>
      <c r="DF254">
        <v>103.14400000000001</v>
      </c>
      <c r="DG254">
        <v>113.37</v>
      </c>
      <c r="DH254">
        <v>-88.567999999999998</v>
      </c>
      <c r="DI254">
        <v>2.1999999999999999E-2</v>
      </c>
      <c r="DL254" s="29"/>
      <c r="DM254" s="29"/>
      <c r="DN254" s="30"/>
      <c r="DO254" s="30"/>
      <c r="DP254" s="30"/>
      <c r="DQ254" s="30"/>
      <c r="DR254" s="30"/>
      <c r="DS254" s="30"/>
      <c r="DT254" s="30"/>
      <c r="DU254" s="30"/>
      <c r="DV254" s="30"/>
      <c r="DW254" s="3">
        <v>22</v>
      </c>
      <c r="DX254"/>
      <c r="DY254" s="35">
        <v>6.1399999999999997E-6</v>
      </c>
      <c r="DZ254">
        <v>87.058999999999997</v>
      </c>
      <c r="EA254">
        <v>84.069000000000003</v>
      </c>
      <c r="EB254">
        <v>92.650999999999996</v>
      </c>
      <c r="EC254">
        <v>-80.537999999999997</v>
      </c>
      <c r="ED254">
        <v>0.01</v>
      </c>
      <c r="EE254"/>
      <c r="EG254" s="33"/>
      <c r="EH254" s="30"/>
      <c r="EI254" s="34"/>
      <c r="EJ254" s="30"/>
      <c r="EK254" s="30"/>
      <c r="EL254" s="30"/>
      <c r="EM254" s="30"/>
      <c r="EN254" s="30"/>
      <c r="EO254" s="30"/>
      <c r="EP254" s="30"/>
      <c r="EQ254" s="33"/>
      <c r="ER254" s="30"/>
      <c r="ES254" s="30"/>
      <c r="ET254" s="30"/>
      <c r="EU254" s="30"/>
      <c r="EV254" s="30"/>
      <c r="EW254" s="30"/>
      <c r="EX254" s="30"/>
      <c r="EY254" s="30"/>
      <c r="EZ254" s="30"/>
      <c r="FB254" s="59"/>
      <c r="FL254" s="60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</row>
    <row r="255" spans="1:196" x14ac:dyDescent="0.25">
      <c r="A255" s="30"/>
      <c r="B255">
        <v>46</v>
      </c>
      <c r="D255" s="35">
        <v>6.7499999999999997E-6</v>
      </c>
      <c r="E255">
        <v>94.106999999999999</v>
      </c>
      <c r="F255">
        <v>86.012</v>
      </c>
      <c r="G255">
        <v>106.889</v>
      </c>
      <c r="H255">
        <v>-90</v>
      </c>
      <c r="I255">
        <v>1.0999999999999999E-2</v>
      </c>
      <c r="L255" s="33"/>
      <c r="M255" s="30"/>
      <c r="N255" s="30"/>
      <c r="O255" s="30"/>
      <c r="P255" s="30"/>
      <c r="Q255" s="30"/>
      <c r="R255" s="30"/>
      <c r="S255" s="30"/>
      <c r="T255" s="30"/>
      <c r="U255" s="30"/>
      <c r="V255" s="33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">
        <v>85</v>
      </c>
      <c r="AS255" s="35">
        <v>1.2E-5</v>
      </c>
      <c r="AT255">
        <v>112.54</v>
      </c>
      <c r="AU255">
        <v>100.77800000000001</v>
      </c>
      <c r="AV255">
        <v>126.715</v>
      </c>
      <c r="AW255">
        <v>105.124</v>
      </c>
      <c r="AX255">
        <v>2.1000000000000001E-2</v>
      </c>
      <c r="BL255" s="33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">
        <v>90</v>
      </c>
      <c r="BY255" s="35">
        <v>1.8700000000000001E-5</v>
      </c>
      <c r="BZ255">
        <v>91.456000000000003</v>
      </c>
      <c r="CA255">
        <v>82.805000000000007</v>
      </c>
      <c r="CB255">
        <v>101.246</v>
      </c>
      <c r="CC255">
        <v>100.56100000000001</v>
      </c>
      <c r="CD255">
        <v>3.3000000000000002E-2</v>
      </c>
      <c r="CG255" s="33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">
        <v>48</v>
      </c>
      <c r="DD255" s="35">
        <v>1.381E-5</v>
      </c>
      <c r="DE255">
        <v>105.89</v>
      </c>
      <c r="DF255">
        <v>98.353999999999999</v>
      </c>
      <c r="DG255">
        <v>112.77800000000001</v>
      </c>
      <c r="DH255">
        <v>90</v>
      </c>
      <c r="DI255">
        <v>2.4E-2</v>
      </c>
      <c r="DL255" s="29"/>
      <c r="DM255" s="29"/>
      <c r="DN255" s="30"/>
      <c r="DO255" s="30"/>
      <c r="DP255" s="30"/>
      <c r="DQ255" s="30"/>
      <c r="DR255" s="30"/>
      <c r="DS255" s="30"/>
      <c r="DT255" s="30"/>
      <c r="DU255" s="30"/>
      <c r="DV255" s="30"/>
      <c r="DW255" s="3">
        <v>23</v>
      </c>
      <c r="DX255"/>
      <c r="DY255" s="35">
        <v>5.8300000000000001E-6</v>
      </c>
      <c r="DZ255">
        <v>92.218000000000004</v>
      </c>
      <c r="EA255">
        <v>88.444000000000003</v>
      </c>
      <c r="EB255">
        <v>96.099000000000004</v>
      </c>
      <c r="EC255">
        <v>99.462000000000003</v>
      </c>
      <c r="ED255">
        <v>0.01</v>
      </c>
      <c r="EE255"/>
      <c r="EG255" s="33"/>
      <c r="EH255" s="30"/>
      <c r="EI255" s="34"/>
      <c r="EJ255" s="30"/>
      <c r="EK255" s="30"/>
      <c r="EL255" s="30"/>
      <c r="EM255" s="30"/>
      <c r="EN255" s="30"/>
      <c r="EO255" s="30"/>
      <c r="EP255" s="30"/>
      <c r="EQ255" s="33"/>
      <c r="ER255" s="30"/>
      <c r="ES255" s="30"/>
      <c r="ET255" s="30"/>
      <c r="EU255" s="30"/>
      <c r="EV255" s="30"/>
      <c r="EW255" s="30"/>
      <c r="EX255" s="30"/>
      <c r="EY255" s="30"/>
      <c r="EZ255" s="30"/>
      <c r="FB255" s="59"/>
      <c r="FL255" s="60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</row>
    <row r="256" spans="1:196" x14ac:dyDescent="0.25">
      <c r="A256" s="30"/>
      <c r="B256">
        <v>47</v>
      </c>
      <c r="D256" s="35">
        <v>7.3699999999999997E-6</v>
      </c>
      <c r="E256">
        <v>87.55</v>
      </c>
      <c r="F256">
        <v>76.067999999999998</v>
      </c>
      <c r="G256">
        <v>100.59699999999999</v>
      </c>
      <c r="H256">
        <v>90</v>
      </c>
      <c r="I256">
        <v>1.2999999999999999E-2</v>
      </c>
      <c r="L256" s="33"/>
      <c r="M256" s="30"/>
      <c r="N256" s="30"/>
      <c r="O256" s="30"/>
      <c r="P256" s="30"/>
      <c r="Q256" s="30"/>
      <c r="R256" s="30"/>
      <c r="S256" s="30"/>
      <c r="T256" s="30"/>
      <c r="U256" s="30"/>
      <c r="V256" s="33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">
        <v>86</v>
      </c>
      <c r="AS256" s="35">
        <v>7.6699999999999994E-6</v>
      </c>
      <c r="AT256">
        <v>103.456</v>
      </c>
      <c r="AU256">
        <v>99.692999999999998</v>
      </c>
      <c r="AV256">
        <v>107.812</v>
      </c>
      <c r="AW256">
        <v>-80.134</v>
      </c>
      <c r="AX256">
        <v>1.2999999999999999E-2</v>
      </c>
      <c r="BL256" s="33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">
        <v>91</v>
      </c>
      <c r="BY256" s="35">
        <v>8.8999999999999995E-6</v>
      </c>
      <c r="BZ256">
        <v>86.623000000000005</v>
      </c>
      <c r="CA256">
        <v>82.713999999999999</v>
      </c>
      <c r="CB256">
        <v>91.846999999999994</v>
      </c>
      <c r="CC256">
        <v>-79.509</v>
      </c>
      <c r="CD256">
        <v>1.4999999999999999E-2</v>
      </c>
      <c r="CG256" s="33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">
        <v>49</v>
      </c>
      <c r="DD256" s="35">
        <v>1.473E-5</v>
      </c>
      <c r="DE256">
        <v>105.821</v>
      </c>
      <c r="DF256">
        <v>99.185000000000002</v>
      </c>
      <c r="DG256">
        <v>111.712</v>
      </c>
      <c r="DH256">
        <v>-90</v>
      </c>
      <c r="DI256">
        <v>2.5999999999999999E-2</v>
      </c>
      <c r="DL256" s="29"/>
      <c r="DM256" s="29"/>
      <c r="DN256" s="30"/>
      <c r="DO256" s="30"/>
      <c r="DP256" s="30"/>
      <c r="DQ256" s="30"/>
      <c r="DR256" s="30"/>
      <c r="DS256" s="30"/>
      <c r="DT256" s="30"/>
      <c r="DU256" s="30"/>
      <c r="DV256" s="30"/>
      <c r="DW256" s="3">
        <v>24</v>
      </c>
      <c r="DX256"/>
      <c r="DY256" s="35">
        <v>7.0600000000000002E-6</v>
      </c>
      <c r="DZ256">
        <v>89.96</v>
      </c>
      <c r="EA256">
        <v>85.566000000000003</v>
      </c>
      <c r="EB256">
        <v>92.221999999999994</v>
      </c>
      <c r="EC256">
        <v>-82.234999999999999</v>
      </c>
      <c r="ED256">
        <v>1.2E-2</v>
      </c>
      <c r="EE256"/>
      <c r="EG256" s="33"/>
      <c r="EH256" s="30"/>
      <c r="EI256" s="34"/>
      <c r="EJ256" s="30"/>
      <c r="EK256" s="30"/>
      <c r="EL256" s="30"/>
      <c r="EM256" s="30"/>
      <c r="EN256" s="30"/>
      <c r="EO256" s="30"/>
      <c r="EP256" s="30"/>
      <c r="EQ256" s="33"/>
      <c r="ER256" s="30"/>
      <c r="ES256" s="34"/>
      <c r="ET256" s="30"/>
      <c r="EU256" s="30"/>
      <c r="EV256" s="30"/>
      <c r="EW256" s="30"/>
      <c r="EX256" s="30"/>
      <c r="EY256" s="30"/>
      <c r="EZ256" s="30"/>
      <c r="FB256" s="59"/>
      <c r="FL256" s="60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</row>
    <row r="257" spans="1:196" x14ac:dyDescent="0.25">
      <c r="A257" s="30"/>
      <c r="B257">
        <v>48</v>
      </c>
      <c r="D257" s="35">
        <v>6.7499999999999997E-6</v>
      </c>
      <c r="E257">
        <v>91.667000000000002</v>
      </c>
      <c r="F257">
        <v>83.337000000000003</v>
      </c>
      <c r="G257">
        <v>103.03700000000001</v>
      </c>
      <c r="H257">
        <v>-87.138000000000005</v>
      </c>
      <c r="I257">
        <v>1.0999999999999999E-2</v>
      </c>
      <c r="L257" s="33"/>
      <c r="M257" s="30"/>
      <c r="N257" s="30"/>
      <c r="O257" s="30"/>
      <c r="P257" s="30"/>
      <c r="Q257" s="30"/>
      <c r="R257" s="30"/>
      <c r="S257" s="30"/>
      <c r="T257" s="30"/>
      <c r="U257" s="30"/>
      <c r="V257" s="33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">
        <v>87</v>
      </c>
      <c r="AS257" s="35">
        <v>1.26E-5</v>
      </c>
      <c r="AT257">
        <v>116.122</v>
      </c>
      <c r="AU257">
        <v>106.646</v>
      </c>
      <c r="AV257">
        <v>129.43700000000001</v>
      </c>
      <c r="AW257">
        <v>104.381</v>
      </c>
      <c r="AX257">
        <v>2.1999999999999999E-2</v>
      </c>
      <c r="BL257" s="33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">
        <v>92</v>
      </c>
      <c r="BY257" s="35">
        <v>1.47E-5</v>
      </c>
      <c r="BZ257">
        <v>85.843000000000004</v>
      </c>
      <c r="CA257">
        <v>76.376000000000005</v>
      </c>
      <c r="CB257">
        <v>95.100999999999999</v>
      </c>
      <c r="CC257">
        <v>98.471000000000004</v>
      </c>
      <c r="CD257">
        <v>2.5999999999999999E-2</v>
      </c>
      <c r="CG257" s="33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">
        <v>50</v>
      </c>
      <c r="DD257" s="35">
        <v>1.3509999999999999E-5</v>
      </c>
      <c r="DE257">
        <v>99.468999999999994</v>
      </c>
      <c r="DF257">
        <v>88.968999999999994</v>
      </c>
      <c r="DG257">
        <v>105.38800000000001</v>
      </c>
      <c r="DH257">
        <v>91.331999999999994</v>
      </c>
      <c r="DI257">
        <v>2.4E-2</v>
      </c>
      <c r="DL257" s="29"/>
      <c r="DM257" s="29"/>
      <c r="DN257" s="30"/>
      <c r="DO257" s="30"/>
      <c r="DP257" s="30"/>
      <c r="DQ257" s="30"/>
      <c r="DR257" s="30"/>
      <c r="DS257" s="30"/>
      <c r="DT257" s="30"/>
      <c r="DU257" s="30"/>
      <c r="DV257" s="30"/>
      <c r="DW257" s="3">
        <v>25</v>
      </c>
      <c r="DX257"/>
      <c r="DY257" s="35">
        <v>6.7499999999999997E-6</v>
      </c>
      <c r="DZ257">
        <v>89.15</v>
      </c>
      <c r="EA257">
        <v>84.564999999999998</v>
      </c>
      <c r="EB257">
        <v>93.972999999999999</v>
      </c>
      <c r="EC257">
        <v>97.765000000000001</v>
      </c>
      <c r="ED257">
        <v>1.2E-2</v>
      </c>
      <c r="EE257"/>
      <c r="EG257" s="33"/>
      <c r="EH257" s="30"/>
      <c r="EI257" s="30"/>
      <c r="EJ257" s="30"/>
      <c r="EK257" s="30"/>
      <c r="EL257" s="30"/>
      <c r="EM257" s="30"/>
      <c r="EN257" s="30"/>
      <c r="EO257" s="30"/>
      <c r="EP257" s="30"/>
      <c r="EQ257" s="33"/>
      <c r="ER257" s="30"/>
      <c r="ES257" s="34"/>
      <c r="ET257" s="30"/>
      <c r="EU257" s="30"/>
      <c r="EV257" s="30"/>
      <c r="EW257" s="30"/>
      <c r="EX257" s="30"/>
      <c r="EY257" s="30"/>
      <c r="EZ257" s="30"/>
      <c r="FB257" s="59"/>
      <c r="FL257" s="60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</row>
    <row r="258" spans="1:196" x14ac:dyDescent="0.25">
      <c r="A258" s="30"/>
      <c r="B258">
        <v>49</v>
      </c>
      <c r="D258" s="35">
        <v>1.11E-5</v>
      </c>
      <c r="E258">
        <v>98.915999999999997</v>
      </c>
      <c r="F258">
        <v>85.558000000000007</v>
      </c>
      <c r="G258">
        <v>116.842</v>
      </c>
      <c r="H258">
        <v>88.409000000000006</v>
      </c>
      <c r="I258">
        <v>0.02</v>
      </c>
      <c r="L258" s="33"/>
      <c r="M258" s="30"/>
      <c r="N258" s="30"/>
      <c r="O258" s="30"/>
      <c r="P258" s="30"/>
      <c r="Q258" s="30"/>
      <c r="R258" s="30"/>
      <c r="S258" s="30"/>
      <c r="T258" s="30"/>
      <c r="U258" s="30"/>
      <c r="V258" s="33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">
        <v>88</v>
      </c>
      <c r="AS258" s="35">
        <v>9.2099999999999999E-6</v>
      </c>
      <c r="AT258">
        <v>130.042</v>
      </c>
      <c r="AU258">
        <v>122.696</v>
      </c>
      <c r="AV258">
        <v>134.59</v>
      </c>
      <c r="AW258">
        <v>-74.055000000000007</v>
      </c>
      <c r="AX258">
        <v>1.6E-2</v>
      </c>
      <c r="BL258" s="33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">
        <v>93</v>
      </c>
      <c r="BY258" s="35">
        <v>1.11E-5</v>
      </c>
      <c r="BZ258">
        <v>81.293000000000006</v>
      </c>
      <c r="CA258">
        <v>75.268000000000001</v>
      </c>
      <c r="CB258">
        <v>92.694999999999993</v>
      </c>
      <c r="CC258">
        <v>-78.366</v>
      </c>
      <c r="CD258">
        <v>1.9E-2</v>
      </c>
      <c r="CG258" s="33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">
        <v>51</v>
      </c>
      <c r="DD258" s="35">
        <v>1.166E-5</v>
      </c>
      <c r="DE258">
        <v>100.74299999999999</v>
      </c>
      <c r="DF258">
        <v>96.816999999999993</v>
      </c>
      <c r="DG258">
        <v>105.027</v>
      </c>
      <c r="DH258">
        <v>-90</v>
      </c>
      <c r="DI258">
        <v>2.1000000000000001E-2</v>
      </c>
      <c r="DL258" s="29"/>
      <c r="DM258" s="29"/>
      <c r="DN258" s="30"/>
      <c r="DO258" s="30"/>
      <c r="DP258" s="30"/>
      <c r="DQ258" s="30"/>
      <c r="DR258" s="30"/>
      <c r="DS258" s="30"/>
      <c r="DT258" s="30"/>
      <c r="DU258" s="30"/>
      <c r="DV258" s="30"/>
      <c r="DW258" s="3">
        <v>26</v>
      </c>
      <c r="DX258"/>
      <c r="DY258" s="35">
        <v>7.0600000000000002E-6</v>
      </c>
      <c r="DZ258">
        <v>86.632999999999996</v>
      </c>
      <c r="EA258">
        <v>81.754000000000005</v>
      </c>
      <c r="EB258">
        <v>92.926000000000002</v>
      </c>
      <c r="EC258">
        <v>-79.694999999999993</v>
      </c>
      <c r="ED258">
        <v>1.2E-2</v>
      </c>
      <c r="EE258"/>
      <c r="EG258" s="33"/>
      <c r="EH258" s="30"/>
      <c r="EI258" s="30"/>
      <c r="EJ258" s="30"/>
      <c r="EK258" s="30"/>
      <c r="EL258" s="30"/>
      <c r="EM258" s="30"/>
      <c r="EN258" s="30"/>
      <c r="EO258" s="30"/>
      <c r="EP258" s="30"/>
      <c r="EQ258" s="33"/>
      <c r="ER258" s="30"/>
      <c r="ES258" s="34"/>
      <c r="ET258" s="30"/>
      <c r="EU258" s="30"/>
      <c r="EV258" s="30"/>
      <c r="EW258" s="30"/>
      <c r="EX258" s="30"/>
      <c r="EY258" s="30"/>
      <c r="EZ258" s="30"/>
      <c r="FB258" s="59"/>
      <c r="FL258" s="60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</row>
    <row r="259" spans="1:196" x14ac:dyDescent="0.25">
      <c r="A259" s="30"/>
      <c r="B259">
        <v>50</v>
      </c>
      <c r="D259" s="35">
        <v>7.9799999999999998E-6</v>
      </c>
      <c r="E259">
        <v>98.38</v>
      </c>
      <c r="F259">
        <v>81.667000000000002</v>
      </c>
      <c r="G259">
        <v>129.67400000000001</v>
      </c>
      <c r="H259">
        <v>-92.290999999999997</v>
      </c>
      <c r="I259">
        <v>1.4E-2</v>
      </c>
      <c r="L259" s="33"/>
      <c r="M259" s="30"/>
      <c r="N259" s="30"/>
      <c r="O259" s="30"/>
      <c r="P259" s="30"/>
      <c r="Q259" s="30"/>
      <c r="R259" s="30"/>
      <c r="S259" s="30"/>
      <c r="T259" s="30"/>
      <c r="U259" s="30"/>
      <c r="V259" s="33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">
        <v>89</v>
      </c>
      <c r="AS259" s="35">
        <v>6.7499999999999997E-6</v>
      </c>
      <c r="AT259">
        <v>125.26900000000001</v>
      </c>
      <c r="AU259">
        <v>113.044</v>
      </c>
      <c r="AV259">
        <v>132.84100000000001</v>
      </c>
      <c r="AW259">
        <v>101.31</v>
      </c>
      <c r="AX259">
        <v>1.0999999999999999E-2</v>
      </c>
      <c r="BL259" s="33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">
        <v>94</v>
      </c>
      <c r="BX259" t="s">
        <v>3</v>
      </c>
      <c r="BY259" s="35">
        <v>1.0499999999999999E-5</v>
      </c>
      <c r="BZ259">
        <v>138.62</v>
      </c>
      <c r="CA259">
        <v>115.26900000000001</v>
      </c>
      <c r="CB259">
        <v>165.678</v>
      </c>
      <c r="CC259">
        <v>11.11</v>
      </c>
      <c r="CD259">
        <v>1.7999999999999999E-2</v>
      </c>
      <c r="CG259" s="33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">
        <v>52</v>
      </c>
      <c r="DD259" s="35">
        <v>1.2279999999999999E-5</v>
      </c>
      <c r="DE259">
        <v>96.105000000000004</v>
      </c>
      <c r="DF259">
        <v>91.322000000000003</v>
      </c>
      <c r="DG259">
        <v>102.667</v>
      </c>
      <c r="DH259">
        <v>91.468999999999994</v>
      </c>
      <c r="DI259">
        <v>2.1000000000000001E-2</v>
      </c>
      <c r="DL259" s="29"/>
      <c r="DM259" s="29"/>
      <c r="DN259" s="30"/>
      <c r="DO259" s="30"/>
      <c r="DP259" s="30"/>
      <c r="DQ259" s="30"/>
      <c r="DR259" s="30"/>
      <c r="DS259" s="30"/>
      <c r="DT259" s="30"/>
      <c r="DU259" s="30"/>
      <c r="DV259" s="30"/>
      <c r="DW259" s="3">
        <v>27</v>
      </c>
      <c r="DX259"/>
      <c r="DY259" s="35">
        <v>8.8999999999999995E-6</v>
      </c>
      <c r="DZ259">
        <v>94.21</v>
      </c>
      <c r="EA259">
        <v>89.507999999999996</v>
      </c>
      <c r="EB259">
        <v>101.593</v>
      </c>
      <c r="EC259">
        <v>98.13</v>
      </c>
      <c r="ED259">
        <v>1.6E-2</v>
      </c>
      <c r="EE259"/>
      <c r="EG259" s="33"/>
      <c r="EH259" s="30"/>
      <c r="EI259" s="30"/>
      <c r="EJ259" s="30"/>
      <c r="EK259" s="30"/>
      <c r="EL259" s="30"/>
      <c r="EM259" s="30"/>
      <c r="EN259" s="30"/>
      <c r="EO259" s="30"/>
      <c r="EP259" s="30"/>
      <c r="EQ259" s="33"/>
      <c r="ER259" s="30"/>
      <c r="ES259" s="34"/>
      <c r="ET259" s="30"/>
      <c r="EU259" s="30"/>
      <c r="EV259" s="30"/>
      <c r="EW259" s="30"/>
      <c r="EX259" s="30"/>
      <c r="EY259" s="30"/>
      <c r="EZ259" s="30"/>
      <c r="FB259" s="5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</row>
    <row r="260" spans="1:196" x14ac:dyDescent="0.25">
      <c r="A260" s="30"/>
      <c r="B260">
        <v>51</v>
      </c>
      <c r="D260" s="35">
        <v>9.2099999999999999E-6</v>
      </c>
      <c r="E260">
        <v>88.049000000000007</v>
      </c>
      <c r="F260">
        <v>78.429000000000002</v>
      </c>
      <c r="G260">
        <v>115.063</v>
      </c>
      <c r="H260">
        <v>90</v>
      </c>
      <c r="I260">
        <v>1.6E-2</v>
      </c>
      <c r="L260" s="33"/>
      <c r="M260" s="30"/>
      <c r="N260" s="30"/>
      <c r="O260" s="30"/>
      <c r="P260" s="30"/>
      <c r="Q260" s="30"/>
      <c r="R260" s="30"/>
      <c r="S260" s="30"/>
      <c r="T260" s="30"/>
      <c r="U260" s="30"/>
      <c r="V260" s="33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">
        <v>90</v>
      </c>
      <c r="AS260" s="35">
        <v>5.22E-6</v>
      </c>
      <c r="AT260">
        <v>121.52500000000001</v>
      </c>
      <c r="AU260">
        <v>113.70399999999999</v>
      </c>
      <c r="AV260">
        <v>126.741</v>
      </c>
      <c r="AW260">
        <v>-75.963999999999999</v>
      </c>
      <c r="AX260">
        <v>8.9999999999999993E-3</v>
      </c>
      <c r="BL260" s="33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">
        <v>95</v>
      </c>
      <c r="BX260" t="s">
        <v>7</v>
      </c>
      <c r="BY260" s="35">
        <v>2.6199999999999999E-6</v>
      </c>
      <c r="BZ260">
        <v>39.095999999999997</v>
      </c>
      <c r="CA260">
        <v>27.359000000000002</v>
      </c>
      <c r="CB260">
        <v>51.677999999999997</v>
      </c>
      <c r="CC260">
        <v>90.585999999999999</v>
      </c>
      <c r="CD260">
        <v>5.0000000000000001E-3</v>
      </c>
      <c r="CG260" s="33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">
        <v>53</v>
      </c>
      <c r="DD260" s="35">
        <v>1.044E-5</v>
      </c>
      <c r="DE260">
        <v>100.083</v>
      </c>
      <c r="DF260">
        <v>96.614999999999995</v>
      </c>
      <c r="DG260">
        <v>106.17400000000001</v>
      </c>
      <c r="DH260">
        <v>-90</v>
      </c>
      <c r="DI260">
        <v>1.7999999999999999E-2</v>
      </c>
      <c r="DL260" s="29"/>
      <c r="DM260" s="29"/>
      <c r="DN260" s="30"/>
      <c r="DO260" s="30"/>
      <c r="DP260" s="30"/>
      <c r="DQ260" s="30"/>
      <c r="DR260" s="30"/>
      <c r="DS260" s="30"/>
      <c r="DT260" s="30"/>
      <c r="DU260" s="30"/>
      <c r="DV260" s="30"/>
      <c r="DW260" s="3">
        <v>28</v>
      </c>
      <c r="DX260"/>
      <c r="DY260" s="35">
        <v>7.0600000000000002E-6</v>
      </c>
      <c r="DZ260">
        <v>98.33</v>
      </c>
      <c r="EA260">
        <v>94.626000000000005</v>
      </c>
      <c r="EB260">
        <v>103.953</v>
      </c>
      <c r="EC260">
        <v>-82.234999999999999</v>
      </c>
      <c r="ED260">
        <v>1.2E-2</v>
      </c>
      <c r="EE260"/>
      <c r="EG260" s="33"/>
      <c r="EH260" s="30"/>
      <c r="EI260" s="30"/>
      <c r="EJ260" s="30"/>
      <c r="EK260" s="30"/>
      <c r="EL260" s="30"/>
      <c r="EM260" s="30"/>
      <c r="EN260" s="30"/>
      <c r="EO260" s="30"/>
      <c r="EP260" s="30"/>
      <c r="EQ260" s="33"/>
      <c r="ER260" s="30"/>
      <c r="ES260" s="34"/>
      <c r="ET260" s="30"/>
      <c r="EU260" s="30"/>
      <c r="EV260" s="30"/>
      <c r="EW260" s="30"/>
      <c r="EX260" s="30"/>
      <c r="EY260" s="30"/>
      <c r="EZ260" s="30"/>
      <c r="FB260" s="5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</row>
    <row r="261" spans="1:196" x14ac:dyDescent="0.25">
      <c r="A261" s="30"/>
      <c r="B261">
        <v>52</v>
      </c>
      <c r="D261" s="35">
        <v>8.6000000000000007E-6</v>
      </c>
      <c r="E261">
        <v>86.504000000000005</v>
      </c>
      <c r="F261">
        <v>77.674999999999997</v>
      </c>
      <c r="G261">
        <v>97.135999999999996</v>
      </c>
      <c r="H261">
        <v>-90</v>
      </c>
      <c r="I261">
        <v>1.4999999999999999E-2</v>
      </c>
      <c r="L261" s="33"/>
      <c r="M261" s="30"/>
      <c r="N261" s="30"/>
      <c r="O261" s="30"/>
      <c r="P261" s="30"/>
      <c r="Q261" s="30"/>
      <c r="R261" s="30"/>
      <c r="S261" s="30"/>
      <c r="T261" s="30"/>
      <c r="U261" s="30"/>
      <c r="V261" s="33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">
        <v>91</v>
      </c>
      <c r="AS261" s="35">
        <v>1.17E-5</v>
      </c>
      <c r="AT261">
        <v>113.825</v>
      </c>
      <c r="AU261">
        <v>106.37</v>
      </c>
      <c r="AV261">
        <v>122.747</v>
      </c>
      <c r="AW261">
        <v>104.036</v>
      </c>
      <c r="AX261">
        <v>2.1000000000000001E-2</v>
      </c>
      <c r="BL261" s="33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">
        <v>96</v>
      </c>
      <c r="BX261" t="s">
        <v>4</v>
      </c>
      <c r="BY261" s="35">
        <v>3.9899999999999999E-6</v>
      </c>
      <c r="BZ261">
        <v>80.754000000000005</v>
      </c>
      <c r="CA261">
        <v>73.143000000000001</v>
      </c>
      <c r="CB261">
        <v>84.478999999999999</v>
      </c>
      <c r="CC261">
        <v>-83.884</v>
      </c>
      <c r="CD261">
        <v>6.0000000000000001E-3</v>
      </c>
      <c r="CG261" s="33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">
        <v>54</v>
      </c>
      <c r="DD261" s="35">
        <v>9.2089999999999994E-6</v>
      </c>
      <c r="DE261">
        <v>100.58499999999999</v>
      </c>
      <c r="DF261">
        <v>94.332999999999998</v>
      </c>
      <c r="DG261">
        <v>103.084</v>
      </c>
      <c r="DH261">
        <v>90</v>
      </c>
      <c r="DI261">
        <v>1.6E-2</v>
      </c>
      <c r="DL261" s="29"/>
      <c r="DM261" s="29"/>
      <c r="DN261" s="30"/>
      <c r="DO261" s="30"/>
      <c r="DP261" s="30"/>
      <c r="DQ261" s="30"/>
      <c r="DR261" s="30"/>
      <c r="DS261" s="30"/>
      <c r="DT261" s="30"/>
      <c r="DU261" s="30"/>
      <c r="DV261" s="30"/>
      <c r="DW261" s="3">
        <v>29</v>
      </c>
      <c r="DX261"/>
      <c r="DY261" s="35">
        <v>6.7499999999999997E-6</v>
      </c>
      <c r="DZ261">
        <v>98.207999999999998</v>
      </c>
      <c r="EA261">
        <v>90.221000000000004</v>
      </c>
      <c r="EB261">
        <v>102.056</v>
      </c>
      <c r="EC261">
        <v>98.13</v>
      </c>
      <c r="ED261">
        <v>1.2E-2</v>
      </c>
      <c r="EE261"/>
      <c r="EG261" s="33"/>
      <c r="EH261" s="30"/>
      <c r="EI261" s="30"/>
      <c r="EJ261" s="30"/>
      <c r="EK261" s="30"/>
      <c r="EL261" s="30"/>
      <c r="EM261" s="30"/>
      <c r="EN261" s="30"/>
      <c r="EO261" s="30"/>
      <c r="EP261" s="30"/>
      <c r="EQ261" s="33"/>
      <c r="ER261" s="30"/>
      <c r="ES261" s="34"/>
      <c r="ET261" s="30"/>
      <c r="EU261" s="30"/>
      <c r="EV261" s="30"/>
      <c r="EW261" s="30"/>
      <c r="EX261" s="30"/>
      <c r="EY261" s="30"/>
      <c r="EZ261" s="30"/>
      <c r="FB261" s="5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</row>
    <row r="262" spans="1:196" x14ac:dyDescent="0.25">
      <c r="A262" s="30"/>
      <c r="B262">
        <v>53</v>
      </c>
      <c r="D262" s="35">
        <v>6.7499999999999997E-6</v>
      </c>
      <c r="E262">
        <v>84.025999999999996</v>
      </c>
      <c r="F262">
        <v>75.814999999999998</v>
      </c>
      <c r="G262">
        <v>98.361999999999995</v>
      </c>
      <c r="H262">
        <v>90</v>
      </c>
      <c r="I262">
        <v>1.0999999999999999E-2</v>
      </c>
      <c r="L262" s="33"/>
      <c r="M262" s="30"/>
      <c r="N262" s="30"/>
      <c r="O262" s="30"/>
      <c r="P262" s="30"/>
      <c r="Q262" s="30"/>
      <c r="R262" s="30"/>
      <c r="S262" s="30"/>
      <c r="T262" s="30"/>
      <c r="U262" s="30"/>
      <c r="V262" s="33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">
        <v>92</v>
      </c>
      <c r="AS262" s="35">
        <v>9.2099999999999999E-6</v>
      </c>
      <c r="AT262">
        <v>103.35599999999999</v>
      </c>
      <c r="AU262">
        <v>101.011</v>
      </c>
      <c r="AV262">
        <v>107.11</v>
      </c>
      <c r="AW262">
        <v>-75.963999999999999</v>
      </c>
      <c r="AX262">
        <v>1.6E-2</v>
      </c>
      <c r="BL262" s="33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">
        <v>97</v>
      </c>
      <c r="BX262" t="s">
        <v>5</v>
      </c>
      <c r="BY262" s="35">
        <v>1.9599999999999999E-5</v>
      </c>
      <c r="BZ262">
        <v>243.22200000000001</v>
      </c>
      <c r="CA262">
        <v>206.333</v>
      </c>
      <c r="CB262">
        <v>254.38300000000001</v>
      </c>
      <c r="CC262">
        <v>104.744</v>
      </c>
      <c r="CD262">
        <v>3.5000000000000003E-2</v>
      </c>
      <c r="CG262" s="33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">
        <v>55</v>
      </c>
      <c r="DD262" s="35">
        <v>1.9340000000000001E-5</v>
      </c>
      <c r="DE262">
        <v>102.09699999999999</v>
      </c>
      <c r="DF262">
        <v>94.332999999999998</v>
      </c>
      <c r="DG262">
        <v>106.649</v>
      </c>
      <c r="DH262">
        <v>-90</v>
      </c>
      <c r="DI262">
        <v>3.4000000000000002E-2</v>
      </c>
      <c r="DL262" s="29"/>
      <c r="DM262" s="29"/>
      <c r="DN262" s="30"/>
      <c r="DO262" s="30"/>
      <c r="DP262" s="30"/>
      <c r="DQ262" s="30"/>
      <c r="DR262" s="30"/>
      <c r="DS262" s="30"/>
      <c r="DT262" s="30"/>
      <c r="DU262" s="30"/>
      <c r="DV262" s="30"/>
      <c r="DW262" s="3">
        <v>30</v>
      </c>
      <c r="DX262"/>
      <c r="DY262" s="35">
        <v>7.6699999999999994E-6</v>
      </c>
      <c r="DZ262">
        <v>101.539</v>
      </c>
      <c r="EA262">
        <v>93.037000000000006</v>
      </c>
      <c r="EB262">
        <v>105.111</v>
      </c>
      <c r="EC262">
        <v>-80.537999999999997</v>
      </c>
      <c r="ED262">
        <v>1.2999999999999999E-2</v>
      </c>
      <c r="EE262"/>
      <c r="EG262" s="33"/>
      <c r="EH262" s="30"/>
      <c r="EI262" s="30"/>
      <c r="EJ262" s="30"/>
      <c r="EK262" s="30"/>
      <c r="EL262" s="30"/>
      <c r="EM262" s="30"/>
      <c r="EN262" s="30"/>
      <c r="EO262" s="30"/>
      <c r="EP262" s="30"/>
      <c r="EQ262" s="33"/>
      <c r="ER262" s="30"/>
      <c r="ES262" s="34"/>
      <c r="ET262" s="30"/>
      <c r="EU262" s="30"/>
      <c r="EV262" s="30"/>
      <c r="EW262" s="30"/>
      <c r="EX262" s="30"/>
      <c r="EY262" s="30"/>
      <c r="EZ262" s="30"/>
      <c r="FB262" s="5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</row>
    <row r="263" spans="1:196" x14ac:dyDescent="0.25">
      <c r="A263" s="30"/>
      <c r="B263">
        <v>54</v>
      </c>
      <c r="D263" s="35">
        <v>9.2099999999999999E-6</v>
      </c>
      <c r="E263">
        <v>94.531000000000006</v>
      </c>
      <c r="F263">
        <v>72.611999999999995</v>
      </c>
      <c r="G263">
        <v>115.74</v>
      </c>
      <c r="H263">
        <v>-90</v>
      </c>
      <c r="I263">
        <v>1.6E-2</v>
      </c>
      <c r="L263" s="33"/>
      <c r="M263" s="30"/>
      <c r="N263" s="30"/>
      <c r="O263" s="30"/>
      <c r="P263" s="30"/>
      <c r="Q263" s="30"/>
      <c r="R263" s="30"/>
      <c r="S263" s="30"/>
      <c r="T263" s="30"/>
      <c r="U263" s="30"/>
      <c r="V263" s="33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">
        <v>93</v>
      </c>
      <c r="AS263" s="35">
        <v>1.0699999999999999E-5</v>
      </c>
      <c r="AT263">
        <v>97.216999999999999</v>
      </c>
      <c r="AU263">
        <v>90.667000000000002</v>
      </c>
      <c r="AV263">
        <v>105.333</v>
      </c>
      <c r="AW263">
        <v>103.627</v>
      </c>
      <c r="AX263">
        <v>1.9E-2</v>
      </c>
      <c r="BL263" s="33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">
        <v>94</v>
      </c>
      <c r="BY263" s="35">
        <v>9.3899999999999995E-4</v>
      </c>
      <c r="BZ263">
        <v>137.01599999999999</v>
      </c>
      <c r="CA263">
        <v>73.320999999999998</v>
      </c>
      <c r="CB263">
        <v>254.99700000000001</v>
      </c>
      <c r="CC263">
        <v>-79.98</v>
      </c>
      <c r="CD263">
        <v>1.694</v>
      </c>
      <c r="CG263" s="33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">
        <v>56</v>
      </c>
      <c r="DD263" s="35">
        <v>1.289E-5</v>
      </c>
      <c r="DE263">
        <v>105.69</v>
      </c>
      <c r="DF263">
        <v>99.840999999999994</v>
      </c>
      <c r="DG263">
        <v>111.59399999999999</v>
      </c>
      <c r="DH263">
        <v>90</v>
      </c>
      <c r="DI263">
        <v>2.3E-2</v>
      </c>
      <c r="DL263" s="29"/>
      <c r="DM263" s="29"/>
      <c r="DN263" s="30"/>
      <c r="DO263" s="30"/>
      <c r="DP263" s="30"/>
      <c r="DQ263" s="30"/>
      <c r="DR263" s="30"/>
      <c r="DS263" s="30"/>
      <c r="DT263" s="30"/>
      <c r="DU263" s="30"/>
      <c r="DV263" s="30"/>
      <c r="DW263" s="3">
        <v>31</v>
      </c>
      <c r="DX263"/>
      <c r="DY263" s="35">
        <v>8.8999999999999995E-6</v>
      </c>
      <c r="DZ263">
        <v>101.529</v>
      </c>
      <c r="EA263">
        <v>93.91</v>
      </c>
      <c r="EB263">
        <v>105.214</v>
      </c>
      <c r="EC263">
        <v>98.13</v>
      </c>
      <c r="ED263">
        <v>1.6E-2</v>
      </c>
      <c r="EE263"/>
      <c r="EG263" s="33"/>
      <c r="EH263" s="30"/>
      <c r="EI263" s="30"/>
      <c r="EJ263" s="30"/>
      <c r="EK263" s="30"/>
      <c r="EL263" s="30"/>
      <c r="EM263" s="30"/>
      <c r="EN263" s="30"/>
      <c r="EO263" s="30"/>
      <c r="EP263" s="30"/>
      <c r="EQ263" s="33"/>
      <c r="ER263" s="30"/>
      <c r="ES263" s="34"/>
      <c r="ET263" s="30"/>
      <c r="EU263" s="30"/>
      <c r="EV263" s="30"/>
      <c r="EW263" s="30"/>
      <c r="EX263" s="30"/>
      <c r="EY263" s="30"/>
      <c r="EZ263" s="30"/>
      <c r="FB263" s="59"/>
      <c r="FL263" s="60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  <c r="GN263" s="29"/>
    </row>
    <row r="264" spans="1:196" x14ac:dyDescent="0.25">
      <c r="A264" s="30"/>
      <c r="B264">
        <v>55</v>
      </c>
      <c r="D264" s="35">
        <v>7.3699999999999997E-6</v>
      </c>
      <c r="E264">
        <v>99.540999999999997</v>
      </c>
      <c r="F264">
        <v>88.555999999999997</v>
      </c>
      <c r="G264">
        <v>124.881</v>
      </c>
      <c r="H264">
        <v>90</v>
      </c>
      <c r="I264">
        <v>1.2999999999999999E-2</v>
      </c>
      <c r="L264" s="33"/>
      <c r="M264" s="30"/>
      <c r="N264" s="30"/>
      <c r="O264" s="30"/>
      <c r="P264" s="30"/>
      <c r="Q264" s="30"/>
      <c r="R264" s="30"/>
      <c r="S264" s="30"/>
      <c r="T264" s="30"/>
      <c r="U264" s="30"/>
      <c r="V264" s="33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">
        <v>94</v>
      </c>
      <c r="AS264" s="35">
        <v>1.0699999999999999E-5</v>
      </c>
      <c r="AT264">
        <v>103.577</v>
      </c>
      <c r="AU264">
        <v>94</v>
      </c>
      <c r="AV264">
        <v>112.148</v>
      </c>
      <c r="AW264">
        <v>-73.141999999999996</v>
      </c>
      <c r="AX264">
        <v>1.9E-2</v>
      </c>
      <c r="BL264" s="33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CD264">
        <v>6.415</v>
      </c>
      <c r="CG264" s="33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">
        <v>57</v>
      </c>
      <c r="DD264" s="35">
        <v>1.044E-5</v>
      </c>
      <c r="DE264">
        <v>107.74299999999999</v>
      </c>
      <c r="DF264">
        <v>100.627</v>
      </c>
      <c r="DG264">
        <v>111.855</v>
      </c>
      <c r="DH264">
        <v>90</v>
      </c>
      <c r="DI264">
        <v>1.7999999999999999E-2</v>
      </c>
      <c r="DL264" s="29"/>
      <c r="DM264" s="29"/>
      <c r="DN264" s="30"/>
      <c r="DO264" s="30"/>
      <c r="DP264" s="30"/>
      <c r="DQ264" s="30"/>
      <c r="DR264" s="30"/>
      <c r="DS264" s="30"/>
      <c r="DT264" s="30"/>
      <c r="DU264" s="30"/>
      <c r="DV264" s="30"/>
      <c r="DW264" s="3">
        <v>32</v>
      </c>
      <c r="DX264"/>
      <c r="DY264" s="35">
        <v>7.6699999999999994E-6</v>
      </c>
      <c r="DZ264">
        <v>100.67100000000001</v>
      </c>
      <c r="EA264">
        <v>91.962999999999994</v>
      </c>
      <c r="EB264">
        <v>107.182</v>
      </c>
      <c r="EC264">
        <v>-82.569000000000003</v>
      </c>
      <c r="ED264">
        <v>1.2999999999999999E-2</v>
      </c>
      <c r="EE264"/>
      <c r="EG264" s="33"/>
      <c r="EH264" s="30"/>
      <c r="EI264" s="30"/>
      <c r="EJ264" s="30"/>
      <c r="EK264" s="30"/>
      <c r="EL264" s="30"/>
      <c r="EM264" s="30"/>
      <c r="EN264" s="30"/>
      <c r="EO264" s="30"/>
      <c r="EP264" s="30"/>
      <c r="EQ264" s="33"/>
      <c r="ER264" s="30"/>
      <c r="ES264" s="30"/>
      <c r="ET264" s="30"/>
      <c r="EU264" s="30"/>
      <c r="EV264" s="30"/>
      <c r="EW264" s="30"/>
      <c r="EX264" s="30"/>
      <c r="EY264" s="30"/>
      <c r="EZ264" s="30"/>
      <c r="FB264" s="59"/>
      <c r="FL264" s="60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</row>
    <row r="265" spans="1:196" x14ac:dyDescent="0.25">
      <c r="A265" s="30"/>
      <c r="B265">
        <v>56</v>
      </c>
      <c r="D265" s="35">
        <v>6.7499999999999997E-6</v>
      </c>
      <c r="E265">
        <v>87.572999999999993</v>
      </c>
      <c r="F265">
        <v>82.947000000000003</v>
      </c>
      <c r="G265">
        <v>94.79</v>
      </c>
      <c r="H265">
        <v>-90</v>
      </c>
      <c r="I265">
        <v>1.0999999999999999E-2</v>
      </c>
      <c r="L265" s="33"/>
      <c r="M265" s="30"/>
      <c r="N265" s="30"/>
      <c r="O265" s="30"/>
      <c r="P265" s="30"/>
      <c r="Q265" s="30"/>
      <c r="R265" s="30"/>
      <c r="S265" s="30"/>
      <c r="T265" s="30"/>
      <c r="U265" s="30"/>
      <c r="V265" s="33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">
        <v>95</v>
      </c>
      <c r="AS265" s="35">
        <v>1.11E-5</v>
      </c>
      <c r="AT265">
        <v>103.28100000000001</v>
      </c>
      <c r="AU265">
        <v>95.257000000000005</v>
      </c>
      <c r="AV265">
        <v>113.45399999999999</v>
      </c>
      <c r="AW265">
        <v>101.634</v>
      </c>
      <c r="AX265">
        <v>0.02</v>
      </c>
      <c r="BL265" s="33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CE265" t="s">
        <v>8</v>
      </c>
      <c r="CG265" s="33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">
        <v>58</v>
      </c>
      <c r="DC265" t="s">
        <v>3</v>
      </c>
      <c r="DD265" s="35">
        <v>1.3190000000000001E-5</v>
      </c>
      <c r="DE265">
        <v>113.976</v>
      </c>
      <c r="DF265">
        <v>107.90600000000001</v>
      </c>
      <c r="DG265">
        <v>119.708</v>
      </c>
      <c r="DH265">
        <v>5.032</v>
      </c>
      <c r="DI265">
        <v>2.3E-2</v>
      </c>
      <c r="DL265" s="29"/>
      <c r="DM265" s="29"/>
      <c r="DN265" s="30"/>
      <c r="DO265" s="30"/>
      <c r="DP265" s="30"/>
      <c r="DQ265" s="30"/>
      <c r="DR265" s="30"/>
      <c r="DS265" s="30"/>
      <c r="DT265" s="30"/>
      <c r="DU265" s="30"/>
      <c r="DV265" s="30"/>
      <c r="DW265" s="3">
        <v>33</v>
      </c>
      <c r="DX265"/>
      <c r="DY265" s="35">
        <v>7.0600000000000002E-6</v>
      </c>
      <c r="DZ265">
        <v>99.468000000000004</v>
      </c>
      <c r="EA265">
        <v>92.367000000000004</v>
      </c>
      <c r="EB265">
        <v>106.22199999999999</v>
      </c>
      <c r="EC265">
        <v>97.765000000000001</v>
      </c>
      <c r="ED265">
        <v>1.2E-2</v>
      </c>
      <c r="EE265"/>
      <c r="EG265" s="33"/>
      <c r="EH265" s="30"/>
      <c r="EI265" s="30"/>
      <c r="EJ265" s="30"/>
      <c r="EK265" s="30"/>
      <c r="EL265" s="30"/>
      <c r="EM265" s="30"/>
      <c r="EN265" s="30"/>
      <c r="EO265" s="30"/>
      <c r="EP265" s="30"/>
      <c r="EQ265" s="33"/>
      <c r="ER265" s="30"/>
      <c r="ES265" s="30"/>
      <c r="ET265" s="30"/>
      <c r="EU265" s="30"/>
      <c r="EV265" s="30"/>
      <c r="EW265" s="30"/>
      <c r="EX265" s="30"/>
      <c r="EY265" s="30"/>
      <c r="EZ265" s="30"/>
      <c r="FL265" s="60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</row>
    <row r="266" spans="1:196" x14ac:dyDescent="0.25">
      <c r="A266" s="30"/>
      <c r="B266">
        <v>57</v>
      </c>
      <c r="D266" s="35">
        <v>9.5200000000000003E-6</v>
      </c>
      <c r="E266">
        <v>89.325999999999993</v>
      </c>
      <c r="F266">
        <v>75.807000000000002</v>
      </c>
      <c r="G266">
        <v>104.185</v>
      </c>
      <c r="H266">
        <v>90</v>
      </c>
      <c r="I266">
        <v>1.7000000000000001E-2</v>
      </c>
      <c r="L266" s="33"/>
      <c r="M266" s="30"/>
      <c r="N266" s="30"/>
      <c r="O266" s="30"/>
      <c r="P266" s="30"/>
      <c r="Q266" s="30"/>
      <c r="R266" s="30"/>
      <c r="S266" s="30"/>
      <c r="T266" s="30"/>
      <c r="U266" s="30"/>
      <c r="V266" s="33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">
        <v>96</v>
      </c>
      <c r="AS266" s="35">
        <v>1.01E-5</v>
      </c>
      <c r="AT266">
        <v>107.65</v>
      </c>
      <c r="AU266">
        <v>98.700999999999993</v>
      </c>
      <c r="AV266">
        <v>119.111</v>
      </c>
      <c r="AW266">
        <v>-75.53</v>
      </c>
      <c r="AX266">
        <v>1.7999999999999999E-2</v>
      </c>
      <c r="BL266" s="33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CE266">
        <f>CD263/CD259</f>
        <v>94.111111111111114</v>
      </c>
      <c r="CF266">
        <f>CD264/CD259</f>
        <v>356.38888888888891</v>
      </c>
      <c r="CG266" s="33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">
        <v>59</v>
      </c>
      <c r="DC266" t="s">
        <v>7</v>
      </c>
      <c r="DD266" s="35">
        <v>2.9040000000000001E-6</v>
      </c>
      <c r="DE266">
        <v>11.018000000000001</v>
      </c>
      <c r="DF266">
        <v>11.417</v>
      </c>
      <c r="DG266">
        <v>11.331</v>
      </c>
      <c r="DH266">
        <v>90.771000000000001</v>
      </c>
      <c r="DI266">
        <v>5.0000000000000001E-3</v>
      </c>
      <c r="DL266" s="29"/>
      <c r="DM266" s="29"/>
      <c r="DN266" s="30"/>
      <c r="DO266" s="30"/>
      <c r="DP266" s="30"/>
      <c r="DQ266" s="30"/>
      <c r="DR266" s="30"/>
      <c r="DS266" s="30"/>
      <c r="DT266" s="30"/>
      <c r="DU266" s="30"/>
      <c r="DV266" s="30"/>
      <c r="DW266" s="3">
        <v>34</v>
      </c>
      <c r="DX266"/>
      <c r="DY266" s="35">
        <v>8.8999999999999995E-6</v>
      </c>
      <c r="DZ266">
        <v>101.1</v>
      </c>
      <c r="EA266">
        <v>92.888999999999996</v>
      </c>
      <c r="EB266">
        <v>104.587</v>
      </c>
      <c r="EC266">
        <v>-81.87</v>
      </c>
      <c r="ED266">
        <v>1.6E-2</v>
      </c>
      <c r="EE266"/>
      <c r="EG266" s="33"/>
      <c r="EH266" s="30"/>
      <c r="EI266" s="30"/>
      <c r="EJ266" s="30"/>
      <c r="EK266" s="30"/>
      <c r="EL266" s="30"/>
      <c r="EM266" s="30"/>
      <c r="EN266" s="30"/>
      <c r="EO266" s="30"/>
      <c r="EP266" s="30"/>
      <c r="EQ266" s="33"/>
      <c r="ER266" s="30"/>
      <c r="ES266" s="30"/>
      <c r="ET266" s="30"/>
      <c r="EU266" s="30"/>
      <c r="EV266" s="30"/>
      <c r="EW266" s="30"/>
      <c r="EX266" s="30"/>
      <c r="EY266" s="30"/>
      <c r="EZ266" s="30"/>
      <c r="FL266" s="60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</row>
    <row r="267" spans="1:196" x14ac:dyDescent="0.25">
      <c r="A267" s="30"/>
      <c r="B267">
        <v>58</v>
      </c>
      <c r="D267" s="35">
        <v>8.6000000000000007E-6</v>
      </c>
      <c r="E267">
        <v>88.694000000000003</v>
      </c>
      <c r="F267">
        <v>82.259</v>
      </c>
      <c r="G267">
        <v>96.774000000000001</v>
      </c>
      <c r="H267">
        <v>-90</v>
      </c>
      <c r="I267">
        <v>1.4999999999999999E-2</v>
      </c>
      <c r="L267" s="33"/>
      <c r="M267" s="30"/>
      <c r="N267" s="30"/>
      <c r="O267" s="30"/>
      <c r="P267" s="30"/>
      <c r="Q267" s="30"/>
      <c r="R267" s="30"/>
      <c r="S267" s="30"/>
      <c r="T267" s="30"/>
      <c r="U267" s="30"/>
      <c r="V267" s="33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">
        <v>97</v>
      </c>
      <c r="AS267" s="35">
        <v>9.2099999999999999E-6</v>
      </c>
      <c r="AT267">
        <v>104.703</v>
      </c>
      <c r="AU267">
        <v>99.614999999999995</v>
      </c>
      <c r="AV267">
        <v>107.126</v>
      </c>
      <c r="AW267">
        <v>104.036</v>
      </c>
      <c r="AX267">
        <v>1.6E-2</v>
      </c>
      <c r="BL267" s="33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Z267">
        <f>CA268-CF266</f>
        <v>137.07264957264965</v>
      </c>
      <c r="CA267">
        <f>CD264/(CD259+CD260)</f>
        <v>278.91304347826087</v>
      </c>
      <c r="CB267">
        <f>CC268-CE266</f>
        <v>36.196581196581207</v>
      </c>
      <c r="CC267">
        <f>CD263/(CD259+CD260)</f>
        <v>73.652173913043484</v>
      </c>
      <c r="CD267" t="s">
        <v>9</v>
      </c>
      <c r="CE267">
        <f>CD263/CD262</f>
        <v>48.399999999999991</v>
      </c>
      <c r="CF267">
        <f>CD264/CD262</f>
        <v>183.28571428571428</v>
      </c>
      <c r="CG267" s="33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">
        <v>60</v>
      </c>
      <c r="DC267" t="s">
        <v>4</v>
      </c>
      <c r="DD267" s="35">
        <v>8.2879999999999993E-6</v>
      </c>
      <c r="DE267">
        <v>92.798000000000002</v>
      </c>
      <c r="DF267">
        <v>86.884</v>
      </c>
      <c r="DG267">
        <v>98.444000000000003</v>
      </c>
      <c r="DH267">
        <v>-91.847999999999999</v>
      </c>
      <c r="DI267">
        <v>1.4E-2</v>
      </c>
      <c r="DL267" s="29"/>
      <c r="DM267" s="29"/>
      <c r="DN267" s="30"/>
      <c r="DO267" s="30"/>
      <c r="DP267" s="30"/>
      <c r="DQ267" s="30"/>
      <c r="DR267" s="30"/>
      <c r="DS267" s="30"/>
      <c r="DT267" s="30"/>
      <c r="DU267" s="30"/>
      <c r="DV267" s="30"/>
      <c r="DW267" s="3">
        <v>35</v>
      </c>
      <c r="DX267"/>
      <c r="DY267" s="35">
        <v>1.01E-5</v>
      </c>
      <c r="DZ267">
        <v>103.988</v>
      </c>
      <c r="EA267">
        <v>96.555999999999997</v>
      </c>
      <c r="EB267">
        <v>109.101</v>
      </c>
      <c r="EC267">
        <v>99.162000000000006</v>
      </c>
      <c r="ED267">
        <v>1.7999999999999999E-2</v>
      </c>
      <c r="EE267"/>
      <c r="EG267" s="33"/>
      <c r="EH267" s="30"/>
      <c r="EI267" s="34"/>
      <c r="EJ267" s="30"/>
      <c r="EK267" s="30"/>
      <c r="EL267" s="30"/>
      <c r="EM267" s="30"/>
      <c r="EN267" s="30"/>
      <c r="EO267" s="30"/>
      <c r="EP267" s="30"/>
      <c r="EQ267" s="33"/>
      <c r="ER267" s="30"/>
      <c r="ES267" s="30"/>
      <c r="ET267" s="30"/>
      <c r="EU267" s="30"/>
      <c r="EV267" s="30"/>
      <c r="EW267" s="30"/>
      <c r="EX267" s="30"/>
      <c r="EY267" s="30"/>
      <c r="EZ267" s="30"/>
      <c r="FL267" s="60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</row>
    <row r="268" spans="1:196" x14ac:dyDescent="0.25">
      <c r="A268" s="30"/>
      <c r="B268">
        <v>59</v>
      </c>
      <c r="D268" s="35">
        <v>1.17E-5</v>
      </c>
      <c r="E268">
        <v>92.328000000000003</v>
      </c>
      <c r="F268">
        <v>78.242000000000004</v>
      </c>
      <c r="G268">
        <v>115.051</v>
      </c>
      <c r="H268">
        <v>88.492999999999995</v>
      </c>
      <c r="I268">
        <v>2.1000000000000001E-2</v>
      </c>
      <c r="L268" s="33"/>
      <c r="M268" s="30"/>
      <c r="N268" s="30"/>
      <c r="O268" s="30"/>
      <c r="P268" s="30"/>
      <c r="Q268" s="30"/>
      <c r="R268" s="30"/>
      <c r="S268" s="30"/>
      <c r="T268" s="30"/>
      <c r="U268" s="30"/>
      <c r="V268" s="33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">
        <v>98</v>
      </c>
      <c r="AS268" s="35">
        <v>8.8999999999999995E-6</v>
      </c>
      <c r="AT268">
        <v>106.479</v>
      </c>
      <c r="AU268">
        <v>103</v>
      </c>
      <c r="AV268">
        <v>109.32</v>
      </c>
      <c r="AW268">
        <v>-77.471000000000004</v>
      </c>
      <c r="AX268">
        <v>1.6E-2</v>
      </c>
      <c r="BL268" s="33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CA268">
        <f>CD264/(CD259-CD260)</f>
        <v>493.46153846153857</v>
      </c>
      <c r="CC268">
        <f>CD263/(CD259-CD260)</f>
        <v>130.30769230769232</v>
      </c>
      <c r="CD268" t="s">
        <v>10</v>
      </c>
      <c r="CE268">
        <f>CD263/CD261</f>
        <v>282.33333333333331</v>
      </c>
      <c r="CF268">
        <f>CD264/CD261</f>
        <v>1069.1666666666667</v>
      </c>
      <c r="CG268" s="33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">
        <v>61</v>
      </c>
      <c r="DC268" t="s">
        <v>5</v>
      </c>
      <c r="DD268" s="35">
        <v>2.302E-5</v>
      </c>
      <c r="DE268">
        <v>135.155</v>
      </c>
      <c r="DF268">
        <v>127.26600000000001</v>
      </c>
      <c r="DG268">
        <v>141.05699999999999</v>
      </c>
      <c r="DH268">
        <v>92.793000000000006</v>
      </c>
      <c r="DI268">
        <v>4.1000000000000002E-2</v>
      </c>
      <c r="DL268" s="29"/>
      <c r="DM268" s="29"/>
      <c r="DN268" s="30"/>
      <c r="DO268" s="30"/>
      <c r="DP268" s="30"/>
      <c r="DQ268" s="30"/>
      <c r="DR268" s="30"/>
      <c r="DS268" s="30"/>
      <c r="DT268" s="30"/>
      <c r="DU268" s="30"/>
      <c r="DV268" s="30"/>
      <c r="DW268" s="3">
        <v>36</v>
      </c>
      <c r="DX268"/>
      <c r="DY268" s="35">
        <v>8.8999999999999995E-6</v>
      </c>
      <c r="DZ268">
        <v>103.977</v>
      </c>
      <c r="EA268">
        <v>93.44</v>
      </c>
      <c r="EB268">
        <v>111.706</v>
      </c>
      <c r="EC268">
        <v>-83.884</v>
      </c>
      <c r="ED268">
        <v>1.4999999999999999E-2</v>
      </c>
      <c r="EE268"/>
      <c r="EG268" s="33"/>
      <c r="EH268" s="30"/>
      <c r="EI268" s="30"/>
      <c r="EJ268" s="30"/>
      <c r="EK268" s="30"/>
      <c r="EL268" s="30"/>
      <c r="EM268" s="30"/>
      <c r="EN268" s="30"/>
      <c r="EO268" s="30"/>
      <c r="EP268" s="30"/>
      <c r="EQ268" s="33"/>
      <c r="ER268" s="30"/>
      <c r="ES268" s="30"/>
      <c r="ET268" s="30"/>
      <c r="EU268" s="30"/>
      <c r="EV268" s="30"/>
      <c r="EW268" s="30"/>
      <c r="EX268" s="30"/>
      <c r="EY268" s="30"/>
      <c r="EZ268" s="30"/>
      <c r="FL268" s="60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</row>
    <row r="269" spans="1:196" x14ac:dyDescent="0.25">
      <c r="A269" s="30"/>
      <c r="B269">
        <v>60</v>
      </c>
      <c r="D269" s="35">
        <v>5.5300000000000004E-6</v>
      </c>
      <c r="E269">
        <v>88.706000000000003</v>
      </c>
      <c r="F269">
        <v>82.49</v>
      </c>
      <c r="G269">
        <v>101.42</v>
      </c>
      <c r="H269">
        <v>-90</v>
      </c>
      <c r="I269">
        <v>0.01</v>
      </c>
      <c r="L269" s="33"/>
      <c r="M269" s="30"/>
      <c r="N269" s="30"/>
      <c r="O269" s="30"/>
      <c r="P269" s="30"/>
      <c r="Q269" s="30"/>
      <c r="R269" s="30"/>
      <c r="S269" s="30"/>
      <c r="T269" s="30"/>
      <c r="U269" s="30"/>
      <c r="V269" s="33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">
        <v>99</v>
      </c>
      <c r="AS269" s="35">
        <v>1.38E-5</v>
      </c>
      <c r="AT269">
        <v>111.077</v>
      </c>
      <c r="AU269">
        <v>89.566999999999993</v>
      </c>
      <c r="AV269">
        <v>124.6</v>
      </c>
      <c r="AW269">
        <v>105.593</v>
      </c>
      <c r="AX269">
        <v>2.5000000000000001E-2</v>
      </c>
      <c r="BL269" s="33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3"/>
      <c r="BX269" s="30"/>
      <c r="BY269" s="34"/>
      <c r="BZ269" s="30"/>
      <c r="CA269" s="30"/>
      <c r="CB269" s="30"/>
      <c r="CC269" s="30"/>
      <c r="CD269" s="30"/>
      <c r="CE269" s="30"/>
      <c r="CF269" s="30"/>
      <c r="CG269" s="33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">
        <v>58</v>
      </c>
      <c r="DC269" t="s">
        <v>129</v>
      </c>
      <c r="DD269" s="35">
        <v>7.3269999999999997E-4</v>
      </c>
      <c r="DE269">
        <v>113.65300000000001</v>
      </c>
      <c r="DF269">
        <v>86.933999999999997</v>
      </c>
      <c r="DG269">
        <v>140.404</v>
      </c>
      <c r="DH269">
        <v>90.36</v>
      </c>
      <c r="DI269">
        <v>1.3220000000000001</v>
      </c>
      <c r="DL269" s="29"/>
      <c r="DM269" s="29"/>
      <c r="DN269" s="30"/>
      <c r="DO269" s="30"/>
      <c r="DP269" s="30"/>
      <c r="DQ269" s="30"/>
      <c r="DR269" s="30"/>
      <c r="DS269" s="30"/>
      <c r="DT269" s="30"/>
      <c r="DU269" s="30"/>
      <c r="DV269" s="30"/>
      <c r="DW269" s="3">
        <v>37</v>
      </c>
      <c r="DX269"/>
      <c r="DY269" s="35">
        <v>1.1399999999999999E-5</v>
      </c>
      <c r="DZ269">
        <v>101.587</v>
      </c>
      <c r="EA269">
        <v>96.778000000000006</v>
      </c>
      <c r="EB269">
        <v>106.599</v>
      </c>
      <c r="EC269">
        <v>99.727999999999994</v>
      </c>
      <c r="ED269">
        <v>0.02</v>
      </c>
      <c r="EE269"/>
      <c r="EG269" s="33"/>
      <c r="EH269" s="30"/>
      <c r="EI269" s="30"/>
      <c r="EJ269" s="30"/>
      <c r="EK269" s="30"/>
      <c r="EL269" s="30"/>
      <c r="EM269" s="30"/>
      <c r="EN269" s="30"/>
      <c r="EO269" s="30"/>
      <c r="EP269" s="30"/>
      <c r="EQ269" s="33"/>
      <c r="ER269" s="30"/>
      <c r="ES269" s="30"/>
      <c r="ET269" s="30"/>
      <c r="EU269" s="30"/>
      <c r="EV269" s="30"/>
      <c r="EW269" s="30"/>
      <c r="EX269" s="30"/>
      <c r="EY269" s="30"/>
      <c r="EZ269" s="30"/>
      <c r="FL269" s="60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  <c r="GN269" s="29"/>
    </row>
    <row r="270" spans="1:196" x14ac:dyDescent="0.25">
      <c r="A270" s="30"/>
      <c r="B270">
        <v>61</v>
      </c>
      <c r="D270" s="35">
        <v>1.11E-5</v>
      </c>
      <c r="E270">
        <v>98.04</v>
      </c>
      <c r="F270">
        <v>82.927999999999997</v>
      </c>
      <c r="G270">
        <v>135.83500000000001</v>
      </c>
      <c r="H270">
        <v>90</v>
      </c>
      <c r="I270">
        <v>1.9E-2</v>
      </c>
      <c r="L270" s="33"/>
      <c r="M270" s="30"/>
      <c r="N270" s="30"/>
      <c r="O270" s="30"/>
      <c r="P270" s="30"/>
      <c r="Q270" s="30"/>
      <c r="R270" s="30"/>
      <c r="S270" s="30"/>
      <c r="T270" s="30"/>
      <c r="U270" s="30"/>
      <c r="V270" s="33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">
        <v>100</v>
      </c>
      <c r="AS270" s="35">
        <v>1.17E-5</v>
      </c>
      <c r="AT270">
        <v>109.303</v>
      </c>
      <c r="AU270">
        <v>90.221999999999994</v>
      </c>
      <c r="AV270">
        <v>124.83499999999999</v>
      </c>
      <c r="AW270">
        <v>-75.963999999999999</v>
      </c>
      <c r="AX270">
        <v>2.1000000000000001E-2</v>
      </c>
      <c r="BL270" s="33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6" t="s">
        <v>123</v>
      </c>
      <c r="BX270" s="30"/>
      <c r="BY270" s="34"/>
      <c r="BZ270" s="30"/>
      <c r="CA270" s="30"/>
      <c r="CB270" s="30"/>
      <c r="CC270" s="30"/>
      <c r="CD270" s="30"/>
      <c r="CE270" s="30"/>
      <c r="CF270" s="30"/>
      <c r="CG270" s="33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C270" t="s">
        <v>135</v>
      </c>
      <c r="DI270">
        <v>12.864999999999998</v>
      </c>
      <c r="DL270" s="29"/>
      <c r="DM270" s="29"/>
      <c r="DN270" s="30"/>
      <c r="DO270" s="30"/>
      <c r="DP270" s="30"/>
      <c r="DQ270" s="30"/>
      <c r="DR270" s="30"/>
      <c r="DS270" s="30"/>
      <c r="DT270" s="30"/>
      <c r="DU270" s="30"/>
      <c r="DV270" s="30"/>
      <c r="DW270" s="3">
        <v>38</v>
      </c>
      <c r="DX270"/>
      <c r="DY270" s="35">
        <v>9.5200000000000003E-6</v>
      </c>
      <c r="DZ270">
        <v>103.712</v>
      </c>
      <c r="EA270">
        <v>97.111000000000004</v>
      </c>
      <c r="EB270">
        <v>107.333</v>
      </c>
      <c r="EC270">
        <v>-82.405000000000001</v>
      </c>
      <c r="ED270">
        <v>1.7000000000000001E-2</v>
      </c>
      <c r="EE270"/>
      <c r="EG270" s="33"/>
      <c r="EH270" s="30"/>
      <c r="EI270" s="30"/>
      <c r="EJ270" s="30"/>
      <c r="EK270" s="30"/>
      <c r="EL270" s="30"/>
      <c r="EM270" s="30"/>
      <c r="EN270" s="30"/>
      <c r="EO270" s="30"/>
      <c r="EP270" s="30"/>
      <c r="EQ270" s="33"/>
      <c r="ER270" s="30"/>
      <c r="ES270" s="30"/>
      <c r="ET270" s="30"/>
      <c r="EU270" s="30"/>
      <c r="EV270" s="30"/>
      <c r="EW270" s="30"/>
      <c r="EX270" s="30"/>
      <c r="EY270" s="30"/>
      <c r="EZ270" s="30"/>
      <c r="FL270" s="60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</row>
    <row r="271" spans="1:196" x14ac:dyDescent="0.25">
      <c r="A271" s="30"/>
      <c r="B271">
        <v>62</v>
      </c>
      <c r="D271" s="35">
        <v>9.8200000000000008E-6</v>
      </c>
      <c r="E271">
        <v>123.767</v>
      </c>
      <c r="F271">
        <v>51.526000000000003</v>
      </c>
      <c r="G271">
        <v>215.63</v>
      </c>
      <c r="H271">
        <v>-91.909000000000006</v>
      </c>
      <c r="I271">
        <v>1.7000000000000001E-2</v>
      </c>
      <c r="L271" s="33"/>
      <c r="M271" s="30"/>
      <c r="N271" s="30"/>
      <c r="O271" s="30"/>
      <c r="P271" s="30"/>
      <c r="Q271" s="30"/>
      <c r="R271" s="30"/>
      <c r="S271" s="30"/>
      <c r="T271" s="30"/>
      <c r="U271" s="30"/>
      <c r="V271" s="33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">
        <v>101</v>
      </c>
      <c r="AS271" s="35">
        <v>5.22E-6</v>
      </c>
      <c r="AT271">
        <v>114.566</v>
      </c>
      <c r="AU271">
        <v>109.889</v>
      </c>
      <c r="AV271">
        <v>118.631</v>
      </c>
      <c r="AW271">
        <v>104.931</v>
      </c>
      <c r="AX271">
        <v>8.9999999999999993E-3</v>
      </c>
      <c r="BL271" s="33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" t="s">
        <v>12</v>
      </c>
      <c r="BX271" t="s">
        <v>1</v>
      </c>
      <c r="BY271" t="s">
        <v>2</v>
      </c>
      <c r="BZ271" t="s">
        <v>3</v>
      </c>
      <c r="CA271" t="s">
        <v>4</v>
      </c>
      <c r="CB271" t="s">
        <v>5</v>
      </c>
      <c r="CC271" t="s">
        <v>6</v>
      </c>
      <c r="CD271" t="s">
        <v>13</v>
      </c>
      <c r="CG271" s="33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J271" t="s">
        <v>8</v>
      </c>
      <c r="DL271" s="29"/>
      <c r="DM271" s="29"/>
      <c r="DN271" s="30"/>
      <c r="DO271" s="30"/>
      <c r="DP271" s="30"/>
      <c r="DQ271" s="30"/>
      <c r="DR271" s="30"/>
      <c r="DS271" s="30"/>
      <c r="DT271" s="30"/>
      <c r="DU271" s="30"/>
      <c r="DV271" s="30"/>
      <c r="DW271" s="3">
        <v>39</v>
      </c>
      <c r="DX271"/>
      <c r="DY271" s="35">
        <v>1.3200000000000001E-5</v>
      </c>
      <c r="DZ271">
        <v>109.28</v>
      </c>
      <c r="EA271">
        <v>102.69199999999999</v>
      </c>
      <c r="EB271">
        <v>116.86799999999999</v>
      </c>
      <c r="EC271">
        <v>98.325999999999993</v>
      </c>
      <c r="ED271">
        <v>2.3E-2</v>
      </c>
      <c r="EE271"/>
      <c r="EG271" s="33"/>
      <c r="EH271" s="30"/>
      <c r="EI271" s="30"/>
      <c r="EJ271" s="30"/>
      <c r="EK271" s="30"/>
      <c r="EL271" s="30"/>
      <c r="EM271" s="30"/>
      <c r="EN271" s="30"/>
      <c r="EO271" s="30"/>
      <c r="EP271" s="30"/>
      <c r="EQ271" s="33"/>
      <c r="ER271" s="30"/>
      <c r="ES271" s="30"/>
      <c r="ET271" s="30"/>
      <c r="EU271" s="30"/>
      <c r="EV271" s="30"/>
      <c r="EW271" s="30"/>
      <c r="EX271" s="30"/>
      <c r="EY271" s="30"/>
      <c r="EZ271" s="30"/>
      <c r="FL271" s="60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</row>
    <row r="272" spans="1:196" x14ac:dyDescent="0.25">
      <c r="A272" s="30"/>
      <c r="B272">
        <v>63</v>
      </c>
      <c r="D272" s="35">
        <v>1.2300000000000001E-5</v>
      </c>
      <c r="E272">
        <v>134.75299999999999</v>
      </c>
      <c r="F272">
        <v>86.197000000000003</v>
      </c>
      <c r="G272">
        <v>215.63</v>
      </c>
      <c r="H272">
        <v>90</v>
      </c>
      <c r="I272">
        <v>2.1999999999999999E-2</v>
      </c>
      <c r="L272" s="33"/>
      <c r="M272" s="30"/>
      <c r="N272" s="30"/>
      <c r="O272" s="30"/>
      <c r="P272" s="30"/>
      <c r="Q272" s="30"/>
      <c r="R272" s="30"/>
      <c r="S272" s="30"/>
      <c r="T272" s="30"/>
      <c r="U272" s="30"/>
      <c r="V272" s="33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">
        <v>102</v>
      </c>
      <c r="AR272" t="s">
        <v>3</v>
      </c>
      <c r="AS272" s="35">
        <v>8.7199999999999995E-6</v>
      </c>
      <c r="AT272">
        <v>114.535</v>
      </c>
      <c r="AU272">
        <v>102.325</v>
      </c>
      <c r="AV272">
        <v>128.297</v>
      </c>
      <c r="AW272">
        <v>15.079000000000001</v>
      </c>
      <c r="AX272">
        <v>1.4999999999999999E-2</v>
      </c>
      <c r="BL272" s="33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">
        <v>1</v>
      </c>
      <c r="BY272" s="35">
        <v>1.4100000000000001E-5</v>
      </c>
      <c r="BZ272">
        <v>45.485999999999997</v>
      </c>
      <c r="CA272">
        <v>34.332999999999998</v>
      </c>
      <c r="CB272">
        <v>50.09</v>
      </c>
      <c r="CC272">
        <v>100.30500000000001</v>
      </c>
      <c r="CD272">
        <v>2.5000000000000001E-2</v>
      </c>
      <c r="CG272" s="33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J272">
        <f>DI269/DI265</f>
        <v>57.478260869565219</v>
      </c>
      <c r="DK272">
        <f>DI270/DI265</f>
        <v>559.3478260869565</v>
      </c>
      <c r="DL272" s="29"/>
      <c r="DM272" s="29"/>
      <c r="DN272" s="30"/>
      <c r="DO272" s="30"/>
      <c r="DP272" s="30"/>
      <c r="DQ272" s="30"/>
      <c r="DR272" s="30"/>
      <c r="DS272" s="30"/>
      <c r="DT272" s="30"/>
      <c r="DU272" s="30"/>
      <c r="DV272" s="30"/>
      <c r="DW272" s="3">
        <v>40</v>
      </c>
      <c r="DX272"/>
      <c r="DY272" s="35">
        <v>8.2900000000000002E-6</v>
      </c>
      <c r="DZ272">
        <v>108.681</v>
      </c>
      <c r="EA272">
        <v>102.248</v>
      </c>
      <c r="EB272">
        <v>113.111</v>
      </c>
      <c r="EC272">
        <v>-81.254000000000005</v>
      </c>
      <c r="ED272">
        <v>1.4E-2</v>
      </c>
      <c r="EE272"/>
      <c r="EG272" s="33"/>
      <c r="EH272" s="30"/>
      <c r="EI272" s="30"/>
      <c r="EJ272" s="30"/>
      <c r="EK272" s="30"/>
      <c r="EL272" s="30"/>
      <c r="EM272" s="30"/>
      <c r="EN272" s="30"/>
      <c r="EO272" s="30"/>
      <c r="EP272" s="30"/>
      <c r="EQ272" s="33"/>
      <c r="ER272" s="30"/>
      <c r="ES272" s="30"/>
      <c r="ET272" s="30"/>
      <c r="EU272" s="30"/>
      <c r="EV272" s="30"/>
      <c r="EW272" s="30"/>
      <c r="EX272" s="30"/>
      <c r="EY272" s="30"/>
      <c r="EZ272" s="30"/>
      <c r="FL272" s="60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</row>
    <row r="273" spans="1:196" x14ac:dyDescent="0.25">
      <c r="A273" s="30"/>
      <c r="B273">
        <v>64</v>
      </c>
      <c r="D273" s="35">
        <v>8.8999999999999995E-6</v>
      </c>
      <c r="E273">
        <v>112.35599999999999</v>
      </c>
      <c r="F273">
        <v>74</v>
      </c>
      <c r="G273">
        <v>149.667</v>
      </c>
      <c r="H273">
        <v>-90</v>
      </c>
      <c r="I273">
        <v>1.6E-2</v>
      </c>
      <c r="L273" s="33"/>
      <c r="M273" s="30"/>
      <c r="N273" s="30"/>
      <c r="O273" s="30"/>
      <c r="P273" s="30"/>
      <c r="Q273" s="30"/>
      <c r="R273" s="30"/>
      <c r="S273" s="30"/>
      <c r="T273" s="30"/>
      <c r="U273" s="30"/>
      <c r="V273" s="33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">
        <v>103</v>
      </c>
      <c r="AR273" t="s">
        <v>7</v>
      </c>
      <c r="AS273" s="35">
        <v>2.2199999999999999E-6</v>
      </c>
      <c r="AT273">
        <v>28.012</v>
      </c>
      <c r="AU273">
        <v>20.093</v>
      </c>
      <c r="AV273">
        <v>38.709000000000003</v>
      </c>
      <c r="AW273">
        <v>89.757000000000005</v>
      </c>
      <c r="AX273">
        <v>4.0000000000000001E-3</v>
      </c>
      <c r="BL273" s="33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">
        <v>2</v>
      </c>
      <c r="BY273" s="35">
        <v>1.3499999999999999E-5</v>
      </c>
      <c r="BZ273">
        <v>48.555999999999997</v>
      </c>
      <c r="CA273">
        <v>41.223999999999997</v>
      </c>
      <c r="CB273">
        <v>59.332999999999998</v>
      </c>
      <c r="CC273">
        <v>-76.608000000000004</v>
      </c>
      <c r="CD273">
        <v>2.4E-2</v>
      </c>
      <c r="CG273" s="33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E273">
        <f>DF274-DK272</f>
        <v>155.37439613526567</v>
      </c>
      <c r="DF273">
        <f>DI270/(DI265+DI266)</f>
        <v>459.46428571428567</v>
      </c>
      <c r="DG273">
        <f>DH274-DJ272</f>
        <v>15.966183574879238</v>
      </c>
      <c r="DH273">
        <f>DI269/(DI265+DI266)</f>
        <v>47.214285714285715</v>
      </c>
      <c r="DI273" t="s">
        <v>9</v>
      </c>
      <c r="DJ273">
        <f>DI269/DI268</f>
        <v>32.243902439024389</v>
      </c>
      <c r="DK273">
        <f>DI270/DI268</f>
        <v>313.78048780487802</v>
      </c>
      <c r="DL273" s="29"/>
      <c r="DM273" s="29"/>
      <c r="DN273" s="30"/>
      <c r="DO273" s="30"/>
      <c r="DP273" s="30"/>
      <c r="DQ273" s="30"/>
      <c r="DR273" s="30"/>
      <c r="DS273" s="30"/>
      <c r="DT273" s="30"/>
      <c r="DU273" s="30"/>
      <c r="DV273" s="30"/>
      <c r="DW273" s="3">
        <v>41</v>
      </c>
      <c r="DX273"/>
      <c r="DY273" s="35">
        <v>8.6000000000000007E-6</v>
      </c>
      <c r="DZ273">
        <v>106.8</v>
      </c>
      <c r="EA273">
        <v>100.515</v>
      </c>
      <c r="EB273">
        <v>111.884</v>
      </c>
      <c r="EC273">
        <v>98.745999999999995</v>
      </c>
      <c r="ED273">
        <v>1.4999999999999999E-2</v>
      </c>
      <c r="EE273"/>
      <c r="EG273" s="33"/>
      <c r="EH273" s="30"/>
      <c r="EI273" s="30"/>
      <c r="EJ273" s="30"/>
      <c r="EK273" s="30"/>
      <c r="EL273" s="30"/>
      <c r="EM273" s="30"/>
      <c r="EN273" s="30"/>
      <c r="EO273" s="30"/>
      <c r="EP273" s="30"/>
      <c r="EQ273" s="33"/>
      <c r="ER273" s="30"/>
      <c r="ES273" s="30"/>
      <c r="ET273" s="30"/>
      <c r="EU273" s="30"/>
      <c r="EV273" s="30"/>
      <c r="EW273" s="30"/>
      <c r="EX273" s="30"/>
      <c r="EY273" s="30"/>
      <c r="EZ273" s="30"/>
      <c r="FL273" s="60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</row>
    <row r="274" spans="1:196" x14ac:dyDescent="0.25">
      <c r="A274" s="30"/>
      <c r="B274">
        <v>65</v>
      </c>
      <c r="D274" s="35">
        <v>7.6699999999999994E-6</v>
      </c>
      <c r="E274">
        <v>100.093</v>
      </c>
      <c r="F274">
        <v>83.667000000000002</v>
      </c>
      <c r="G274">
        <v>124.333</v>
      </c>
      <c r="H274">
        <v>90</v>
      </c>
      <c r="I274">
        <v>1.2999999999999999E-2</v>
      </c>
      <c r="L274" s="33"/>
      <c r="M274" s="30"/>
      <c r="N274" s="30"/>
      <c r="O274" s="30"/>
      <c r="P274" s="30"/>
      <c r="Q274" s="30"/>
      <c r="R274" s="30"/>
      <c r="S274" s="30"/>
      <c r="T274" s="30"/>
      <c r="U274" s="30"/>
      <c r="V274" s="33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">
        <v>104</v>
      </c>
      <c r="AR274" t="s">
        <v>4</v>
      </c>
      <c r="AS274" s="35">
        <v>3.9899999999999999E-6</v>
      </c>
      <c r="AT274">
        <v>80.668000000000006</v>
      </c>
      <c r="AU274">
        <v>75.683000000000007</v>
      </c>
      <c r="AV274">
        <v>88.667000000000002</v>
      </c>
      <c r="AW274">
        <v>-80.134</v>
      </c>
      <c r="AX274">
        <v>7.0000000000000001E-3</v>
      </c>
      <c r="BL274" s="33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">
        <v>3</v>
      </c>
      <c r="BY274" s="35">
        <v>1.26E-5</v>
      </c>
      <c r="BZ274">
        <v>62.15</v>
      </c>
      <c r="CA274">
        <v>50.667000000000002</v>
      </c>
      <c r="CB274">
        <v>71.683000000000007</v>
      </c>
      <c r="CC274">
        <v>98.531000000000006</v>
      </c>
      <c r="CD274">
        <v>2.1999999999999999E-2</v>
      </c>
      <c r="CG274" s="33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F274">
        <f>DI270/(DI265-DI266)</f>
        <v>714.72222222222217</v>
      </c>
      <c r="DH274">
        <f>DI269/(DI265-DI266)</f>
        <v>73.444444444444457</v>
      </c>
      <c r="DI274" t="s">
        <v>10</v>
      </c>
      <c r="DJ274">
        <f>DI269/DI267</f>
        <v>94.428571428571431</v>
      </c>
      <c r="DK274">
        <f>DI270/DI267</f>
        <v>918.92857142857133</v>
      </c>
      <c r="DL274" s="29"/>
      <c r="DM274" s="29"/>
      <c r="DN274" s="30"/>
      <c r="DO274" s="30"/>
      <c r="DP274" s="30"/>
      <c r="DQ274" s="30"/>
      <c r="DR274" s="30"/>
      <c r="DS274" s="30"/>
      <c r="DT274" s="30"/>
      <c r="DU274" s="30"/>
      <c r="DV274" s="30"/>
      <c r="DW274" s="3">
        <v>42</v>
      </c>
      <c r="DX274"/>
      <c r="DY274" s="35">
        <v>1.04E-5</v>
      </c>
      <c r="DZ274">
        <v>106.236</v>
      </c>
      <c r="EA274">
        <v>101.245</v>
      </c>
      <c r="EB274">
        <v>112.706</v>
      </c>
      <c r="EC274">
        <v>-81.384</v>
      </c>
      <c r="ED274">
        <v>1.7999999999999999E-2</v>
      </c>
      <c r="EE274"/>
      <c r="EG274" s="33"/>
      <c r="EH274" s="30"/>
      <c r="EI274" s="34"/>
      <c r="EJ274" s="30"/>
      <c r="EK274" s="30"/>
      <c r="EL274" s="30"/>
      <c r="EM274" s="30"/>
      <c r="EN274" s="30"/>
      <c r="EO274" s="30"/>
      <c r="EP274" s="30"/>
      <c r="EQ274" s="33"/>
      <c r="ER274" s="30"/>
      <c r="ES274" s="30"/>
      <c r="ET274" s="30"/>
      <c r="EU274" s="30"/>
      <c r="EV274" s="30"/>
      <c r="EW274" s="30"/>
      <c r="EX274" s="30"/>
      <c r="EY274" s="30"/>
      <c r="EZ274" s="30"/>
      <c r="FL274" s="60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</row>
    <row r="275" spans="1:196" x14ac:dyDescent="0.25">
      <c r="A275" s="30"/>
      <c r="B275">
        <v>66</v>
      </c>
      <c r="D275" s="35">
        <v>7.6699999999999994E-6</v>
      </c>
      <c r="E275">
        <v>106.04</v>
      </c>
      <c r="F275">
        <v>58.332999999999998</v>
      </c>
      <c r="G275">
        <v>136.333</v>
      </c>
      <c r="H275">
        <v>-90</v>
      </c>
      <c r="I275">
        <v>1.2999999999999999E-2</v>
      </c>
      <c r="L275" s="33"/>
      <c r="M275" s="30"/>
      <c r="N275" s="30"/>
      <c r="O275" s="30"/>
      <c r="P275" s="30"/>
      <c r="Q275" s="30"/>
      <c r="R275" s="30"/>
      <c r="S275" s="30"/>
      <c r="T275" s="30"/>
      <c r="U275" s="30"/>
      <c r="V275" s="33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">
        <v>105</v>
      </c>
      <c r="AR275" t="s">
        <v>5</v>
      </c>
      <c r="AS275" s="35">
        <v>1.4399999999999999E-5</v>
      </c>
      <c r="AT275">
        <v>214.72200000000001</v>
      </c>
      <c r="AU275">
        <v>173.24700000000001</v>
      </c>
      <c r="AV275">
        <v>253.35900000000001</v>
      </c>
      <c r="AW275">
        <v>107.10299999999999</v>
      </c>
      <c r="AX275">
        <v>2.5999999999999999E-2</v>
      </c>
      <c r="BL275" s="33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">
        <v>4</v>
      </c>
      <c r="BY275" s="35">
        <v>1.8700000000000001E-5</v>
      </c>
      <c r="BZ275">
        <v>58.674999999999997</v>
      </c>
      <c r="CA275">
        <v>49.658999999999999</v>
      </c>
      <c r="CB275">
        <v>68.003</v>
      </c>
      <c r="CC275">
        <v>-80.38</v>
      </c>
      <c r="CD275">
        <v>3.3000000000000002E-2</v>
      </c>
      <c r="CG275" s="33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3"/>
      <c r="DC275" s="30"/>
      <c r="DD275" s="30"/>
      <c r="DE275" s="30"/>
      <c r="DF275" s="30"/>
      <c r="DG275" s="30"/>
      <c r="DH275" s="30"/>
      <c r="DI275" s="30"/>
      <c r="DJ275" s="30"/>
      <c r="DK275" s="30"/>
      <c r="DL275" s="29"/>
      <c r="DM275" s="29"/>
      <c r="DN275" s="30"/>
      <c r="DO275" s="30"/>
      <c r="DP275" s="30"/>
      <c r="DQ275" s="30"/>
      <c r="DR275" s="30"/>
      <c r="DS275" s="30"/>
      <c r="DT275" s="30"/>
      <c r="DU275" s="30"/>
      <c r="DV275" s="30"/>
      <c r="DW275" s="3">
        <v>43</v>
      </c>
      <c r="DX275"/>
      <c r="DY275" s="35">
        <v>5.8300000000000001E-6</v>
      </c>
      <c r="DZ275">
        <v>101.726</v>
      </c>
      <c r="EA275">
        <v>97.653999999999996</v>
      </c>
      <c r="EB275">
        <v>104.96299999999999</v>
      </c>
      <c r="EC275">
        <v>96.34</v>
      </c>
      <c r="ED275">
        <v>0.01</v>
      </c>
      <c r="EE275"/>
      <c r="EG275" s="33"/>
      <c r="EH275" s="30"/>
      <c r="EI275" s="34"/>
      <c r="EJ275" s="30"/>
      <c r="EK275" s="30"/>
      <c r="EL275" s="30"/>
      <c r="EM275" s="30"/>
      <c r="EN275" s="30"/>
      <c r="EO275" s="30"/>
      <c r="EP275" s="30"/>
      <c r="EQ275" s="33"/>
      <c r="ER275" s="30"/>
      <c r="ES275" s="30"/>
      <c r="ET275" s="30"/>
      <c r="EU275" s="30"/>
      <c r="EV275" s="30"/>
      <c r="EW275" s="30"/>
      <c r="EX275" s="30"/>
      <c r="EY275" s="30"/>
      <c r="EZ275" s="30"/>
      <c r="FL275" s="60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</row>
    <row r="276" spans="1:196" x14ac:dyDescent="0.25">
      <c r="A276" s="30"/>
      <c r="B276">
        <v>67</v>
      </c>
      <c r="D276" s="35">
        <v>1.5E-5</v>
      </c>
      <c r="E276">
        <v>119.342</v>
      </c>
      <c r="F276">
        <v>82.093000000000004</v>
      </c>
      <c r="G276">
        <v>166.25</v>
      </c>
      <c r="H276">
        <v>88.807000000000002</v>
      </c>
      <c r="I276">
        <v>2.7E-2</v>
      </c>
      <c r="L276" s="33"/>
      <c r="M276" s="30"/>
      <c r="N276" s="30"/>
      <c r="O276" s="30"/>
      <c r="P276" s="30"/>
      <c r="Q276" s="30"/>
      <c r="R276" s="30"/>
      <c r="S276" s="30"/>
      <c r="T276" s="30"/>
      <c r="U276" s="30"/>
      <c r="V276" s="33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">
        <v>102</v>
      </c>
      <c r="AS276" s="35">
        <v>8.5099999999999998E-4</v>
      </c>
      <c r="AT276">
        <v>114.122</v>
      </c>
      <c r="AU276">
        <v>75.447000000000003</v>
      </c>
      <c r="AV276">
        <v>253.65100000000001</v>
      </c>
      <c r="AW276">
        <v>103.991</v>
      </c>
      <c r="AX276">
        <v>1.536</v>
      </c>
      <c r="BL276" s="33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">
        <v>5</v>
      </c>
      <c r="BY276" s="35">
        <v>1.3200000000000001E-5</v>
      </c>
      <c r="BZ276">
        <v>50.648000000000003</v>
      </c>
      <c r="CA276">
        <v>42.055</v>
      </c>
      <c r="CB276">
        <v>59.290999999999997</v>
      </c>
      <c r="CC276">
        <v>102.381</v>
      </c>
      <c r="CD276">
        <v>2.3E-2</v>
      </c>
      <c r="CG276" s="33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6" t="s">
        <v>140</v>
      </c>
      <c r="DC276" s="30"/>
      <c r="DD276" s="30"/>
      <c r="DE276" s="30"/>
      <c r="DF276" s="30"/>
      <c r="DG276" s="30"/>
      <c r="DH276" s="30"/>
      <c r="DI276" s="30"/>
      <c r="DJ276" s="30"/>
      <c r="DK276" s="30"/>
      <c r="DL276" s="29"/>
      <c r="DM276" s="29"/>
      <c r="DN276" s="30"/>
      <c r="DO276" s="30"/>
      <c r="DP276" s="30"/>
      <c r="DQ276" s="30"/>
      <c r="DR276" s="30"/>
      <c r="DS276" s="30"/>
      <c r="DT276" s="30"/>
      <c r="DU276" s="30"/>
      <c r="DV276" s="30"/>
      <c r="DW276" s="3">
        <v>44</v>
      </c>
      <c r="DX276"/>
      <c r="DY276" s="35">
        <v>9.5200000000000003E-6</v>
      </c>
      <c r="DZ276">
        <v>102.032</v>
      </c>
      <c r="EA276">
        <v>91.555999999999997</v>
      </c>
      <c r="EB276">
        <v>107.867</v>
      </c>
      <c r="EC276">
        <v>-80.218000000000004</v>
      </c>
      <c r="ED276">
        <v>1.6E-2</v>
      </c>
      <c r="EE276"/>
      <c r="EG276" s="33"/>
      <c r="EH276" s="30"/>
      <c r="EI276" s="34"/>
      <c r="EJ276" s="30"/>
      <c r="EK276" s="30"/>
      <c r="EL276" s="30"/>
      <c r="EM276" s="30"/>
      <c r="EN276" s="30"/>
      <c r="EO276" s="30"/>
      <c r="EP276" s="30"/>
      <c r="EQ276" s="33"/>
      <c r="ER276" s="30"/>
      <c r="ES276" s="30"/>
      <c r="ET276" s="30"/>
      <c r="EU276" s="30"/>
      <c r="EV276" s="30"/>
      <c r="EW276" s="30"/>
      <c r="EX276" s="30"/>
      <c r="EY276" s="30"/>
      <c r="EZ276" s="30"/>
      <c r="FL276" s="60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</row>
    <row r="277" spans="1:196" x14ac:dyDescent="0.25">
      <c r="A277" s="30"/>
      <c r="B277">
        <v>68</v>
      </c>
      <c r="D277" s="35">
        <v>1.2300000000000001E-5</v>
      </c>
      <c r="E277">
        <v>118.149</v>
      </c>
      <c r="F277">
        <v>82.26</v>
      </c>
      <c r="G277">
        <v>165.85</v>
      </c>
      <c r="H277">
        <v>-88.492999999999995</v>
      </c>
      <c r="I277">
        <v>2.1000000000000001E-2</v>
      </c>
      <c r="L277" s="33"/>
      <c r="M277" s="30"/>
      <c r="N277" s="30"/>
      <c r="O277" s="30"/>
      <c r="P277" s="30"/>
      <c r="Q277" s="30"/>
      <c r="R277" s="30"/>
      <c r="S277" s="30"/>
      <c r="T277" s="30"/>
      <c r="U277" s="30"/>
      <c r="V277" s="33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X277">
        <v>6.2250000000000005</v>
      </c>
      <c r="BL277" s="33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">
        <v>6</v>
      </c>
      <c r="BY277" s="35">
        <v>1.3499999999999999E-5</v>
      </c>
      <c r="BZ277">
        <v>45.34</v>
      </c>
      <c r="CA277">
        <v>40.527999999999999</v>
      </c>
      <c r="CB277">
        <v>49.63</v>
      </c>
      <c r="CC277">
        <v>-80.537999999999997</v>
      </c>
      <c r="CD277">
        <v>2.4E-2</v>
      </c>
      <c r="CG277" s="33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" t="s">
        <v>12</v>
      </c>
      <c r="DC277" t="s">
        <v>1</v>
      </c>
      <c r="DD277" t="s">
        <v>2</v>
      </c>
      <c r="DE277" t="s">
        <v>3</v>
      </c>
      <c r="DF277" t="s">
        <v>4</v>
      </c>
      <c r="DG277" t="s">
        <v>5</v>
      </c>
      <c r="DH277" t="s">
        <v>6</v>
      </c>
      <c r="DI277" t="s">
        <v>13</v>
      </c>
      <c r="DL277" s="29"/>
      <c r="DM277" s="29"/>
      <c r="DN277" s="30"/>
      <c r="DO277" s="30"/>
      <c r="DP277" s="30"/>
      <c r="DQ277" s="30"/>
      <c r="DR277" s="30"/>
      <c r="DS277" s="30"/>
      <c r="DT277" s="30"/>
      <c r="DU277" s="30"/>
      <c r="DV277" s="30"/>
      <c r="DW277" s="3">
        <v>45</v>
      </c>
      <c r="DX277"/>
      <c r="DY277" s="35">
        <v>9.5200000000000003E-6</v>
      </c>
      <c r="DZ277">
        <v>97.926000000000002</v>
      </c>
      <c r="EA277">
        <v>89.8</v>
      </c>
      <c r="EB277">
        <v>103.75</v>
      </c>
      <c r="EC277">
        <v>97.594999999999999</v>
      </c>
      <c r="ED277">
        <v>1.6E-2</v>
      </c>
      <c r="EE277"/>
      <c r="EG277" s="33"/>
      <c r="EH277" s="30"/>
      <c r="EI277" s="34"/>
      <c r="EJ277" s="30"/>
      <c r="EK277" s="30"/>
      <c r="EL277" s="30"/>
      <c r="EM277" s="30"/>
      <c r="EN277" s="30"/>
      <c r="EO277" s="30"/>
      <c r="EP277" s="30"/>
      <c r="EQ277" s="33"/>
      <c r="ER277" s="30"/>
      <c r="ES277" s="30"/>
      <c r="ET277" s="30"/>
      <c r="EU277" s="30"/>
      <c r="EV277" s="30"/>
      <c r="EW277" s="30"/>
      <c r="EX277" s="30"/>
      <c r="EY277" s="30"/>
      <c r="EZ277" s="30"/>
      <c r="FL277" s="60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</row>
    <row r="278" spans="1:196" x14ac:dyDescent="0.25">
      <c r="A278" s="30"/>
      <c r="B278">
        <v>69</v>
      </c>
      <c r="D278" s="35">
        <v>7.6699999999999994E-6</v>
      </c>
      <c r="E278">
        <v>102.90300000000001</v>
      </c>
      <c r="F278">
        <v>80.549000000000007</v>
      </c>
      <c r="G278">
        <v>112.29600000000001</v>
      </c>
      <c r="H278">
        <v>-85.236000000000004</v>
      </c>
      <c r="I278">
        <v>1.2999999999999999E-2</v>
      </c>
      <c r="L278" s="33"/>
      <c r="M278" s="30"/>
      <c r="N278" s="30"/>
      <c r="O278" s="30"/>
      <c r="P278" s="30"/>
      <c r="Q278" s="30"/>
      <c r="R278" s="30"/>
      <c r="S278" s="30"/>
      <c r="T278" s="30"/>
      <c r="U278" s="30"/>
      <c r="V278" s="33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Y278" t="s">
        <v>8</v>
      </c>
      <c r="BL278" s="33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">
        <v>7</v>
      </c>
      <c r="BY278" s="35">
        <v>2.0000000000000002E-5</v>
      </c>
      <c r="BZ278">
        <v>47.545000000000002</v>
      </c>
      <c r="CA278">
        <v>41.667000000000002</v>
      </c>
      <c r="CB278">
        <v>52.241999999999997</v>
      </c>
      <c r="CC278">
        <v>99.903999999999996</v>
      </c>
      <c r="CD278">
        <v>3.5000000000000003E-2</v>
      </c>
      <c r="CG278" s="33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">
        <v>1</v>
      </c>
      <c r="DD278" s="35">
        <v>1.04E-5</v>
      </c>
      <c r="DE278">
        <v>144.41900000000001</v>
      </c>
      <c r="DF278">
        <v>140.34</v>
      </c>
      <c r="DG278">
        <v>147.995</v>
      </c>
      <c r="DH278">
        <v>-145.84</v>
      </c>
      <c r="DI278">
        <v>1.7999999999999999E-2</v>
      </c>
      <c r="DJ278">
        <f>AVERAGE(DI278:DI303)</f>
        <v>1.9307692307692317E-2</v>
      </c>
      <c r="DL278" s="29"/>
      <c r="DM278" s="29"/>
      <c r="DN278" s="30"/>
      <c r="DO278" s="30"/>
      <c r="DP278" s="30"/>
      <c r="DQ278" s="30"/>
      <c r="DR278" s="30"/>
      <c r="DS278" s="30"/>
      <c r="DT278" s="30"/>
      <c r="DU278" s="30"/>
      <c r="DV278" s="30"/>
      <c r="DW278" s="3">
        <v>46</v>
      </c>
      <c r="DX278"/>
      <c r="DY278" s="35">
        <v>1.66E-5</v>
      </c>
      <c r="DZ278">
        <v>97.688000000000002</v>
      </c>
      <c r="EA278">
        <v>92.831999999999994</v>
      </c>
      <c r="EB278">
        <v>101.58</v>
      </c>
      <c r="EC278">
        <v>-81.254000000000005</v>
      </c>
      <c r="ED278">
        <v>0.03</v>
      </c>
      <c r="EE278"/>
      <c r="EG278" s="33"/>
      <c r="EH278" s="30"/>
      <c r="EI278" s="34"/>
      <c r="EJ278" s="30"/>
      <c r="EK278" s="30"/>
      <c r="EL278" s="30"/>
      <c r="EM278" s="30"/>
      <c r="EN278" s="30"/>
      <c r="EO278" s="30"/>
      <c r="EP278" s="30"/>
      <c r="EQ278" s="33"/>
      <c r="ER278" s="30"/>
      <c r="ES278" s="30"/>
      <c r="ET278" s="30"/>
      <c r="EU278" s="30"/>
      <c r="EV278" s="30"/>
      <c r="EW278" s="30"/>
      <c r="EX278" s="30"/>
      <c r="EY278" s="30"/>
      <c r="EZ278" s="30"/>
      <c r="FL278" s="60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</row>
    <row r="279" spans="1:196" x14ac:dyDescent="0.25">
      <c r="A279" s="30"/>
      <c r="B279">
        <v>70</v>
      </c>
      <c r="D279" s="35">
        <v>9.8200000000000008E-6</v>
      </c>
      <c r="E279">
        <v>125.05500000000001</v>
      </c>
      <c r="F279">
        <v>86</v>
      </c>
      <c r="G279">
        <v>222.67699999999999</v>
      </c>
      <c r="H279">
        <v>88.152000000000001</v>
      </c>
      <c r="I279">
        <v>1.7000000000000001E-2</v>
      </c>
      <c r="L279" s="33"/>
      <c r="M279" s="30"/>
      <c r="N279" s="30"/>
      <c r="O279" s="30"/>
      <c r="P279" s="30"/>
      <c r="Q279" s="30"/>
      <c r="R279" s="30"/>
      <c r="S279" s="30"/>
      <c r="T279" s="30"/>
      <c r="U279" s="30"/>
      <c r="V279" s="33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Y279">
        <f>AX276/AX272</f>
        <v>102.4</v>
      </c>
      <c r="AZ279">
        <f>AX277/AX272</f>
        <v>415.00000000000006</v>
      </c>
      <c r="BL279" s="33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">
        <v>8</v>
      </c>
      <c r="BY279" s="35">
        <v>1.47E-5</v>
      </c>
      <c r="BZ279">
        <v>49.296999999999997</v>
      </c>
      <c r="CA279">
        <v>45.404000000000003</v>
      </c>
      <c r="CB279">
        <v>54.6</v>
      </c>
      <c r="CC279">
        <v>-78.930000000000007</v>
      </c>
      <c r="CD279">
        <v>2.5999999999999999E-2</v>
      </c>
      <c r="CG279" s="33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">
        <v>2</v>
      </c>
      <c r="DD279" s="35">
        <v>9.5200000000000003E-6</v>
      </c>
      <c r="DE279">
        <v>147.72200000000001</v>
      </c>
      <c r="DF279">
        <v>141.446</v>
      </c>
      <c r="DG279">
        <v>155.6</v>
      </c>
      <c r="DH279">
        <v>35.311</v>
      </c>
      <c r="DI279">
        <v>1.6E-2</v>
      </c>
      <c r="DL279" s="29"/>
      <c r="DM279" s="29"/>
      <c r="DN279" s="30"/>
      <c r="DO279" s="30"/>
      <c r="DP279" s="30"/>
      <c r="DQ279" s="30"/>
      <c r="DR279" s="30"/>
      <c r="DS279" s="30"/>
      <c r="DT279" s="30"/>
      <c r="DU279" s="30"/>
      <c r="DV279" s="30"/>
      <c r="DW279" s="3">
        <v>47</v>
      </c>
      <c r="DX279"/>
      <c r="DY279" s="35">
        <v>9.2099999999999999E-6</v>
      </c>
      <c r="DZ279">
        <v>97.698999999999998</v>
      </c>
      <c r="EA279">
        <v>90.281000000000006</v>
      </c>
      <c r="EB279">
        <v>103.792</v>
      </c>
      <c r="EC279">
        <v>97.852999999999994</v>
      </c>
      <c r="ED279">
        <v>1.6E-2</v>
      </c>
      <c r="EE279"/>
      <c r="EG279" s="33"/>
      <c r="EH279" s="30"/>
      <c r="EI279" s="34"/>
      <c r="EJ279" s="30"/>
      <c r="EK279" s="30"/>
      <c r="EL279" s="30"/>
      <c r="EM279" s="30"/>
      <c r="EN279" s="30"/>
      <c r="EO279" s="30"/>
      <c r="EP279" s="30"/>
      <c r="EQ279" s="33"/>
      <c r="ER279" s="30"/>
      <c r="ES279" s="30"/>
      <c r="ET279" s="30"/>
      <c r="EU279" s="30"/>
      <c r="EV279" s="30"/>
      <c r="EW279" s="30"/>
      <c r="EX279" s="30"/>
      <c r="EY279" s="30"/>
      <c r="EZ279" s="30"/>
      <c r="FL279" s="60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</row>
    <row r="280" spans="1:196" x14ac:dyDescent="0.25">
      <c r="A280" s="30"/>
      <c r="B280">
        <v>71</v>
      </c>
      <c r="D280" s="35">
        <v>1.04E-5</v>
      </c>
      <c r="E280">
        <v>110.703</v>
      </c>
      <c r="F280">
        <v>74.138999999999996</v>
      </c>
      <c r="G280">
        <v>150.44</v>
      </c>
      <c r="H280">
        <v>-88.263999999999996</v>
      </c>
      <c r="I280">
        <v>1.7999999999999999E-2</v>
      </c>
      <c r="L280" s="33"/>
      <c r="M280" s="30"/>
      <c r="N280" s="30"/>
      <c r="O280" s="30"/>
      <c r="P280" s="30"/>
      <c r="Q280" s="30"/>
      <c r="R280" s="30"/>
      <c r="S280" s="30"/>
      <c r="T280" s="30"/>
      <c r="U280" s="30"/>
      <c r="V280" s="33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T280">
        <f>AU281-AZ279</f>
        <v>150.90909090909093</v>
      </c>
      <c r="AU280">
        <f>AX277/(AX272+AX273)</f>
        <v>327.63157894736844</v>
      </c>
      <c r="AV280">
        <f>AW281-AY279</f>
        <v>37.236363636363649</v>
      </c>
      <c r="AW280">
        <f>AX276/(AX272+AX273)</f>
        <v>80.842105263157904</v>
      </c>
      <c r="AX280" t="s">
        <v>9</v>
      </c>
      <c r="AY280">
        <f>AX276/AX275</f>
        <v>59.07692307692308</v>
      </c>
      <c r="AZ280">
        <f>AX277/AX275</f>
        <v>239.42307692307696</v>
      </c>
      <c r="BL280" s="33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">
        <v>9</v>
      </c>
      <c r="BY280" s="35">
        <v>1.8099999999999999E-5</v>
      </c>
      <c r="BZ280">
        <v>49.482999999999997</v>
      </c>
      <c r="CA280">
        <v>41.482999999999997</v>
      </c>
      <c r="CB280">
        <v>54.884999999999998</v>
      </c>
      <c r="CC280">
        <v>99.950999999999993</v>
      </c>
      <c r="CD280">
        <v>3.2000000000000001E-2</v>
      </c>
      <c r="CG280" s="33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">
        <v>3</v>
      </c>
      <c r="DD280" s="35">
        <v>8.8999999999999995E-6</v>
      </c>
      <c r="DE280">
        <v>147.267</v>
      </c>
      <c r="DF280">
        <v>140.67500000000001</v>
      </c>
      <c r="DG280">
        <v>156.27000000000001</v>
      </c>
      <c r="DH280">
        <v>-147.995</v>
      </c>
      <c r="DI280">
        <v>1.4999999999999999E-2</v>
      </c>
      <c r="DL280" s="29"/>
      <c r="DM280" s="29"/>
      <c r="DN280" s="30"/>
      <c r="DO280" s="30"/>
      <c r="DP280" s="30"/>
      <c r="DQ280" s="30"/>
      <c r="DR280" s="30"/>
      <c r="DS280" s="30"/>
      <c r="DT280" s="30"/>
      <c r="DU280" s="30"/>
      <c r="DV280" s="30"/>
      <c r="DW280" s="3">
        <v>48</v>
      </c>
      <c r="DX280"/>
      <c r="DY280" s="35">
        <v>1.3200000000000001E-5</v>
      </c>
      <c r="DZ280">
        <v>96.631</v>
      </c>
      <c r="EA280">
        <v>92.537999999999997</v>
      </c>
      <c r="EB280">
        <v>99.453000000000003</v>
      </c>
      <c r="EC280">
        <v>-81.674000000000007</v>
      </c>
      <c r="ED280">
        <v>2.3E-2</v>
      </c>
      <c r="EE280"/>
      <c r="EG280" s="33"/>
      <c r="EH280" s="30"/>
      <c r="EI280" s="34"/>
      <c r="EJ280" s="30"/>
      <c r="EK280" s="30"/>
      <c r="EL280" s="30"/>
      <c r="EM280" s="30"/>
      <c r="EN280" s="30"/>
      <c r="EO280" s="30"/>
      <c r="EP280" s="30"/>
      <c r="EQ280" s="33"/>
      <c r="ER280" s="30"/>
      <c r="ES280" s="30"/>
      <c r="ET280" s="30"/>
      <c r="EU280" s="30"/>
      <c r="EV280" s="30"/>
      <c r="EW280" s="30"/>
      <c r="EX280" s="30"/>
      <c r="EY280" s="30"/>
      <c r="EZ280" s="30"/>
      <c r="FL280" s="60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</row>
    <row r="281" spans="1:196" x14ac:dyDescent="0.25">
      <c r="A281" s="30"/>
      <c r="B281">
        <v>72</v>
      </c>
      <c r="D281" s="35">
        <v>7.0600000000000002E-6</v>
      </c>
      <c r="E281">
        <v>100.00700000000001</v>
      </c>
      <c r="F281">
        <v>81.480999999999995</v>
      </c>
      <c r="G281">
        <v>136.26300000000001</v>
      </c>
      <c r="H281">
        <v>84.805999999999997</v>
      </c>
      <c r="I281">
        <v>1.2E-2</v>
      </c>
      <c r="L281" s="33"/>
      <c r="M281" s="30"/>
      <c r="N281" s="30"/>
      <c r="O281" s="30"/>
      <c r="P281" s="30"/>
      <c r="Q281" s="30"/>
      <c r="R281" s="30"/>
      <c r="S281" s="30"/>
      <c r="T281" s="30"/>
      <c r="U281" s="30"/>
      <c r="V281" s="33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U281">
        <f>AX277/(AX272-AX273)</f>
        <v>565.90909090909099</v>
      </c>
      <c r="AW281">
        <f>AX276/(AX272-AX273)</f>
        <v>139.63636363636365</v>
      </c>
      <c r="AX281" t="s">
        <v>10</v>
      </c>
      <c r="AY281">
        <f>AX276/AX274</f>
        <v>219.42857142857142</v>
      </c>
      <c r="AZ281">
        <f>AX277/AX274</f>
        <v>889.28571428571433</v>
      </c>
      <c r="BL281" s="33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">
        <v>10</v>
      </c>
      <c r="BY281" s="35">
        <v>1.9300000000000002E-5</v>
      </c>
      <c r="BZ281">
        <v>68.994</v>
      </c>
      <c r="CA281">
        <v>53.667000000000002</v>
      </c>
      <c r="CB281">
        <v>84.83</v>
      </c>
      <c r="CC281">
        <v>-79.778000000000006</v>
      </c>
      <c r="CD281">
        <v>3.4000000000000002E-2</v>
      </c>
      <c r="CG281" s="33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">
        <v>4</v>
      </c>
      <c r="DD281" s="35">
        <v>1.1399999999999999E-5</v>
      </c>
      <c r="DE281">
        <v>153.74100000000001</v>
      </c>
      <c r="DF281">
        <v>150.48099999999999</v>
      </c>
      <c r="DG281">
        <v>156.98699999999999</v>
      </c>
      <c r="DH281">
        <v>35.909999999999997</v>
      </c>
      <c r="DI281">
        <v>0.02</v>
      </c>
      <c r="DL281" s="29"/>
      <c r="DM281" s="29"/>
      <c r="DN281" s="30"/>
      <c r="DO281" s="30"/>
      <c r="DP281" s="30"/>
      <c r="DQ281" s="30"/>
      <c r="DR281" s="30"/>
      <c r="DS281" s="30"/>
      <c r="DT281" s="30"/>
      <c r="DU281" s="30"/>
      <c r="DV281" s="30"/>
      <c r="DW281" s="3">
        <v>49</v>
      </c>
      <c r="DX281"/>
      <c r="DY281" s="35">
        <v>7.0600000000000002E-6</v>
      </c>
      <c r="DZ281">
        <v>98.613</v>
      </c>
      <c r="EA281">
        <v>92.346999999999994</v>
      </c>
      <c r="EB281">
        <v>104.227</v>
      </c>
      <c r="EC281">
        <v>97.765000000000001</v>
      </c>
      <c r="ED281">
        <v>1.2E-2</v>
      </c>
      <c r="EE281"/>
      <c r="EG281" s="33"/>
      <c r="EH281" s="30"/>
      <c r="EI281" s="34"/>
      <c r="EJ281" s="30"/>
      <c r="EK281" s="30"/>
      <c r="EL281" s="30"/>
      <c r="EM281" s="30"/>
      <c r="EN281" s="30"/>
      <c r="EO281" s="30"/>
      <c r="EP281" s="30"/>
      <c r="EQ281" s="33"/>
      <c r="ER281" s="30"/>
      <c r="ES281" s="30"/>
      <c r="ET281" s="30"/>
      <c r="EU281" s="30"/>
      <c r="EV281" s="30"/>
      <c r="EW281" s="30"/>
      <c r="EX281" s="30"/>
      <c r="EY281" s="30"/>
      <c r="EZ281" s="30"/>
      <c r="FL281" s="60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</row>
    <row r="282" spans="1:196" x14ac:dyDescent="0.25">
      <c r="A282" s="30"/>
      <c r="B282">
        <v>73</v>
      </c>
      <c r="D282" s="35">
        <v>8.8999999999999995E-6</v>
      </c>
      <c r="E282">
        <v>97.168999999999997</v>
      </c>
      <c r="F282">
        <v>90.111000000000004</v>
      </c>
      <c r="G282">
        <v>103.889</v>
      </c>
      <c r="H282">
        <v>-90</v>
      </c>
      <c r="I282">
        <v>1.6E-2</v>
      </c>
      <c r="L282" s="33"/>
      <c r="M282" s="30"/>
      <c r="N282" s="30"/>
      <c r="O282" s="30"/>
      <c r="P282" s="30"/>
      <c r="Q282" s="30"/>
      <c r="R282" s="30"/>
      <c r="S282" s="30"/>
      <c r="T282" s="30"/>
      <c r="U282" s="30"/>
      <c r="V282" s="33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3"/>
      <c r="AR282" s="30"/>
      <c r="AS282" s="30"/>
      <c r="AT282" s="30"/>
      <c r="AU282" s="30"/>
      <c r="AV282" s="30"/>
      <c r="AW282" s="30"/>
      <c r="AX282" s="30"/>
      <c r="AY282" s="30"/>
      <c r="AZ282" s="30"/>
      <c r="BA282" s="29"/>
      <c r="BB282" s="29"/>
      <c r="BC282" s="30"/>
      <c r="BD282" s="30"/>
      <c r="BE282" s="30"/>
      <c r="BF282" s="30"/>
      <c r="BG282" s="30"/>
      <c r="BH282" s="30"/>
      <c r="BI282" s="30"/>
      <c r="BJ282" s="30"/>
      <c r="BK282" s="30"/>
      <c r="BL282" s="33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">
        <v>11</v>
      </c>
      <c r="BY282" s="35">
        <v>1.8700000000000001E-5</v>
      </c>
      <c r="BZ282">
        <v>58.500999999999998</v>
      </c>
      <c r="CA282">
        <v>51.332999999999998</v>
      </c>
      <c r="CB282">
        <v>66.332999999999998</v>
      </c>
      <c r="CC282">
        <v>98.673000000000002</v>
      </c>
      <c r="CD282">
        <v>3.3000000000000002E-2</v>
      </c>
      <c r="CG282" s="33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">
        <v>5</v>
      </c>
      <c r="DD282" s="35">
        <v>9.2099999999999999E-6</v>
      </c>
      <c r="DE282">
        <v>158.745</v>
      </c>
      <c r="DF282">
        <v>152.667</v>
      </c>
      <c r="DG282">
        <v>166.191</v>
      </c>
      <c r="DH282">
        <v>-150.751</v>
      </c>
      <c r="DI282">
        <v>1.6E-2</v>
      </c>
      <c r="DL282" s="29"/>
      <c r="DM282" s="29"/>
      <c r="DN282" s="30"/>
      <c r="DO282" s="30"/>
      <c r="DP282" s="30"/>
      <c r="DQ282" s="30"/>
      <c r="DR282" s="30"/>
      <c r="DS282" s="30"/>
      <c r="DT282" s="30"/>
      <c r="DU282" s="30"/>
      <c r="DV282" s="30"/>
      <c r="DW282" s="3">
        <v>50</v>
      </c>
      <c r="DX282"/>
      <c r="DY282" s="35">
        <v>7.6699999999999994E-6</v>
      </c>
      <c r="DZ282">
        <v>96.387</v>
      </c>
      <c r="EA282">
        <v>90.167000000000002</v>
      </c>
      <c r="EB282">
        <v>102.26900000000001</v>
      </c>
      <c r="EC282">
        <v>-82.875</v>
      </c>
      <c r="ED282">
        <v>1.2999999999999999E-2</v>
      </c>
      <c r="EE282"/>
      <c r="EG282" s="33"/>
      <c r="EH282" s="30"/>
      <c r="EI282" s="34"/>
      <c r="EJ282" s="30"/>
      <c r="EK282" s="30"/>
      <c r="EL282" s="30"/>
      <c r="EM282" s="30"/>
      <c r="EN282" s="30"/>
      <c r="EO282" s="30"/>
      <c r="EP282" s="30"/>
      <c r="EQ282" s="33"/>
      <c r="ER282" s="30"/>
      <c r="ES282" s="30"/>
      <c r="ET282" s="30"/>
      <c r="EU282" s="30"/>
      <c r="EV282" s="30"/>
      <c r="EW282" s="30"/>
      <c r="EX282" s="30"/>
      <c r="EY282" s="30"/>
      <c r="EZ282" s="30"/>
      <c r="FL282" s="60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</row>
    <row r="283" spans="1:196" x14ac:dyDescent="0.25">
      <c r="A283" s="30"/>
      <c r="B283">
        <v>74</v>
      </c>
      <c r="D283" s="35">
        <v>9.5200000000000003E-6</v>
      </c>
      <c r="E283">
        <v>94.064999999999998</v>
      </c>
      <c r="F283">
        <v>85.703999999999994</v>
      </c>
      <c r="G283">
        <v>106</v>
      </c>
      <c r="H283">
        <v>90</v>
      </c>
      <c r="I283">
        <v>1.7000000000000001E-2</v>
      </c>
      <c r="L283" s="33"/>
      <c r="M283" s="30"/>
      <c r="N283" s="30"/>
      <c r="O283" s="30"/>
      <c r="P283" s="30"/>
      <c r="Q283" s="30"/>
      <c r="R283" s="30"/>
      <c r="S283" s="30"/>
      <c r="T283" s="30"/>
      <c r="U283" s="30"/>
      <c r="V283" s="33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6" t="s">
        <v>103</v>
      </c>
      <c r="AR283" s="30"/>
      <c r="AS283" s="30"/>
      <c r="AT283" s="30"/>
      <c r="AU283" s="30"/>
      <c r="AV283" s="30"/>
      <c r="AW283" s="30"/>
      <c r="AX283" s="30"/>
      <c r="AY283" s="30"/>
      <c r="AZ283" s="30"/>
      <c r="BA283" s="29"/>
      <c r="BB283" s="29"/>
      <c r="BC283" s="30"/>
      <c r="BD283" s="30"/>
      <c r="BE283" s="30"/>
      <c r="BF283" s="30"/>
      <c r="BG283" s="30"/>
      <c r="BH283" s="30"/>
      <c r="BI283" s="30"/>
      <c r="BJ283" s="30"/>
      <c r="BK283" s="30"/>
      <c r="BL283" s="33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">
        <v>12</v>
      </c>
      <c r="BY283" s="35">
        <v>1.26E-5</v>
      </c>
      <c r="BZ283">
        <v>66.534999999999997</v>
      </c>
      <c r="CA283">
        <v>61.332999999999998</v>
      </c>
      <c r="CB283">
        <v>73.42</v>
      </c>
      <c r="CC283">
        <v>-78.408000000000001</v>
      </c>
      <c r="CD283">
        <v>2.1999999999999999E-2</v>
      </c>
      <c r="CG283" s="33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">
        <v>6</v>
      </c>
      <c r="DD283" s="35">
        <v>8.6000000000000007E-6</v>
      </c>
      <c r="DE283">
        <v>165.88499999999999</v>
      </c>
      <c r="DF283">
        <v>161.81399999999999</v>
      </c>
      <c r="DG283">
        <v>171.97900000000001</v>
      </c>
      <c r="DH283">
        <v>37.304000000000002</v>
      </c>
      <c r="DI283">
        <v>1.4999999999999999E-2</v>
      </c>
      <c r="DL283" s="29"/>
      <c r="DM283" s="29"/>
      <c r="DN283" s="30"/>
      <c r="DO283" s="30"/>
      <c r="DP283" s="30"/>
      <c r="DQ283" s="30"/>
      <c r="DR283" s="30"/>
      <c r="DS283" s="30"/>
      <c r="DT283" s="30"/>
      <c r="DU283" s="30"/>
      <c r="DV283" s="30"/>
      <c r="DW283" s="3">
        <v>51</v>
      </c>
      <c r="DX283"/>
      <c r="DY283" s="35">
        <v>8.8999999999999995E-6</v>
      </c>
      <c r="DZ283">
        <v>95.557000000000002</v>
      </c>
      <c r="EA283">
        <v>91.259</v>
      </c>
      <c r="EB283">
        <v>98.406999999999996</v>
      </c>
      <c r="EC283">
        <v>100.125</v>
      </c>
      <c r="ED283">
        <v>1.6E-2</v>
      </c>
      <c r="EE283"/>
      <c r="EG283" s="33"/>
      <c r="EH283" s="30"/>
      <c r="EI283" s="34"/>
      <c r="EJ283" s="30"/>
      <c r="EK283" s="30"/>
      <c r="EL283" s="30"/>
      <c r="EM283" s="30"/>
      <c r="EN283" s="30"/>
      <c r="EO283" s="30"/>
      <c r="EP283" s="30"/>
      <c r="EQ283" s="33"/>
      <c r="ER283" s="30"/>
      <c r="ES283" s="30"/>
      <c r="ET283" s="30"/>
      <c r="EU283" s="30"/>
      <c r="EV283" s="30"/>
      <c r="EW283" s="30"/>
      <c r="EX283" s="30"/>
      <c r="EY283" s="30"/>
      <c r="EZ283" s="30"/>
      <c r="FL283" s="60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</row>
    <row r="284" spans="1:196" x14ac:dyDescent="0.25">
      <c r="A284" s="30"/>
      <c r="B284">
        <v>75</v>
      </c>
      <c r="D284" s="35">
        <v>7.9799999999999998E-6</v>
      </c>
      <c r="E284">
        <v>115.496</v>
      </c>
      <c r="F284">
        <v>87.376000000000005</v>
      </c>
      <c r="G284">
        <v>165.77799999999999</v>
      </c>
      <c r="H284">
        <v>-90</v>
      </c>
      <c r="I284">
        <v>1.4E-2</v>
      </c>
      <c r="L284" s="33"/>
      <c r="M284" s="30"/>
      <c r="N284" s="30"/>
      <c r="O284" s="30"/>
      <c r="P284" s="30"/>
      <c r="Q284" s="30"/>
      <c r="R284" s="30"/>
      <c r="S284" s="30"/>
      <c r="T284" s="30"/>
      <c r="U284" s="30"/>
      <c r="V284" s="33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" t="s">
        <v>12</v>
      </c>
      <c r="AR284" t="s">
        <v>1</v>
      </c>
      <c r="AS284" t="s">
        <v>2</v>
      </c>
      <c r="AT284" t="s">
        <v>3</v>
      </c>
      <c r="AU284" t="s">
        <v>4</v>
      </c>
      <c r="AV284" t="s">
        <v>5</v>
      </c>
      <c r="AW284" t="s">
        <v>6</v>
      </c>
      <c r="AX284" t="s">
        <v>13</v>
      </c>
      <c r="BL284" s="33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">
        <v>13</v>
      </c>
      <c r="BY284" s="35">
        <v>9.5200000000000003E-6</v>
      </c>
      <c r="BZ284">
        <v>57.136000000000003</v>
      </c>
      <c r="CA284">
        <v>53</v>
      </c>
      <c r="CB284">
        <v>62</v>
      </c>
      <c r="CC284">
        <v>99.462000000000003</v>
      </c>
      <c r="CD284">
        <v>1.7000000000000001E-2</v>
      </c>
      <c r="CG284" s="33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">
        <v>7</v>
      </c>
      <c r="DD284" s="35">
        <v>1.01E-5</v>
      </c>
      <c r="DE284">
        <v>162.226</v>
      </c>
      <c r="DF284">
        <v>158.31299999999999</v>
      </c>
      <c r="DG284">
        <v>167.88900000000001</v>
      </c>
      <c r="DH284">
        <v>-148.73599999999999</v>
      </c>
      <c r="DI284">
        <v>1.7999999999999999E-2</v>
      </c>
      <c r="DL284" s="29"/>
      <c r="DM284" s="29"/>
      <c r="DN284" s="30"/>
      <c r="DO284" s="30"/>
      <c r="DP284" s="30"/>
      <c r="DQ284" s="30"/>
      <c r="DR284" s="30"/>
      <c r="DS284" s="30"/>
      <c r="DT284" s="30"/>
      <c r="DU284" s="30"/>
      <c r="DV284" s="30"/>
      <c r="DW284" s="3">
        <v>52</v>
      </c>
      <c r="DX284"/>
      <c r="DY284" s="35">
        <v>9.5200000000000003E-6</v>
      </c>
      <c r="DZ284">
        <v>98.308999999999997</v>
      </c>
      <c r="EA284">
        <v>92.620999999999995</v>
      </c>
      <c r="EB284">
        <v>105.913</v>
      </c>
      <c r="EC284">
        <v>-82.147000000000006</v>
      </c>
      <c r="ED284">
        <v>1.6E-2</v>
      </c>
      <c r="EE284"/>
      <c r="EG284" s="33"/>
      <c r="EH284" s="30"/>
      <c r="EI284" s="34"/>
      <c r="EJ284" s="30"/>
      <c r="EK284" s="30"/>
      <c r="EL284" s="30"/>
      <c r="EM284" s="30"/>
      <c r="EN284" s="30"/>
      <c r="EO284" s="30"/>
      <c r="EP284" s="30"/>
      <c r="EQ284" s="33"/>
      <c r="ER284" s="30"/>
      <c r="ES284" s="30"/>
      <c r="ET284" s="30"/>
      <c r="EU284" s="30"/>
      <c r="EV284" s="30"/>
      <c r="EW284" s="30"/>
      <c r="EX284" s="30"/>
      <c r="EY284" s="30"/>
      <c r="EZ284" s="30"/>
      <c r="FL284" s="60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</row>
    <row r="285" spans="1:196" x14ac:dyDescent="0.25">
      <c r="A285" s="30"/>
      <c r="B285">
        <v>76</v>
      </c>
      <c r="D285" s="35">
        <v>9.2099999999999999E-6</v>
      </c>
      <c r="E285">
        <v>116.248</v>
      </c>
      <c r="F285">
        <v>79.150999999999996</v>
      </c>
      <c r="G285">
        <v>176.245</v>
      </c>
      <c r="H285">
        <v>90</v>
      </c>
      <c r="I285">
        <v>1.6E-2</v>
      </c>
      <c r="L285" s="33"/>
      <c r="M285" s="30"/>
      <c r="N285" s="30"/>
      <c r="O285" s="30"/>
      <c r="P285" s="30"/>
      <c r="Q285" s="30"/>
      <c r="R285" s="30"/>
      <c r="S285" s="30"/>
      <c r="T285" s="30"/>
      <c r="U285" s="30"/>
      <c r="V285" s="33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">
        <v>1</v>
      </c>
      <c r="AS285" s="35">
        <v>8.8999999999999995E-6</v>
      </c>
      <c r="AT285">
        <v>184.548</v>
      </c>
      <c r="AU285">
        <v>161.63</v>
      </c>
      <c r="AV285">
        <v>201.381</v>
      </c>
      <c r="AW285">
        <v>94.085999999999999</v>
      </c>
      <c r="AX285">
        <v>1.6E-2</v>
      </c>
      <c r="BL285" s="33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">
        <v>14</v>
      </c>
      <c r="BY285" s="35">
        <v>1.38E-5</v>
      </c>
      <c r="BZ285">
        <v>60.478000000000002</v>
      </c>
      <c r="CA285">
        <v>56</v>
      </c>
      <c r="CB285">
        <v>63.667000000000002</v>
      </c>
      <c r="CC285">
        <v>-79.460999999999999</v>
      </c>
      <c r="CD285">
        <v>2.4E-2</v>
      </c>
      <c r="CG285" s="33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">
        <v>8</v>
      </c>
      <c r="DD285" s="35">
        <v>9.5200000000000003E-6</v>
      </c>
      <c r="DE285">
        <v>161.15299999999999</v>
      </c>
      <c r="DF285">
        <v>156.28899999999999</v>
      </c>
      <c r="DG285">
        <v>170.667</v>
      </c>
      <c r="DH285">
        <v>35.311</v>
      </c>
      <c r="DI285">
        <v>1.6E-2</v>
      </c>
      <c r="DL285" s="29"/>
      <c r="DM285" s="29"/>
      <c r="DN285" s="30"/>
      <c r="DO285" s="30"/>
      <c r="DP285" s="30"/>
      <c r="DQ285" s="30"/>
      <c r="DR285" s="30"/>
      <c r="DS285" s="30"/>
      <c r="DT285" s="30"/>
      <c r="DU285" s="30"/>
      <c r="DV285" s="30"/>
      <c r="DW285" s="3">
        <v>53</v>
      </c>
      <c r="DX285"/>
      <c r="DY285" s="35">
        <v>9.5200000000000003E-6</v>
      </c>
      <c r="DZ285">
        <v>99.174999999999997</v>
      </c>
      <c r="EA285">
        <v>91.991</v>
      </c>
      <c r="EB285">
        <v>103.991</v>
      </c>
      <c r="EC285">
        <v>97.852999999999994</v>
      </c>
      <c r="ED285">
        <v>1.6E-2</v>
      </c>
      <c r="EE285"/>
      <c r="EG285" s="33"/>
      <c r="EH285" s="30"/>
      <c r="EI285" s="34"/>
      <c r="EJ285" s="30"/>
      <c r="EK285" s="30"/>
      <c r="EL285" s="30"/>
      <c r="EM285" s="30"/>
      <c r="EN285" s="30"/>
      <c r="EO285" s="30"/>
      <c r="EP285" s="30"/>
      <c r="EQ285" s="33"/>
      <c r="ER285" s="30"/>
      <c r="ES285" s="30"/>
      <c r="ET285" s="30"/>
      <c r="EU285" s="30"/>
      <c r="EV285" s="30"/>
      <c r="EW285" s="30"/>
      <c r="EX285" s="30"/>
      <c r="EY285" s="30"/>
      <c r="EZ285" s="30"/>
      <c r="FL285" s="60"/>
      <c r="GB285" s="29"/>
      <c r="GC285" s="29"/>
      <c r="GD285" s="29"/>
      <c r="GE285" s="29"/>
      <c r="GF285" s="29"/>
      <c r="GG285" s="29"/>
      <c r="GH285" s="29"/>
      <c r="GI285" s="29"/>
      <c r="GJ285" s="29"/>
      <c r="GK285" s="29"/>
      <c r="GL285" s="29"/>
      <c r="GM285" s="29"/>
      <c r="GN285" s="29"/>
    </row>
    <row r="286" spans="1:196" x14ac:dyDescent="0.25">
      <c r="A286" s="30"/>
      <c r="B286">
        <v>77</v>
      </c>
      <c r="D286" s="35">
        <v>1.1399999999999999E-5</v>
      </c>
      <c r="E286">
        <v>108.47499999999999</v>
      </c>
      <c r="F286">
        <v>90.337000000000003</v>
      </c>
      <c r="G286">
        <v>162.11099999999999</v>
      </c>
      <c r="H286">
        <v>-91.590999999999994</v>
      </c>
      <c r="I286">
        <v>0.02</v>
      </c>
      <c r="L286" s="33"/>
      <c r="M286" s="30"/>
      <c r="N286" s="30"/>
      <c r="O286" s="30"/>
      <c r="P286" s="30"/>
      <c r="Q286" s="30"/>
      <c r="R286" s="30"/>
      <c r="S286" s="30"/>
      <c r="T286" s="30"/>
      <c r="U286" s="30"/>
      <c r="V286" s="33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">
        <v>2</v>
      </c>
      <c r="AS286" s="35">
        <v>7.9799999999999998E-6</v>
      </c>
      <c r="AT286">
        <v>188.24299999999999</v>
      </c>
      <c r="AU286">
        <v>175.703</v>
      </c>
      <c r="AV286">
        <v>198.04900000000001</v>
      </c>
      <c r="AW286">
        <v>-87.709000000000003</v>
      </c>
      <c r="AX286">
        <v>1.4E-2</v>
      </c>
      <c r="BL286" s="33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">
        <v>15</v>
      </c>
      <c r="BY286" s="35">
        <v>2.12E-5</v>
      </c>
      <c r="BZ286">
        <v>67.715999999999994</v>
      </c>
      <c r="CA286">
        <v>58.901000000000003</v>
      </c>
      <c r="CB286">
        <v>89.667000000000002</v>
      </c>
      <c r="CC286">
        <v>98.489000000000004</v>
      </c>
      <c r="CD286">
        <v>3.7999999999999999E-2</v>
      </c>
      <c r="CG286" s="33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">
        <v>9</v>
      </c>
      <c r="DD286" s="35">
        <v>1.29E-5</v>
      </c>
      <c r="DE286">
        <v>173.029</v>
      </c>
      <c r="DF286">
        <v>165.333</v>
      </c>
      <c r="DG286">
        <v>182.36199999999999</v>
      </c>
      <c r="DH286">
        <v>-143.97300000000001</v>
      </c>
      <c r="DI286">
        <v>2.1999999999999999E-2</v>
      </c>
      <c r="DL286" s="29"/>
      <c r="DM286" s="29"/>
      <c r="DN286" s="30"/>
      <c r="DO286" s="30"/>
      <c r="DP286" s="30"/>
      <c r="DQ286" s="30"/>
      <c r="DR286" s="30"/>
      <c r="DS286" s="30"/>
      <c r="DT286" s="30"/>
      <c r="DU286" s="30"/>
      <c r="DV286" s="30"/>
      <c r="DW286" s="3">
        <v>54</v>
      </c>
      <c r="DX286"/>
      <c r="DY286" s="35">
        <v>8.8999999999999995E-6</v>
      </c>
      <c r="DZ286">
        <v>98.436999999999998</v>
      </c>
      <c r="EA286">
        <v>93.286000000000001</v>
      </c>
      <c r="EB286">
        <v>102.571</v>
      </c>
      <c r="EC286">
        <v>-81.87</v>
      </c>
      <c r="ED286">
        <v>1.6E-2</v>
      </c>
      <c r="EE286"/>
      <c r="EG286" s="33"/>
      <c r="EH286" s="30"/>
      <c r="EI286" s="34"/>
      <c r="EJ286" s="30"/>
      <c r="EK286" s="30"/>
      <c r="EL286" s="30"/>
      <c r="EM286" s="30"/>
      <c r="EN286" s="30"/>
      <c r="EO286" s="30"/>
      <c r="EP286" s="30"/>
      <c r="EQ286" s="33"/>
      <c r="ER286" s="30"/>
      <c r="ES286" s="30"/>
      <c r="ET286" s="30"/>
      <c r="EU286" s="30"/>
      <c r="EV286" s="30"/>
      <c r="EW286" s="30"/>
      <c r="EX286" s="30"/>
      <c r="EY286" s="30"/>
      <c r="EZ286" s="30"/>
      <c r="FL286" s="60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</row>
    <row r="287" spans="1:196" x14ac:dyDescent="0.25">
      <c r="A287" s="30"/>
      <c r="B287">
        <v>78</v>
      </c>
      <c r="D287" s="35">
        <v>8.6000000000000007E-6</v>
      </c>
      <c r="E287">
        <v>97.581000000000003</v>
      </c>
      <c r="F287">
        <v>88.527000000000001</v>
      </c>
      <c r="G287">
        <v>112.898</v>
      </c>
      <c r="H287">
        <v>92.120999999999995</v>
      </c>
      <c r="I287">
        <v>1.4999999999999999E-2</v>
      </c>
      <c r="L287" s="33"/>
      <c r="M287" s="30"/>
      <c r="N287" s="30"/>
      <c r="O287" s="30"/>
      <c r="P287" s="30"/>
      <c r="Q287" s="30"/>
      <c r="R287" s="30"/>
      <c r="S287" s="30"/>
      <c r="T287" s="30"/>
      <c r="U287" s="30"/>
      <c r="V287" s="33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">
        <v>3</v>
      </c>
      <c r="AS287" s="35">
        <v>5.5300000000000004E-6</v>
      </c>
      <c r="AT287">
        <v>192.28899999999999</v>
      </c>
      <c r="AU287">
        <v>169.03899999999999</v>
      </c>
      <c r="AV287">
        <v>214.63</v>
      </c>
      <c r="AW287">
        <v>93.575999999999993</v>
      </c>
      <c r="AX287">
        <v>8.9999999999999993E-3</v>
      </c>
      <c r="BL287" s="33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">
        <v>16</v>
      </c>
      <c r="BY287" s="35">
        <v>1.2300000000000001E-5</v>
      </c>
      <c r="BZ287">
        <v>166.50200000000001</v>
      </c>
      <c r="CA287">
        <v>130.32499999999999</v>
      </c>
      <c r="CB287">
        <v>204.9</v>
      </c>
      <c r="CC287">
        <v>100.437</v>
      </c>
      <c r="CD287">
        <v>2.1000000000000001E-2</v>
      </c>
      <c r="CG287" s="33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">
        <v>10</v>
      </c>
      <c r="DD287" s="35">
        <v>1.0699999999999999E-5</v>
      </c>
      <c r="DE287">
        <v>172.61799999999999</v>
      </c>
      <c r="DF287">
        <v>165.333</v>
      </c>
      <c r="DG287">
        <v>180.203</v>
      </c>
      <c r="DH287">
        <v>31.827000000000002</v>
      </c>
      <c r="DI287">
        <v>1.9E-2</v>
      </c>
      <c r="DL287" s="29"/>
      <c r="DM287" s="29"/>
      <c r="DN287" s="30"/>
      <c r="DO287" s="30"/>
      <c r="DP287" s="30"/>
      <c r="DQ287" s="30"/>
      <c r="DR287" s="30"/>
      <c r="DS287" s="30"/>
      <c r="DT287" s="30"/>
      <c r="DU287" s="30"/>
      <c r="DV287" s="30"/>
      <c r="DW287" s="3">
        <v>55</v>
      </c>
      <c r="DX287"/>
      <c r="DY287" s="35">
        <v>9.5200000000000003E-6</v>
      </c>
      <c r="DZ287">
        <v>96.415000000000006</v>
      </c>
      <c r="EA287">
        <v>90.878</v>
      </c>
      <c r="EB287">
        <v>99.555999999999997</v>
      </c>
      <c r="EC287">
        <v>99.462000000000003</v>
      </c>
      <c r="ED287">
        <v>1.6E-2</v>
      </c>
      <c r="EE287"/>
      <c r="EG287" s="33"/>
      <c r="EH287" s="30"/>
      <c r="EI287" s="34"/>
      <c r="EJ287" s="30"/>
      <c r="EK287" s="30"/>
      <c r="EL287" s="30"/>
      <c r="EM287" s="30"/>
      <c r="EN287" s="30"/>
      <c r="EO287" s="30"/>
      <c r="EP287" s="30"/>
      <c r="EQ287" s="33"/>
      <c r="ER287" s="30"/>
      <c r="ES287" s="30"/>
      <c r="ET287" s="30"/>
      <c r="EU287" s="30"/>
      <c r="EV287" s="30"/>
      <c r="EW287" s="30"/>
      <c r="EX287" s="30"/>
      <c r="EY287" s="30"/>
      <c r="EZ287" s="30"/>
      <c r="FL287" s="60"/>
      <c r="GB287" s="29"/>
      <c r="GC287" s="29"/>
      <c r="GD287" s="29"/>
      <c r="GE287" s="29"/>
      <c r="GF287" s="29"/>
      <c r="GG287" s="29"/>
      <c r="GH287" s="29"/>
      <c r="GI287" s="29"/>
      <c r="GJ287" s="29"/>
      <c r="GK287" s="29"/>
      <c r="GL287" s="29"/>
      <c r="GM287" s="29"/>
      <c r="GN287" s="29"/>
    </row>
    <row r="288" spans="1:196" x14ac:dyDescent="0.25">
      <c r="A288" s="30"/>
      <c r="B288">
        <v>79</v>
      </c>
      <c r="D288" s="35">
        <v>9.5200000000000003E-6</v>
      </c>
      <c r="E288">
        <v>99.146000000000001</v>
      </c>
      <c r="F288">
        <v>87.332999999999998</v>
      </c>
      <c r="G288">
        <v>119.363</v>
      </c>
      <c r="H288">
        <v>-90</v>
      </c>
      <c r="I288">
        <v>1.7000000000000001E-2</v>
      </c>
      <c r="L288" s="33"/>
      <c r="M288" s="30"/>
      <c r="N288" s="30"/>
      <c r="O288" s="30"/>
      <c r="P288" s="30"/>
      <c r="Q288" s="30"/>
      <c r="R288" s="30"/>
      <c r="S288" s="30"/>
      <c r="T288" s="30"/>
      <c r="U288" s="30"/>
      <c r="V288" s="33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">
        <v>4</v>
      </c>
      <c r="AS288" s="35">
        <v>8.8999999999999995E-6</v>
      </c>
      <c r="AT288">
        <v>169.90199999999999</v>
      </c>
      <c r="AU288">
        <v>150.11099999999999</v>
      </c>
      <c r="AV288">
        <v>191.44399999999999</v>
      </c>
      <c r="AW288">
        <v>-85.914000000000001</v>
      </c>
      <c r="AX288">
        <v>1.6E-2</v>
      </c>
      <c r="BL288" s="33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">
        <v>17</v>
      </c>
      <c r="BY288" s="35">
        <v>1.5400000000000002E-5</v>
      </c>
      <c r="BZ288">
        <v>122.04</v>
      </c>
      <c r="CA288">
        <v>103.892</v>
      </c>
      <c r="CB288">
        <v>163.80000000000001</v>
      </c>
      <c r="CC288">
        <v>-79.38</v>
      </c>
      <c r="CD288">
        <v>2.7E-2</v>
      </c>
      <c r="CG288" s="33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">
        <v>11</v>
      </c>
      <c r="DD288" s="35">
        <v>1.11E-5</v>
      </c>
      <c r="DE288">
        <v>180.15299999999999</v>
      </c>
      <c r="DF288">
        <v>172.982</v>
      </c>
      <c r="DG288">
        <v>188.64400000000001</v>
      </c>
      <c r="DH288">
        <v>-145.84</v>
      </c>
      <c r="DI288">
        <v>1.9E-2</v>
      </c>
      <c r="DL288" s="29"/>
      <c r="DM288" s="29"/>
      <c r="DN288" s="30"/>
      <c r="DO288" s="30"/>
      <c r="DP288" s="30"/>
      <c r="DQ288" s="30"/>
      <c r="DR288" s="30"/>
      <c r="DS288" s="30"/>
      <c r="DT288" s="30"/>
      <c r="DU288" s="30"/>
      <c r="DV288" s="30"/>
      <c r="DW288" s="3">
        <v>56</v>
      </c>
      <c r="DX288"/>
      <c r="DY288" s="35">
        <v>8.8999999999999995E-6</v>
      </c>
      <c r="DZ288">
        <v>102.306</v>
      </c>
      <c r="EA288">
        <v>95.893000000000001</v>
      </c>
      <c r="EB288">
        <v>106.783</v>
      </c>
      <c r="EC288">
        <v>-79.509</v>
      </c>
      <c r="ED288">
        <v>1.4999999999999999E-2</v>
      </c>
      <c r="EE288"/>
      <c r="EG288" s="33"/>
      <c r="EH288" s="30"/>
      <c r="EI288" s="34"/>
      <c r="EJ288" s="30"/>
      <c r="EK288" s="30"/>
      <c r="EL288" s="30"/>
      <c r="EM288" s="30"/>
      <c r="EN288" s="30"/>
      <c r="EO288" s="30"/>
      <c r="EP288" s="30"/>
      <c r="EQ288" s="33"/>
      <c r="ER288" s="30"/>
      <c r="ES288" s="30"/>
      <c r="ET288" s="30"/>
      <c r="EU288" s="30"/>
      <c r="EV288" s="30"/>
      <c r="EW288" s="30"/>
      <c r="EX288" s="30"/>
      <c r="EY288" s="30"/>
      <c r="EZ288" s="30"/>
      <c r="FL288" s="60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</row>
    <row r="289" spans="1:196" x14ac:dyDescent="0.25">
      <c r="A289" s="30"/>
      <c r="B289">
        <v>80</v>
      </c>
      <c r="D289" s="35">
        <v>1.17E-5</v>
      </c>
      <c r="E289">
        <v>101.56</v>
      </c>
      <c r="F289">
        <v>59.033000000000001</v>
      </c>
      <c r="G289">
        <v>154.72999999999999</v>
      </c>
      <c r="H289">
        <v>90</v>
      </c>
      <c r="I289">
        <v>2.1000000000000001E-2</v>
      </c>
      <c r="L289" s="33"/>
      <c r="M289" s="30"/>
      <c r="N289" s="30"/>
      <c r="O289" s="30"/>
      <c r="P289" s="30"/>
      <c r="Q289" s="30"/>
      <c r="R289" s="30"/>
      <c r="S289" s="30"/>
      <c r="T289" s="30"/>
      <c r="U289" s="30"/>
      <c r="V289" s="33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">
        <v>5</v>
      </c>
      <c r="AS289" s="35">
        <v>1.04E-5</v>
      </c>
      <c r="AT289">
        <v>156.56399999999999</v>
      </c>
      <c r="AU289">
        <v>145.048</v>
      </c>
      <c r="AV289">
        <v>174.273</v>
      </c>
      <c r="AW289">
        <v>93.366</v>
      </c>
      <c r="AX289">
        <v>1.9E-2</v>
      </c>
      <c r="BL289" s="33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">
        <v>18</v>
      </c>
      <c r="BY289" s="35">
        <v>1.47E-5</v>
      </c>
      <c r="BZ289">
        <v>110.949</v>
      </c>
      <c r="CA289">
        <v>93.108000000000004</v>
      </c>
      <c r="CB289">
        <v>133.125</v>
      </c>
      <c r="CC289">
        <v>101.07</v>
      </c>
      <c r="CD289">
        <v>2.5999999999999999E-2</v>
      </c>
      <c r="CG289" s="33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">
        <v>12</v>
      </c>
      <c r="DD289" s="35">
        <v>1.5699999999999999E-5</v>
      </c>
      <c r="DE289">
        <v>186.239</v>
      </c>
      <c r="DF289">
        <v>176.78700000000001</v>
      </c>
      <c r="DG289">
        <v>193.524</v>
      </c>
      <c r="DH289">
        <v>32.734999999999999</v>
      </c>
      <c r="DI289">
        <v>2.8000000000000001E-2</v>
      </c>
      <c r="DL289" s="29"/>
      <c r="DM289" s="29"/>
      <c r="DN289" s="30"/>
      <c r="DO289" s="30"/>
      <c r="DP289" s="30"/>
      <c r="DQ289" s="30"/>
      <c r="DR289" s="30"/>
      <c r="DS289" s="30"/>
      <c r="DT289" s="30"/>
      <c r="DU289" s="30"/>
      <c r="DV289" s="30"/>
      <c r="DW289" s="3">
        <v>57</v>
      </c>
      <c r="DX289"/>
      <c r="DY289" s="35">
        <v>1.3200000000000001E-5</v>
      </c>
      <c r="DZ289">
        <v>100.12</v>
      </c>
      <c r="EA289">
        <v>92.593000000000004</v>
      </c>
      <c r="EB289">
        <v>105.181</v>
      </c>
      <c r="EC289">
        <v>98.13</v>
      </c>
      <c r="ED289">
        <v>2.3E-2</v>
      </c>
      <c r="EE289"/>
      <c r="EG289" s="33"/>
      <c r="EH289" s="30"/>
      <c r="EI289" s="34"/>
      <c r="EJ289" s="30"/>
      <c r="EK289" s="30"/>
      <c r="EL289" s="30"/>
      <c r="EM289" s="30"/>
      <c r="EN289" s="30"/>
      <c r="EO289" s="30"/>
      <c r="EP289" s="30"/>
      <c r="EQ289" s="33"/>
      <c r="ER289" s="30"/>
      <c r="ES289" s="30"/>
      <c r="ET289" s="30"/>
      <c r="EU289" s="30"/>
      <c r="EV289" s="30"/>
      <c r="EW289" s="30"/>
      <c r="EX289" s="30"/>
      <c r="EY289" s="30"/>
      <c r="EZ289" s="30"/>
      <c r="FL289" s="60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  <c r="GN289" s="29"/>
    </row>
    <row r="290" spans="1:196" x14ac:dyDescent="0.25">
      <c r="A290" s="30"/>
      <c r="B290">
        <v>81</v>
      </c>
      <c r="D290" s="35">
        <v>6.7499999999999997E-6</v>
      </c>
      <c r="E290">
        <v>121.907</v>
      </c>
      <c r="F290">
        <v>66.159000000000006</v>
      </c>
      <c r="G290">
        <v>201.77799999999999</v>
      </c>
      <c r="H290">
        <v>-90</v>
      </c>
      <c r="I290">
        <v>1.2E-2</v>
      </c>
      <c r="L290" s="33"/>
      <c r="M290" s="30"/>
      <c r="N290" s="30"/>
      <c r="O290" s="30"/>
      <c r="P290" s="30"/>
      <c r="Q290" s="30"/>
      <c r="R290" s="30"/>
      <c r="S290" s="30"/>
      <c r="T290" s="30"/>
      <c r="U290" s="30"/>
      <c r="V290" s="33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">
        <v>6</v>
      </c>
      <c r="AS290" s="35">
        <v>1.04E-5</v>
      </c>
      <c r="AT290">
        <v>175.15799999999999</v>
      </c>
      <c r="AU290">
        <v>155.15199999999999</v>
      </c>
      <c r="AV290">
        <v>200.15100000000001</v>
      </c>
      <c r="AW290">
        <v>-88.21</v>
      </c>
      <c r="AX290">
        <v>1.7999999999999999E-2</v>
      </c>
      <c r="BL290" s="33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">
        <v>19</v>
      </c>
      <c r="BY290" s="35">
        <v>1.5999999999999999E-5</v>
      </c>
      <c r="BZ290">
        <v>121.059</v>
      </c>
      <c r="CA290">
        <v>108.955</v>
      </c>
      <c r="CB290">
        <v>136.01</v>
      </c>
      <c r="CC290">
        <v>-80.91</v>
      </c>
      <c r="CD290">
        <v>2.8000000000000001E-2</v>
      </c>
      <c r="CG290" s="33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">
        <v>13</v>
      </c>
      <c r="DD290" s="35">
        <v>1.7499999999999998E-5</v>
      </c>
      <c r="DE290">
        <v>165.62899999999999</v>
      </c>
      <c r="DF290">
        <v>154.62899999999999</v>
      </c>
      <c r="DG290">
        <v>177.11099999999999</v>
      </c>
      <c r="DH290">
        <v>-145.751</v>
      </c>
      <c r="DI290">
        <v>3.1E-2</v>
      </c>
      <c r="DL290" s="29"/>
      <c r="DM290" s="29"/>
      <c r="DN290" s="30"/>
      <c r="DO290" s="30"/>
      <c r="DP290" s="30"/>
      <c r="DQ290" s="30"/>
      <c r="DR290" s="30"/>
      <c r="DS290" s="30"/>
      <c r="DT290" s="30"/>
      <c r="DU290" s="30"/>
      <c r="DV290" s="30"/>
      <c r="DW290" s="3">
        <v>58</v>
      </c>
      <c r="DX290"/>
      <c r="DY290" s="35">
        <v>9.5200000000000003E-6</v>
      </c>
      <c r="DZ290">
        <v>95.997</v>
      </c>
      <c r="EA290">
        <v>90.926000000000002</v>
      </c>
      <c r="EB290">
        <v>101.511</v>
      </c>
      <c r="EC290">
        <v>-82.405000000000001</v>
      </c>
      <c r="ED290">
        <v>1.7000000000000001E-2</v>
      </c>
      <c r="EE290"/>
      <c r="EG290" s="33"/>
      <c r="EH290" s="30"/>
      <c r="EI290" s="34"/>
      <c r="EJ290" s="30"/>
      <c r="EK290" s="30"/>
      <c r="EL290" s="30"/>
      <c r="EM290" s="30"/>
      <c r="EN290" s="30"/>
      <c r="EO290" s="30"/>
      <c r="EP290" s="30"/>
      <c r="EQ290" s="33"/>
      <c r="ER290" s="30"/>
      <c r="ES290" s="30"/>
      <c r="ET290" s="30"/>
      <c r="EU290" s="30"/>
      <c r="EV290" s="30"/>
      <c r="EW290" s="30"/>
      <c r="EX290" s="30"/>
      <c r="EY290" s="30"/>
      <c r="EZ290" s="30"/>
      <c r="FL290" s="60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</row>
    <row r="291" spans="1:196" x14ac:dyDescent="0.25">
      <c r="A291" s="30"/>
      <c r="B291">
        <v>82</v>
      </c>
      <c r="D291" s="35">
        <v>9.2099999999999999E-6</v>
      </c>
      <c r="E291">
        <v>122.723</v>
      </c>
      <c r="F291">
        <v>90.271000000000001</v>
      </c>
      <c r="G291">
        <v>201.77799999999999</v>
      </c>
      <c r="H291">
        <v>88.090999999999994</v>
      </c>
      <c r="I291">
        <v>1.6E-2</v>
      </c>
      <c r="L291" s="33"/>
      <c r="M291" s="30"/>
      <c r="N291" s="30"/>
      <c r="O291" s="30"/>
      <c r="P291" s="30"/>
      <c r="Q291" s="30"/>
      <c r="R291" s="30"/>
      <c r="S291" s="30"/>
      <c r="T291" s="30"/>
      <c r="U291" s="30"/>
      <c r="V291" s="33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">
        <v>7</v>
      </c>
      <c r="AS291" s="35">
        <v>1.4399999999999999E-5</v>
      </c>
      <c r="AT291">
        <v>232.29599999999999</v>
      </c>
      <c r="AU291">
        <v>184.90299999999999</v>
      </c>
      <c r="AV291">
        <v>253.35300000000001</v>
      </c>
      <c r="AW291">
        <v>92.49</v>
      </c>
      <c r="AX291">
        <v>2.5999999999999999E-2</v>
      </c>
      <c r="BL291" s="33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">
        <v>20</v>
      </c>
      <c r="BY291" s="35">
        <v>1.5699999999999999E-5</v>
      </c>
      <c r="BZ291">
        <v>135.803</v>
      </c>
      <c r="CA291">
        <v>120.08799999999999</v>
      </c>
      <c r="CB291">
        <v>155.816</v>
      </c>
      <c r="CC291">
        <v>99.272999999999996</v>
      </c>
      <c r="CD291">
        <v>2.8000000000000001E-2</v>
      </c>
      <c r="CG291" s="33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">
        <v>14</v>
      </c>
      <c r="DD291" s="35">
        <v>1.0699999999999999E-5</v>
      </c>
      <c r="DE291">
        <v>165.964</v>
      </c>
      <c r="DF291">
        <v>162.32499999999999</v>
      </c>
      <c r="DG291">
        <v>171.55600000000001</v>
      </c>
      <c r="DH291">
        <v>34.159999999999997</v>
      </c>
      <c r="DI291">
        <v>1.9E-2</v>
      </c>
      <c r="DL291" s="29"/>
      <c r="DM291" s="29"/>
      <c r="DN291" s="30"/>
      <c r="DO291" s="30"/>
      <c r="DP291" s="30"/>
      <c r="DQ291" s="30"/>
      <c r="DR291" s="30"/>
      <c r="DS291" s="30"/>
      <c r="DT291" s="30"/>
      <c r="DU291" s="30"/>
      <c r="DV291" s="30"/>
      <c r="DW291" s="3">
        <v>59</v>
      </c>
      <c r="DX291"/>
      <c r="DY291" s="35">
        <v>1.1399999999999999E-5</v>
      </c>
      <c r="DZ291">
        <v>92.153000000000006</v>
      </c>
      <c r="EA291">
        <v>85.180999999999997</v>
      </c>
      <c r="EB291">
        <v>100.182</v>
      </c>
      <c r="EC291">
        <v>98.13</v>
      </c>
      <c r="ED291">
        <v>0.02</v>
      </c>
      <c r="EE291"/>
      <c r="EG291" s="33"/>
      <c r="EH291" s="30"/>
      <c r="EI291" s="34"/>
      <c r="EJ291" s="30"/>
      <c r="EK291" s="30"/>
      <c r="EL291" s="30"/>
      <c r="EM291" s="30"/>
      <c r="EN291" s="30"/>
      <c r="EO291" s="30"/>
      <c r="EP291" s="30"/>
      <c r="EQ291" s="33"/>
      <c r="ER291" s="30"/>
      <c r="ES291" s="30"/>
      <c r="ET291" s="30"/>
      <c r="EU291" s="30"/>
      <c r="EV291" s="30"/>
      <c r="EW291" s="30"/>
      <c r="EX291" s="30"/>
      <c r="EY291" s="30"/>
      <c r="EZ291" s="30"/>
      <c r="FL291" s="60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  <c r="GN291" s="29"/>
    </row>
    <row r="292" spans="1:196" x14ac:dyDescent="0.25">
      <c r="A292" s="30"/>
      <c r="B292">
        <v>83</v>
      </c>
      <c r="D292" s="35">
        <v>9.2099999999999999E-6</v>
      </c>
      <c r="E292">
        <v>101.979</v>
      </c>
      <c r="F292">
        <v>88.778000000000006</v>
      </c>
      <c r="G292">
        <v>133.727</v>
      </c>
      <c r="H292">
        <v>-91.974999999999994</v>
      </c>
      <c r="I292">
        <v>1.6E-2</v>
      </c>
      <c r="L292" s="33"/>
      <c r="M292" s="30"/>
      <c r="N292" s="30"/>
      <c r="O292" s="30"/>
      <c r="P292" s="30"/>
      <c r="Q292" s="30"/>
      <c r="R292" s="30"/>
      <c r="S292" s="30"/>
      <c r="T292" s="30"/>
      <c r="U292" s="30"/>
      <c r="V292" s="33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">
        <v>8</v>
      </c>
      <c r="AS292" s="35">
        <v>8.6000000000000007E-6</v>
      </c>
      <c r="AT292">
        <v>242.37700000000001</v>
      </c>
      <c r="AU292">
        <v>221.333</v>
      </c>
      <c r="AV292">
        <v>255</v>
      </c>
      <c r="AW292">
        <v>-85.763999999999996</v>
      </c>
      <c r="AX292">
        <v>1.4999999999999999E-2</v>
      </c>
      <c r="BL292" s="33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">
        <v>21</v>
      </c>
      <c r="BY292" s="35">
        <v>1.1399999999999999E-5</v>
      </c>
      <c r="BZ292">
        <v>142.92400000000001</v>
      </c>
      <c r="CA292">
        <v>131.333</v>
      </c>
      <c r="CB292">
        <v>168.667</v>
      </c>
      <c r="CC292">
        <v>-77.125</v>
      </c>
      <c r="CD292">
        <v>0.02</v>
      </c>
      <c r="CG292" s="33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">
        <v>15</v>
      </c>
      <c r="DD292" s="35">
        <v>8.6000000000000007E-6</v>
      </c>
      <c r="DE292">
        <v>170.36699999999999</v>
      </c>
      <c r="DF292">
        <v>165.03700000000001</v>
      </c>
      <c r="DG292">
        <v>177.40600000000001</v>
      </c>
      <c r="DH292">
        <v>-148.67099999999999</v>
      </c>
      <c r="DI292">
        <v>1.4999999999999999E-2</v>
      </c>
      <c r="DL292" s="29"/>
      <c r="DM292" s="29"/>
      <c r="DN292" s="30"/>
      <c r="DO292" s="30"/>
      <c r="DP292" s="30"/>
      <c r="DQ292" s="30"/>
      <c r="DR292" s="30"/>
      <c r="DS292" s="30"/>
      <c r="DT292" s="30"/>
      <c r="DU292" s="30"/>
      <c r="DV292" s="30"/>
      <c r="DW292" s="3">
        <v>60</v>
      </c>
      <c r="DX292"/>
      <c r="DY292" s="35">
        <v>1.26E-5</v>
      </c>
      <c r="DZ292">
        <v>92.932000000000002</v>
      </c>
      <c r="EA292">
        <v>88.710999999999999</v>
      </c>
      <c r="EB292">
        <v>97.206000000000003</v>
      </c>
      <c r="EC292">
        <v>-82.875</v>
      </c>
      <c r="ED292">
        <v>2.1999999999999999E-2</v>
      </c>
      <c r="EE292"/>
      <c r="EG292" s="33"/>
      <c r="EH292" s="30"/>
      <c r="EI292" s="34"/>
      <c r="EJ292" s="30"/>
      <c r="EK292" s="30"/>
      <c r="EL292" s="30"/>
      <c r="EM292" s="30"/>
      <c r="EN292" s="30"/>
      <c r="EO292" s="30"/>
      <c r="EP292" s="30"/>
      <c r="EQ292" s="33"/>
      <c r="ER292" s="30"/>
      <c r="ES292" s="30"/>
      <c r="ET292" s="30"/>
      <c r="EU292" s="30"/>
      <c r="EV292" s="30"/>
      <c r="EW292" s="30"/>
      <c r="EX292" s="30"/>
      <c r="EY292" s="30"/>
      <c r="EZ292" s="30"/>
      <c r="FL292" s="60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</row>
    <row r="293" spans="1:196" x14ac:dyDescent="0.25">
      <c r="A293" s="30"/>
      <c r="B293">
        <v>84</v>
      </c>
      <c r="D293" s="35">
        <v>9.5200000000000003E-6</v>
      </c>
      <c r="E293">
        <v>82.650999999999996</v>
      </c>
      <c r="F293">
        <v>74.147999999999996</v>
      </c>
      <c r="G293">
        <v>88.778000000000006</v>
      </c>
      <c r="H293">
        <v>90</v>
      </c>
      <c r="I293">
        <v>1.7000000000000001E-2</v>
      </c>
      <c r="L293" s="33"/>
      <c r="M293" s="30"/>
      <c r="N293" s="30"/>
      <c r="O293" s="30"/>
      <c r="P293" s="30"/>
      <c r="Q293" s="30"/>
      <c r="R293" s="30"/>
      <c r="S293" s="30"/>
      <c r="T293" s="30"/>
      <c r="U293" s="30"/>
      <c r="V293" s="33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">
        <v>9</v>
      </c>
      <c r="AS293" s="35">
        <v>9.5200000000000003E-6</v>
      </c>
      <c r="AT293">
        <v>216.08199999999999</v>
      </c>
      <c r="AU293">
        <v>190.53299999999999</v>
      </c>
      <c r="AV293">
        <v>247.667</v>
      </c>
      <c r="AW293">
        <v>93.813999999999993</v>
      </c>
      <c r="AX293">
        <v>1.7000000000000001E-2</v>
      </c>
      <c r="BL293" s="33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">
        <v>22</v>
      </c>
      <c r="BY293" s="35">
        <v>1.2E-5</v>
      </c>
      <c r="BZ293">
        <v>115.42100000000001</v>
      </c>
      <c r="CA293">
        <v>89.5</v>
      </c>
      <c r="CB293">
        <v>151.74799999999999</v>
      </c>
      <c r="CC293">
        <v>100.71299999999999</v>
      </c>
      <c r="CD293">
        <v>2.1000000000000001E-2</v>
      </c>
      <c r="CG293" s="33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">
        <v>16</v>
      </c>
      <c r="DD293" s="35">
        <v>1.0699999999999999E-5</v>
      </c>
      <c r="DE293">
        <v>154.203</v>
      </c>
      <c r="DF293">
        <v>146.29400000000001</v>
      </c>
      <c r="DG293">
        <v>169.88900000000001</v>
      </c>
      <c r="DH293">
        <v>35.537999999999997</v>
      </c>
      <c r="DI293">
        <v>1.9E-2</v>
      </c>
      <c r="DL293" s="29"/>
      <c r="DM293" s="29"/>
      <c r="DN293" s="30"/>
      <c r="DO293" s="30"/>
      <c r="DP293" s="30"/>
      <c r="DQ293" s="30"/>
      <c r="DR293" s="30"/>
      <c r="DS293" s="30"/>
      <c r="DT293" s="30"/>
      <c r="DU293" s="30"/>
      <c r="DV293" s="30"/>
      <c r="DW293" s="3">
        <v>61</v>
      </c>
      <c r="DX293"/>
      <c r="DY293" s="35">
        <v>5.8300000000000001E-6</v>
      </c>
      <c r="DZ293">
        <v>90.12</v>
      </c>
      <c r="EA293">
        <v>86.152000000000001</v>
      </c>
      <c r="EB293">
        <v>93.876999999999995</v>
      </c>
      <c r="EC293">
        <v>100.008</v>
      </c>
      <c r="ED293">
        <v>0.01</v>
      </c>
      <c r="EE293"/>
      <c r="EG293" s="33"/>
      <c r="EH293" s="30"/>
      <c r="EI293" s="34"/>
      <c r="EJ293" s="30"/>
      <c r="EK293" s="30"/>
      <c r="EL293" s="30"/>
      <c r="EM293" s="30"/>
      <c r="EN293" s="30"/>
      <c r="EO293" s="30"/>
      <c r="EP293" s="30"/>
      <c r="EQ293" s="33"/>
      <c r="ER293" s="30"/>
      <c r="ES293" s="30"/>
      <c r="ET293" s="30"/>
      <c r="EU293" s="30"/>
      <c r="EV293" s="30"/>
      <c r="EW293" s="30"/>
      <c r="EX293" s="30"/>
      <c r="EY293" s="30"/>
      <c r="EZ293" s="30"/>
      <c r="FL293" s="60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</row>
    <row r="294" spans="1:196" x14ac:dyDescent="0.25">
      <c r="A294" s="30"/>
      <c r="B294">
        <v>85</v>
      </c>
      <c r="D294" s="35">
        <v>7.9799999999999998E-6</v>
      </c>
      <c r="E294">
        <v>86.174999999999997</v>
      </c>
      <c r="F294">
        <v>79.159000000000006</v>
      </c>
      <c r="G294">
        <v>94.826999999999998</v>
      </c>
      <c r="H294">
        <v>-87.709000000000003</v>
      </c>
      <c r="I294">
        <v>1.4E-2</v>
      </c>
      <c r="L294" s="33"/>
      <c r="M294" s="30"/>
      <c r="N294" s="30"/>
      <c r="O294" s="30"/>
      <c r="P294" s="30"/>
      <c r="Q294" s="30"/>
      <c r="R294" s="30"/>
      <c r="S294" s="30"/>
      <c r="T294" s="30"/>
      <c r="U294" s="30"/>
      <c r="V294" s="33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">
        <v>10</v>
      </c>
      <c r="AS294" s="35">
        <v>8.2900000000000002E-6</v>
      </c>
      <c r="AT294">
        <v>169.43299999999999</v>
      </c>
      <c r="AU294">
        <v>156.239</v>
      </c>
      <c r="AV294">
        <v>191</v>
      </c>
      <c r="AW294">
        <v>-87.796999999999997</v>
      </c>
      <c r="AX294">
        <v>1.4E-2</v>
      </c>
      <c r="BL294" s="33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">
        <v>23</v>
      </c>
      <c r="BY294" s="35">
        <v>1.29E-5</v>
      </c>
      <c r="BZ294">
        <v>107.465</v>
      </c>
      <c r="CA294">
        <v>96</v>
      </c>
      <c r="CB294">
        <v>115.545</v>
      </c>
      <c r="CC294">
        <v>-80.073999999999998</v>
      </c>
      <c r="CD294">
        <v>2.1999999999999999E-2</v>
      </c>
      <c r="CG294" s="33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">
        <v>17</v>
      </c>
      <c r="DD294" s="35">
        <v>1.11E-5</v>
      </c>
      <c r="DE294">
        <v>156.68199999999999</v>
      </c>
      <c r="DF294">
        <v>149.77799999999999</v>
      </c>
      <c r="DG294">
        <v>160.58699999999999</v>
      </c>
      <c r="DH294">
        <v>-147.65299999999999</v>
      </c>
      <c r="DI294">
        <v>0.02</v>
      </c>
      <c r="DL294" s="29"/>
      <c r="DM294" s="29"/>
      <c r="DN294" s="30"/>
      <c r="DO294" s="30"/>
      <c r="DP294" s="30"/>
      <c r="DQ294" s="30"/>
      <c r="DR294" s="30"/>
      <c r="DS294" s="30"/>
      <c r="DT294" s="30"/>
      <c r="DU294" s="30"/>
      <c r="DV294" s="30"/>
      <c r="DW294" s="3">
        <v>62</v>
      </c>
      <c r="DX294"/>
      <c r="DY294" s="35">
        <v>7.3699999999999997E-6</v>
      </c>
      <c r="DZ294">
        <v>93.004000000000005</v>
      </c>
      <c r="EA294">
        <v>82.210999999999999</v>
      </c>
      <c r="EB294">
        <v>97.105999999999995</v>
      </c>
      <c r="EC294">
        <v>-82.569000000000003</v>
      </c>
      <c r="ED294">
        <v>1.2999999999999999E-2</v>
      </c>
      <c r="EE294"/>
      <c r="EG294" s="33"/>
      <c r="EH294" s="30"/>
      <c r="EI294" s="34"/>
      <c r="EJ294" s="30"/>
      <c r="EK294" s="30"/>
      <c r="EL294" s="30"/>
      <c r="EM294" s="30"/>
      <c r="EN294" s="30"/>
      <c r="EO294" s="30"/>
      <c r="EP294" s="30"/>
      <c r="EQ294" s="33"/>
      <c r="ER294" s="30"/>
      <c r="ES294" s="30"/>
      <c r="ET294" s="30"/>
      <c r="EU294" s="30"/>
      <c r="EV294" s="30"/>
      <c r="EW294" s="30"/>
      <c r="EX294" s="30"/>
      <c r="EY294" s="30"/>
      <c r="EZ294" s="30"/>
      <c r="FL294" s="60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</row>
    <row r="295" spans="1:196" x14ac:dyDescent="0.25">
      <c r="A295" s="30"/>
      <c r="B295">
        <v>86</v>
      </c>
      <c r="D295" s="35">
        <v>4.9100000000000004E-6</v>
      </c>
      <c r="E295">
        <v>86.537999999999997</v>
      </c>
      <c r="F295">
        <v>77.741</v>
      </c>
      <c r="G295">
        <v>93.355999999999995</v>
      </c>
      <c r="H295">
        <v>90</v>
      </c>
      <c r="I295">
        <v>8.0000000000000002E-3</v>
      </c>
      <c r="L295" s="33"/>
      <c r="M295" s="30"/>
      <c r="N295" s="30"/>
      <c r="O295" s="30"/>
      <c r="P295" s="30"/>
      <c r="Q295" s="30"/>
      <c r="R295" s="30"/>
      <c r="S295" s="30"/>
      <c r="T295" s="30"/>
      <c r="U295" s="30"/>
      <c r="V295" s="33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">
        <v>11</v>
      </c>
      <c r="AS295" s="35">
        <v>9.2099999999999999E-6</v>
      </c>
      <c r="AT295">
        <v>170.01400000000001</v>
      </c>
      <c r="AU295">
        <v>156.55600000000001</v>
      </c>
      <c r="AV295">
        <v>185.667</v>
      </c>
      <c r="AW295">
        <v>93.813999999999993</v>
      </c>
      <c r="AX295">
        <v>1.6E-2</v>
      </c>
      <c r="BL295" s="33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">
        <v>24</v>
      </c>
      <c r="BY295" s="35">
        <v>8.8999999999999995E-6</v>
      </c>
      <c r="BZ295">
        <v>110.032</v>
      </c>
      <c r="CA295">
        <v>98.643000000000001</v>
      </c>
      <c r="CB295">
        <v>119.262</v>
      </c>
      <c r="CC295">
        <v>100.125</v>
      </c>
      <c r="CD295">
        <v>1.6E-2</v>
      </c>
      <c r="CG295" s="33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">
        <v>18</v>
      </c>
      <c r="DD295" s="35">
        <v>1.04E-5</v>
      </c>
      <c r="DE295">
        <v>156.571</v>
      </c>
      <c r="DF295">
        <v>151.59399999999999</v>
      </c>
      <c r="DG295">
        <v>165.125</v>
      </c>
      <c r="DH295">
        <v>33.69</v>
      </c>
      <c r="DI295">
        <v>1.7999999999999999E-2</v>
      </c>
      <c r="DL295" s="29"/>
      <c r="DM295" s="29"/>
      <c r="DN295" s="30"/>
      <c r="DO295" s="30"/>
      <c r="DP295" s="30"/>
      <c r="DQ295" s="30"/>
      <c r="DR295" s="30"/>
      <c r="DS295" s="30"/>
      <c r="DT295" s="30"/>
      <c r="DU295" s="30"/>
      <c r="DV295" s="30"/>
      <c r="DW295" s="3">
        <v>63</v>
      </c>
      <c r="DX295"/>
      <c r="DY295" s="35">
        <v>1.11E-5</v>
      </c>
      <c r="DZ295">
        <v>91.552999999999997</v>
      </c>
      <c r="EA295">
        <v>84.519000000000005</v>
      </c>
      <c r="EB295">
        <v>98.262</v>
      </c>
      <c r="EC295">
        <v>99.727999999999994</v>
      </c>
      <c r="ED295">
        <v>0.02</v>
      </c>
      <c r="EE295"/>
      <c r="EG295" s="33"/>
      <c r="EH295" s="30"/>
      <c r="EI295" s="34"/>
      <c r="EJ295" s="30"/>
      <c r="EK295" s="30"/>
      <c r="EL295" s="30"/>
      <c r="EM295" s="30"/>
      <c r="EN295" s="30"/>
      <c r="EO295" s="30"/>
      <c r="EP295" s="30"/>
      <c r="EQ295" s="33"/>
      <c r="ER295" s="30"/>
      <c r="ES295" s="30"/>
      <c r="ET295" s="30"/>
      <c r="EU295" s="30"/>
      <c r="EV295" s="30"/>
      <c r="EW295" s="30"/>
      <c r="EX295" s="30"/>
      <c r="EY295" s="30"/>
      <c r="EZ295" s="30"/>
      <c r="FL295" s="60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</row>
    <row r="296" spans="1:196" x14ac:dyDescent="0.25">
      <c r="A296" s="30"/>
      <c r="B296">
        <v>87</v>
      </c>
      <c r="D296" s="35">
        <v>7.3699999999999997E-6</v>
      </c>
      <c r="E296">
        <v>76.632999999999996</v>
      </c>
      <c r="F296">
        <v>70.831999999999994</v>
      </c>
      <c r="G296">
        <v>81.765000000000001</v>
      </c>
      <c r="H296">
        <v>-92.49</v>
      </c>
      <c r="I296">
        <v>1.2999999999999999E-2</v>
      </c>
      <c r="L296" s="33"/>
      <c r="M296" s="30"/>
      <c r="N296" s="30"/>
      <c r="O296" s="30"/>
      <c r="P296" s="30"/>
      <c r="Q296" s="30"/>
      <c r="R296" s="30"/>
      <c r="S296" s="30"/>
      <c r="T296" s="30"/>
      <c r="U296" s="30"/>
      <c r="V296" s="33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">
        <v>12</v>
      </c>
      <c r="AS296" s="35">
        <v>8.6000000000000007E-6</v>
      </c>
      <c r="AT296">
        <v>187.19200000000001</v>
      </c>
      <c r="AU296">
        <v>179.84399999999999</v>
      </c>
      <c r="AV296">
        <v>197.113</v>
      </c>
      <c r="AW296">
        <v>-87.796999999999997</v>
      </c>
      <c r="AX296">
        <v>1.4999999999999999E-2</v>
      </c>
      <c r="BL296" s="33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">
        <v>25</v>
      </c>
      <c r="BY296" s="35">
        <v>1.2E-5</v>
      </c>
      <c r="BZ296">
        <v>102.81</v>
      </c>
      <c r="CA296">
        <v>98.616</v>
      </c>
      <c r="CB296">
        <v>111</v>
      </c>
      <c r="CC296">
        <v>-79.287000000000006</v>
      </c>
      <c r="CD296">
        <v>2.1000000000000001E-2</v>
      </c>
      <c r="CG296" s="33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">
        <v>19</v>
      </c>
      <c r="DD296" s="35">
        <v>8.2900000000000002E-6</v>
      </c>
      <c r="DE296">
        <v>164.55199999999999</v>
      </c>
      <c r="DF296">
        <v>158.97900000000001</v>
      </c>
      <c r="DG296">
        <v>170.9</v>
      </c>
      <c r="DH296">
        <v>-147.529</v>
      </c>
      <c r="DI296">
        <v>1.4E-2</v>
      </c>
      <c r="DL296" s="29"/>
      <c r="DM296" s="29"/>
      <c r="DN296" s="30"/>
      <c r="DO296" s="30"/>
      <c r="DP296" s="30"/>
      <c r="DQ296" s="30"/>
      <c r="DR296" s="30"/>
      <c r="DS296" s="30"/>
      <c r="DT296" s="30"/>
      <c r="DU296" s="30"/>
      <c r="DV296" s="30"/>
      <c r="DW296" s="3">
        <v>64</v>
      </c>
      <c r="DX296"/>
      <c r="DY296" s="35">
        <v>7.9799999999999998E-6</v>
      </c>
      <c r="DZ296">
        <v>90.215000000000003</v>
      </c>
      <c r="EA296">
        <v>87.911000000000001</v>
      </c>
      <c r="EB296">
        <v>92.171000000000006</v>
      </c>
      <c r="EC296">
        <v>-83.156999999999996</v>
      </c>
      <c r="ED296">
        <v>1.4E-2</v>
      </c>
      <c r="EE296"/>
      <c r="EG296" s="33"/>
      <c r="EH296" s="30"/>
      <c r="EI296" s="34"/>
      <c r="EJ296" s="30"/>
      <c r="EK296" s="30"/>
      <c r="EL296" s="30"/>
      <c r="EM296" s="30"/>
      <c r="EN296" s="30"/>
      <c r="EO296" s="30"/>
      <c r="EP296" s="30"/>
      <c r="EQ296" s="33"/>
      <c r="ER296" s="30"/>
      <c r="ES296" s="30"/>
      <c r="ET296" s="30"/>
      <c r="EU296" s="30"/>
      <c r="EV296" s="30"/>
      <c r="EW296" s="30"/>
      <c r="EX296" s="30"/>
      <c r="EY296" s="30"/>
      <c r="EZ296" s="30"/>
      <c r="FL296" s="60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</row>
    <row r="297" spans="1:196" x14ac:dyDescent="0.25">
      <c r="A297" s="30"/>
      <c r="B297">
        <v>88</v>
      </c>
      <c r="D297" s="35">
        <v>8.2900000000000002E-6</v>
      </c>
      <c r="E297">
        <v>76.316999999999993</v>
      </c>
      <c r="F297">
        <v>72.667000000000002</v>
      </c>
      <c r="G297">
        <v>85.332999999999998</v>
      </c>
      <c r="H297">
        <v>90</v>
      </c>
      <c r="I297">
        <v>1.4E-2</v>
      </c>
      <c r="L297" s="33"/>
      <c r="M297" s="30"/>
      <c r="N297" s="30"/>
      <c r="O297" s="30"/>
      <c r="P297" s="30"/>
      <c r="Q297" s="30"/>
      <c r="R297" s="30"/>
      <c r="S297" s="30"/>
      <c r="T297" s="30"/>
      <c r="U297" s="30"/>
      <c r="V297" s="33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">
        <v>13</v>
      </c>
      <c r="AS297" s="35">
        <v>7.0600000000000002E-6</v>
      </c>
      <c r="AT297">
        <v>194.387</v>
      </c>
      <c r="AU297">
        <v>181.57599999999999</v>
      </c>
      <c r="AV297">
        <v>215.48500000000001</v>
      </c>
      <c r="AW297">
        <v>95.194000000000003</v>
      </c>
      <c r="AX297">
        <v>1.2E-2</v>
      </c>
      <c r="BL297" s="33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">
        <v>26</v>
      </c>
      <c r="BY297" s="35">
        <v>1.4100000000000001E-5</v>
      </c>
      <c r="BZ297">
        <v>96.186999999999998</v>
      </c>
      <c r="CA297">
        <v>89</v>
      </c>
      <c r="CB297">
        <v>103.16800000000001</v>
      </c>
      <c r="CC297">
        <v>102.804</v>
      </c>
      <c r="CD297">
        <v>2.5000000000000001E-2</v>
      </c>
      <c r="CG297" s="33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">
        <v>20</v>
      </c>
      <c r="DD297" s="35">
        <v>7.0600000000000002E-6</v>
      </c>
      <c r="DE297">
        <v>169.53800000000001</v>
      </c>
      <c r="DF297">
        <v>161.19900000000001</v>
      </c>
      <c r="DG297">
        <v>176.77799999999999</v>
      </c>
      <c r="DH297">
        <v>33.69</v>
      </c>
      <c r="DI297">
        <v>1.2E-2</v>
      </c>
      <c r="DL297" s="29"/>
      <c r="DM297" s="29"/>
      <c r="DN297" s="30"/>
      <c r="DO297" s="30"/>
      <c r="DP297" s="30"/>
      <c r="DQ297" s="30"/>
      <c r="DR297" s="30"/>
      <c r="DS297" s="30"/>
      <c r="DT297" s="30"/>
      <c r="DU297" s="30"/>
      <c r="DV297" s="30"/>
      <c r="DW297" s="3">
        <v>65</v>
      </c>
      <c r="DX297"/>
      <c r="DY297" s="35">
        <v>1.04E-5</v>
      </c>
      <c r="DZ297">
        <v>90.013999999999996</v>
      </c>
      <c r="EA297">
        <v>85.771000000000001</v>
      </c>
      <c r="EB297">
        <v>95.182000000000002</v>
      </c>
      <c r="EC297">
        <v>98.881</v>
      </c>
      <c r="ED297">
        <v>1.7999999999999999E-2</v>
      </c>
      <c r="EE297"/>
      <c r="EG297" s="33"/>
      <c r="EH297" s="30"/>
      <c r="EI297" s="34"/>
      <c r="EJ297" s="30"/>
      <c r="EK297" s="30"/>
      <c r="EL297" s="30"/>
      <c r="EM297" s="30"/>
      <c r="EN297" s="30"/>
      <c r="EO297" s="30"/>
      <c r="EP297" s="30"/>
      <c r="EQ297" s="33"/>
      <c r="ER297" s="30"/>
      <c r="ES297" s="30"/>
      <c r="ET297" s="30"/>
      <c r="EU297" s="30"/>
      <c r="EV297" s="30"/>
      <c r="EW297" s="30"/>
      <c r="EX297" s="30"/>
      <c r="EY297" s="30"/>
      <c r="EZ297" s="30"/>
      <c r="FL297" s="60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</row>
    <row r="298" spans="1:196" x14ac:dyDescent="0.25">
      <c r="A298" s="30"/>
      <c r="B298">
        <v>89</v>
      </c>
      <c r="D298" s="35">
        <v>7.9799999999999998E-6</v>
      </c>
      <c r="E298">
        <v>75.662000000000006</v>
      </c>
      <c r="F298">
        <v>71.606999999999999</v>
      </c>
      <c r="G298">
        <v>78.533000000000001</v>
      </c>
      <c r="H298">
        <v>-90</v>
      </c>
      <c r="I298">
        <v>1.4E-2</v>
      </c>
      <c r="L298" s="33"/>
      <c r="M298" s="30"/>
      <c r="N298" s="30"/>
      <c r="O298" s="30"/>
      <c r="P298" s="30"/>
      <c r="Q298" s="30"/>
      <c r="R298" s="30"/>
      <c r="S298" s="30"/>
      <c r="T298" s="30"/>
      <c r="U298" s="30"/>
      <c r="V298" s="33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">
        <v>14</v>
      </c>
      <c r="AS298" s="35">
        <v>9.5200000000000003E-6</v>
      </c>
      <c r="AT298">
        <v>211.708</v>
      </c>
      <c r="AU298">
        <v>187.22200000000001</v>
      </c>
      <c r="AV298">
        <v>238.822</v>
      </c>
      <c r="AW298">
        <v>-88.090999999999994</v>
      </c>
      <c r="AX298">
        <v>1.7000000000000001E-2</v>
      </c>
      <c r="BL298" s="33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">
        <v>27</v>
      </c>
      <c r="BY298" s="35">
        <v>1.4100000000000001E-5</v>
      </c>
      <c r="BZ298">
        <v>107.012</v>
      </c>
      <c r="CA298">
        <v>96.215000000000003</v>
      </c>
      <c r="CB298">
        <v>123.167</v>
      </c>
      <c r="CC298">
        <v>-80.960999999999999</v>
      </c>
      <c r="CD298">
        <v>2.5000000000000001E-2</v>
      </c>
      <c r="CG298" s="33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">
        <v>21</v>
      </c>
      <c r="DD298" s="35">
        <v>8.2900000000000002E-6</v>
      </c>
      <c r="DE298">
        <v>168.40899999999999</v>
      </c>
      <c r="DF298">
        <v>160.857</v>
      </c>
      <c r="DG298">
        <v>177.60400000000001</v>
      </c>
      <c r="DH298">
        <v>-141.34</v>
      </c>
      <c r="DI298">
        <v>1.4E-2</v>
      </c>
      <c r="DL298" s="29"/>
      <c r="DM298" s="29"/>
      <c r="DN298" s="30"/>
      <c r="DO298" s="30"/>
      <c r="DP298" s="30"/>
      <c r="DQ298" s="30"/>
      <c r="DR298" s="30"/>
      <c r="DS298" s="30"/>
      <c r="DT298" s="30"/>
      <c r="DU298" s="30"/>
      <c r="DV298" s="30"/>
      <c r="DW298" s="3">
        <v>66</v>
      </c>
      <c r="DX298"/>
      <c r="DY298" s="35">
        <v>1.0699999999999999E-5</v>
      </c>
      <c r="DZ298">
        <v>94.513000000000005</v>
      </c>
      <c r="EA298">
        <v>88.221999999999994</v>
      </c>
      <c r="EB298">
        <v>98.605000000000004</v>
      </c>
      <c r="EC298">
        <v>-83.29</v>
      </c>
      <c r="ED298">
        <v>1.9E-2</v>
      </c>
      <c r="EE298"/>
      <c r="EG298" s="33"/>
      <c r="EH298" s="30"/>
      <c r="EI298" s="34"/>
      <c r="EJ298" s="30"/>
      <c r="EK298" s="30"/>
      <c r="EL298" s="30"/>
      <c r="EM298" s="30"/>
      <c r="EN298" s="30"/>
      <c r="EO298" s="30"/>
      <c r="EP298" s="30"/>
      <c r="EQ298" s="33"/>
      <c r="ER298" s="30"/>
      <c r="ES298" s="30"/>
      <c r="ET298" s="30"/>
      <c r="EU298" s="30"/>
      <c r="EV298" s="30"/>
      <c r="EW298" s="30"/>
      <c r="EX298" s="30"/>
      <c r="EY298" s="30"/>
      <c r="EZ298" s="30"/>
      <c r="FL298" s="60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</row>
    <row r="299" spans="1:196" x14ac:dyDescent="0.25">
      <c r="A299" s="30"/>
      <c r="B299">
        <v>90</v>
      </c>
      <c r="D299" s="35">
        <v>8.6000000000000007E-6</v>
      </c>
      <c r="E299">
        <v>76.509</v>
      </c>
      <c r="F299">
        <v>72.725999999999999</v>
      </c>
      <c r="G299">
        <v>83.507999999999996</v>
      </c>
      <c r="H299">
        <v>90</v>
      </c>
      <c r="I299">
        <v>1.4999999999999999E-2</v>
      </c>
      <c r="L299" s="33"/>
      <c r="M299" s="30"/>
      <c r="N299" s="30"/>
      <c r="O299" s="30"/>
      <c r="P299" s="30"/>
      <c r="Q299" s="30"/>
      <c r="R299" s="30"/>
      <c r="S299" s="30"/>
      <c r="T299" s="30"/>
      <c r="U299" s="30"/>
      <c r="V299" s="33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">
        <v>15</v>
      </c>
      <c r="AS299" s="35">
        <v>1.11E-5</v>
      </c>
      <c r="AT299">
        <v>198.74299999999999</v>
      </c>
      <c r="AU299">
        <v>173.91399999999999</v>
      </c>
      <c r="AV299">
        <v>233.60900000000001</v>
      </c>
      <c r="AW299">
        <v>94.899000000000001</v>
      </c>
      <c r="AX299">
        <v>1.9E-2</v>
      </c>
      <c r="BL299" s="33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">
        <v>28</v>
      </c>
      <c r="BY299" s="35">
        <v>1.47E-5</v>
      </c>
      <c r="BZ299">
        <v>134.18100000000001</v>
      </c>
      <c r="CA299">
        <v>104.295</v>
      </c>
      <c r="CB299">
        <v>175.29499999999999</v>
      </c>
      <c r="CC299">
        <v>98.653000000000006</v>
      </c>
      <c r="CD299">
        <v>2.5999999999999999E-2</v>
      </c>
      <c r="CG299" s="33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">
        <v>22</v>
      </c>
      <c r="DD299" s="35">
        <v>9.2099999999999999E-6</v>
      </c>
      <c r="DE299">
        <v>157.88999999999999</v>
      </c>
      <c r="DF299">
        <v>151.86699999999999</v>
      </c>
      <c r="DG299">
        <v>162.59299999999999</v>
      </c>
      <c r="DH299">
        <v>30.963999999999999</v>
      </c>
      <c r="DI299">
        <v>1.6E-2</v>
      </c>
      <c r="DL299" s="29"/>
      <c r="DM299" s="29"/>
      <c r="DN299" s="30"/>
      <c r="DO299" s="30"/>
      <c r="DP299" s="30"/>
      <c r="DQ299" s="30"/>
      <c r="DR299" s="30"/>
      <c r="DS299" s="30"/>
      <c r="DT299" s="30"/>
      <c r="DU299" s="30"/>
      <c r="DV299" s="30"/>
      <c r="DW299" s="3">
        <v>67</v>
      </c>
      <c r="DX299"/>
      <c r="DY299" s="35">
        <v>9.5200000000000003E-6</v>
      </c>
      <c r="DZ299">
        <v>96.58</v>
      </c>
      <c r="EA299">
        <v>92.915000000000006</v>
      </c>
      <c r="EB299">
        <v>103.636</v>
      </c>
      <c r="EC299">
        <v>99.781999999999996</v>
      </c>
      <c r="ED299">
        <v>1.6E-2</v>
      </c>
      <c r="EE299"/>
      <c r="EG299" s="33"/>
      <c r="EH299" s="30"/>
      <c r="EI299" s="34"/>
      <c r="EJ299" s="30"/>
      <c r="EK299" s="30"/>
      <c r="EL299" s="30"/>
      <c r="EM299" s="30"/>
      <c r="EN299" s="30"/>
      <c r="EO299" s="30"/>
      <c r="EP299" s="30"/>
      <c r="EQ299" s="33"/>
      <c r="ER299" s="30"/>
      <c r="ES299" s="30"/>
      <c r="ET299" s="30"/>
      <c r="EU299" s="30"/>
      <c r="EV299" s="30"/>
      <c r="EW299" s="30"/>
      <c r="EX299" s="30"/>
      <c r="EY299" s="30"/>
      <c r="EZ299" s="30"/>
      <c r="FL299" s="60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</row>
    <row r="300" spans="1:196" x14ac:dyDescent="0.25">
      <c r="A300" s="30"/>
      <c r="B300">
        <v>91</v>
      </c>
      <c r="D300" s="35">
        <v>1.2300000000000001E-5</v>
      </c>
      <c r="E300">
        <v>74.218000000000004</v>
      </c>
      <c r="F300">
        <v>69.244</v>
      </c>
      <c r="G300">
        <v>80.296999999999997</v>
      </c>
      <c r="H300">
        <v>-90</v>
      </c>
      <c r="I300">
        <v>2.1000000000000001E-2</v>
      </c>
      <c r="L300" s="33"/>
      <c r="M300" s="30"/>
      <c r="N300" s="30"/>
      <c r="O300" s="30"/>
      <c r="P300" s="30"/>
      <c r="Q300" s="30"/>
      <c r="R300" s="30"/>
      <c r="S300" s="30"/>
      <c r="T300" s="30"/>
      <c r="U300" s="30"/>
      <c r="V300" s="33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">
        <v>16</v>
      </c>
      <c r="AS300" s="35">
        <v>1.2300000000000001E-5</v>
      </c>
      <c r="AT300">
        <v>193.96100000000001</v>
      </c>
      <c r="AU300">
        <v>173.85599999999999</v>
      </c>
      <c r="AV300">
        <v>230.13300000000001</v>
      </c>
      <c r="AW300">
        <v>-87.063999999999993</v>
      </c>
      <c r="AX300">
        <v>2.1999999999999999E-2</v>
      </c>
      <c r="BL300" s="33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">
        <v>29</v>
      </c>
      <c r="BY300" s="35">
        <v>1.04E-5</v>
      </c>
      <c r="BZ300">
        <v>126.669</v>
      </c>
      <c r="CA300">
        <v>102.033</v>
      </c>
      <c r="CB300">
        <v>151.83600000000001</v>
      </c>
      <c r="CC300">
        <v>-79.38</v>
      </c>
      <c r="CD300">
        <v>1.7999999999999999E-2</v>
      </c>
      <c r="CG300" s="33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">
        <v>23</v>
      </c>
      <c r="DD300" s="35">
        <v>1.3499999999999999E-5</v>
      </c>
      <c r="DE300">
        <v>171.392</v>
      </c>
      <c r="DF300">
        <v>162.59299999999999</v>
      </c>
      <c r="DG300">
        <v>178.654</v>
      </c>
      <c r="DH300">
        <v>-144.46199999999999</v>
      </c>
      <c r="DI300">
        <v>2.4E-2</v>
      </c>
      <c r="DL300" s="29"/>
      <c r="DM300" s="29"/>
      <c r="DN300" s="30"/>
      <c r="DO300" s="30"/>
      <c r="DP300" s="30"/>
      <c r="DQ300" s="30"/>
      <c r="DR300" s="30"/>
      <c r="DS300" s="30"/>
      <c r="DT300" s="30"/>
      <c r="DU300" s="30"/>
      <c r="DV300" s="30"/>
      <c r="DW300" s="3">
        <v>68</v>
      </c>
      <c r="DX300"/>
      <c r="DY300" s="35">
        <v>8.8999999999999995E-6</v>
      </c>
      <c r="DZ300">
        <v>96.775000000000006</v>
      </c>
      <c r="EA300">
        <v>93.004999999999995</v>
      </c>
      <c r="EB300">
        <v>99.093999999999994</v>
      </c>
      <c r="EC300">
        <v>-83.66</v>
      </c>
      <c r="ED300">
        <v>1.4999999999999999E-2</v>
      </c>
      <c r="EE300"/>
      <c r="EG300" s="33"/>
      <c r="EH300" s="30"/>
      <c r="EI300" s="34"/>
      <c r="EJ300" s="30"/>
      <c r="EK300" s="30"/>
      <c r="EL300" s="30"/>
      <c r="EM300" s="30"/>
      <c r="EN300" s="30"/>
      <c r="EO300" s="30"/>
      <c r="EP300" s="30"/>
      <c r="EQ300" s="33"/>
      <c r="ER300" s="30"/>
      <c r="ES300" s="30"/>
      <c r="ET300" s="30"/>
      <c r="EU300" s="30"/>
      <c r="EV300" s="30"/>
      <c r="EW300" s="30"/>
      <c r="EX300" s="30"/>
      <c r="EY300" s="30"/>
      <c r="EZ300" s="30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</row>
    <row r="301" spans="1:196" x14ac:dyDescent="0.25">
      <c r="A301" s="30"/>
      <c r="B301">
        <v>92</v>
      </c>
      <c r="D301" s="35">
        <v>6.7499999999999997E-6</v>
      </c>
      <c r="E301">
        <v>75.513999999999996</v>
      </c>
      <c r="F301">
        <v>72.084000000000003</v>
      </c>
      <c r="G301">
        <v>79.534999999999997</v>
      </c>
      <c r="H301">
        <v>90</v>
      </c>
      <c r="I301">
        <v>1.0999999999999999E-2</v>
      </c>
      <c r="L301" s="33"/>
      <c r="M301" s="30"/>
      <c r="N301" s="30"/>
      <c r="O301" s="30"/>
      <c r="P301" s="30"/>
      <c r="Q301" s="30"/>
      <c r="R301" s="30"/>
      <c r="S301" s="30"/>
      <c r="T301" s="30"/>
      <c r="U301" s="30"/>
      <c r="V301" s="33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">
        <v>17</v>
      </c>
      <c r="AS301" s="35">
        <v>9.2099999999999999E-6</v>
      </c>
      <c r="AT301">
        <v>210.09700000000001</v>
      </c>
      <c r="AU301">
        <v>192.333</v>
      </c>
      <c r="AV301">
        <v>218.81200000000001</v>
      </c>
      <c r="AW301">
        <v>93.813999999999993</v>
      </c>
      <c r="AX301">
        <v>1.6E-2</v>
      </c>
      <c r="BL301" s="33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">
        <v>30</v>
      </c>
      <c r="BY301" s="35">
        <v>1.17E-5</v>
      </c>
      <c r="BZ301">
        <v>121.73399999999999</v>
      </c>
      <c r="CA301">
        <v>97.334999999999994</v>
      </c>
      <c r="CB301">
        <v>141.40100000000001</v>
      </c>
      <c r="CC301">
        <v>102.529</v>
      </c>
      <c r="CD301">
        <v>0.02</v>
      </c>
      <c r="CG301" s="33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">
        <v>24</v>
      </c>
      <c r="DD301" s="35">
        <v>1.4399999999999999E-5</v>
      </c>
      <c r="DE301">
        <v>160.58099999999999</v>
      </c>
      <c r="DF301">
        <v>155.667</v>
      </c>
      <c r="DG301">
        <v>170.815</v>
      </c>
      <c r="DH301">
        <v>31.608000000000001</v>
      </c>
      <c r="DI301">
        <v>2.5000000000000001E-2</v>
      </c>
      <c r="DL301" s="29"/>
      <c r="DM301" s="29"/>
      <c r="DN301" s="30"/>
      <c r="DO301" s="30"/>
      <c r="DP301" s="30"/>
      <c r="DQ301" s="30"/>
      <c r="DR301" s="30"/>
      <c r="DS301" s="30"/>
      <c r="DT301" s="30"/>
      <c r="DU301" s="30"/>
      <c r="DV301" s="30"/>
      <c r="DW301" s="3">
        <v>69</v>
      </c>
      <c r="DX301"/>
      <c r="DY301" s="35">
        <v>8.8999999999999995E-6</v>
      </c>
      <c r="DZ301">
        <v>99.191000000000003</v>
      </c>
      <c r="EA301">
        <v>94.924999999999997</v>
      </c>
      <c r="EB301">
        <v>102.08799999999999</v>
      </c>
      <c r="EC301">
        <v>98.13</v>
      </c>
      <c r="ED301">
        <v>1.4999999999999999E-2</v>
      </c>
      <c r="EE301"/>
      <c r="EG301" s="33"/>
      <c r="EH301" s="30"/>
      <c r="EI301" s="34"/>
      <c r="EJ301" s="30"/>
      <c r="EK301" s="30"/>
      <c r="EL301" s="30"/>
      <c r="EM301" s="30"/>
      <c r="EN301" s="30"/>
      <c r="EO301" s="30"/>
      <c r="EP301" s="30"/>
      <c r="EQ301" s="33"/>
      <c r="ER301" s="30"/>
      <c r="ES301" s="30"/>
      <c r="ET301" s="30"/>
      <c r="EU301" s="30"/>
      <c r="EV301" s="30"/>
      <c r="EW301" s="30"/>
      <c r="EX301" s="30"/>
      <c r="EY301" s="30"/>
      <c r="EZ301" s="30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</row>
    <row r="302" spans="1:196" x14ac:dyDescent="0.25">
      <c r="A302" s="30"/>
      <c r="B302">
        <v>93</v>
      </c>
      <c r="D302" s="35">
        <v>6.7499999999999997E-6</v>
      </c>
      <c r="E302">
        <v>75.162999999999997</v>
      </c>
      <c r="F302">
        <v>72.012</v>
      </c>
      <c r="G302">
        <v>78.003</v>
      </c>
      <c r="H302">
        <v>-90</v>
      </c>
      <c r="I302">
        <v>1.0999999999999999E-2</v>
      </c>
      <c r="L302" s="33"/>
      <c r="M302" s="30"/>
      <c r="N302" s="30"/>
      <c r="O302" s="30"/>
      <c r="P302" s="30"/>
      <c r="Q302" s="30"/>
      <c r="R302" s="30"/>
      <c r="S302" s="30"/>
      <c r="T302" s="30"/>
      <c r="U302" s="30"/>
      <c r="V302" s="33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">
        <v>18</v>
      </c>
      <c r="AS302" s="35">
        <v>1.11E-5</v>
      </c>
      <c r="AT302">
        <v>179.86600000000001</v>
      </c>
      <c r="AU302">
        <v>162.87799999999999</v>
      </c>
      <c r="AV302">
        <v>199.40100000000001</v>
      </c>
      <c r="AW302">
        <v>-88.363</v>
      </c>
      <c r="AX302">
        <v>0.02</v>
      </c>
      <c r="BL302" s="33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">
        <v>31</v>
      </c>
      <c r="BY302" s="35">
        <v>8.8999999999999995E-6</v>
      </c>
      <c r="BZ302">
        <v>136.76400000000001</v>
      </c>
      <c r="CA302">
        <v>109.667</v>
      </c>
      <c r="CB302">
        <v>166.333</v>
      </c>
      <c r="CC302">
        <v>-81.87</v>
      </c>
      <c r="CD302">
        <v>1.6E-2</v>
      </c>
      <c r="CG302" s="33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">
        <v>25</v>
      </c>
      <c r="DD302" s="35">
        <v>1.5E-5</v>
      </c>
      <c r="DE302">
        <v>195.66399999999999</v>
      </c>
      <c r="DF302">
        <v>170.815</v>
      </c>
      <c r="DG302">
        <v>206.28200000000001</v>
      </c>
      <c r="DH302">
        <v>-145.00800000000001</v>
      </c>
      <c r="DI302">
        <v>2.7E-2</v>
      </c>
      <c r="DL302" s="29"/>
      <c r="DM302" s="29"/>
      <c r="DN302" s="30"/>
      <c r="DO302" s="30"/>
      <c r="DP302" s="30"/>
      <c r="DQ302" s="30"/>
      <c r="DR302" s="30"/>
      <c r="DS302" s="30"/>
      <c r="DT302" s="30"/>
      <c r="DU302" s="30"/>
      <c r="DV302" s="30"/>
      <c r="DW302" s="3">
        <v>70</v>
      </c>
      <c r="DX302"/>
      <c r="DY302" s="35">
        <v>6.7499999999999997E-6</v>
      </c>
      <c r="DZ302">
        <v>97.896000000000001</v>
      </c>
      <c r="EA302">
        <v>94.063000000000002</v>
      </c>
      <c r="EB302">
        <v>102.111</v>
      </c>
      <c r="EC302">
        <v>-81.468999999999994</v>
      </c>
      <c r="ED302">
        <v>1.2E-2</v>
      </c>
      <c r="EE302"/>
      <c r="EG302" s="33"/>
      <c r="EH302" s="30"/>
      <c r="EI302" s="34"/>
      <c r="EJ302" s="30"/>
      <c r="EK302" s="30"/>
      <c r="EL302" s="30"/>
      <c r="EM302" s="30"/>
      <c r="EN302" s="30"/>
      <c r="EO302" s="30"/>
      <c r="EP302" s="30"/>
      <c r="EQ302" s="33"/>
      <c r="ER302" s="30"/>
      <c r="ES302" s="30"/>
      <c r="ET302" s="30"/>
      <c r="EU302" s="30"/>
      <c r="EV302" s="30"/>
      <c r="EW302" s="30"/>
      <c r="EX302" s="30"/>
      <c r="EY302" s="30"/>
      <c r="EZ302" s="30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</row>
    <row r="303" spans="1:196" x14ac:dyDescent="0.25">
      <c r="A303" s="30"/>
      <c r="B303">
        <v>94</v>
      </c>
      <c r="D303" s="35">
        <v>5.5300000000000004E-6</v>
      </c>
      <c r="E303">
        <v>74.611000000000004</v>
      </c>
      <c r="F303">
        <v>70.332999999999998</v>
      </c>
      <c r="G303">
        <v>79.156999999999996</v>
      </c>
      <c r="H303">
        <v>90</v>
      </c>
      <c r="I303">
        <v>8.9999999999999993E-3</v>
      </c>
      <c r="L303" s="33"/>
      <c r="M303" s="30"/>
      <c r="N303" s="30"/>
      <c r="O303" s="30"/>
      <c r="P303" s="30"/>
      <c r="Q303" s="30"/>
      <c r="R303" s="30"/>
      <c r="S303" s="30"/>
      <c r="T303" s="30"/>
      <c r="U303" s="30"/>
      <c r="V303" s="33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">
        <v>19</v>
      </c>
      <c r="AS303" s="35">
        <v>1.11E-5</v>
      </c>
      <c r="AT303">
        <v>177.96700000000001</v>
      </c>
      <c r="AU303">
        <v>155.893</v>
      </c>
      <c r="AV303">
        <v>205.03800000000001</v>
      </c>
      <c r="AW303">
        <v>93.27</v>
      </c>
      <c r="AX303">
        <v>0.02</v>
      </c>
      <c r="BL303" s="33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">
        <v>32</v>
      </c>
      <c r="BY303" s="35">
        <v>8.6000000000000007E-6</v>
      </c>
      <c r="BZ303">
        <v>111.47</v>
      </c>
      <c r="CA303">
        <v>89.42</v>
      </c>
      <c r="CB303">
        <v>130.494</v>
      </c>
      <c r="CC303">
        <v>100.491</v>
      </c>
      <c r="CD303">
        <v>1.4999999999999999E-2</v>
      </c>
      <c r="CG303" s="33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">
        <v>26</v>
      </c>
      <c r="DD303" s="35">
        <v>1.47E-5</v>
      </c>
      <c r="DE303">
        <v>189.82900000000001</v>
      </c>
      <c r="DF303">
        <v>163.63</v>
      </c>
      <c r="DG303">
        <v>206</v>
      </c>
      <c r="DH303">
        <v>32.005000000000003</v>
      </c>
      <c r="DI303">
        <v>2.5999999999999999E-2</v>
      </c>
      <c r="DL303" s="29"/>
      <c r="DM303" s="29"/>
      <c r="DN303" s="30"/>
      <c r="DO303" s="30"/>
      <c r="DP303" s="30"/>
      <c r="DQ303" s="30"/>
      <c r="DR303" s="30"/>
      <c r="DS303" s="30"/>
      <c r="DT303" s="30"/>
      <c r="DU303" s="30"/>
      <c r="DV303" s="30"/>
      <c r="DW303" s="3">
        <v>71</v>
      </c>
      <c r="DX303"/>
      <c r="DY303" s="35">
        <v>9.2099999999999999E-6</v>
      </c>
      <c r="DZ303">
        <v>97.161000000000001</v>
      </c>
      <c r="EA303">
        <v>91.27</v>
      </c>
      <c r="EB303">
        <v>104.033</v>
      </c>
      <c r="EC303">
        <v>97.852999999999994</v>
      </c>
      <c r="ED303">
        <v>1.6E-2</v>
      </c>
      <c r="EE303"/>
      <c r="EG303" s="33"/>
      <c r="EH303" s="30"/>
      <c r="EI303" s="34"/>
      <c r="EJ303" s="30"/>
      <c r="EK303" s="30"/>
      <c r="EL303" s="30"/>
      <c r="EM303" s="30"/>
      <c r="EN303" s="30"/>
      <c r="EO303" s="30"/>
      <c r="EP303" s="30"/>
      <c r="EQ303" s="33"/>
      <c r="ER303" s="30"/>
      <c r="ES303" s="30"/>
      <c r="ET303" s="30"/>
      <c r="EU303" s="30"/>
      <c r="EV303" s="30"/>
      <c r="EW303" s="30"/>
      <c r="EX303" s="30"/>
      <c r="EY303" s="30"/>
      <c r="EZ303" s="30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</row>
    <row r="304" spans="1:196" x14ac:dyDescent="0.25">
      <c r="A304" s="30"/>
      <c r="B304">
        <v>95</v>
      </c>
      <c r="D304" s="35">
        <v>4.6E-6</v>
      </c>
      <c r="E304">
        <v>69.710999999999999</v>
      </c>
      <c r="F304">
        <v>67.332999999999998</v>
      </c>
      <c r="G304">
        <v>72.332999999999998</v>
      </c>
      <c r="H304">
        <v>-90</v>
      </c>
      <c r="I304">
        <v>8.0000000000000002E-3</v>
      </c>
      <c r="L304" s="33"/>
      <c r="M304" s="30"/>
      <c r="N304" s="30"/>
      <c r="O304" s="30"/>
      <c r="P304" s="30"/>
      <c r="Q304" s="30"/>
      <c r="R304" s="30"/>
      <c r="S304" s="30"/>
      <c r="T304" s="30"/>
      <c r="U304" s="30"/>
      <c r="V304" s="33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">
        <v>20</v>
      </c>
      <c r="AS304" s="35">
        <v>1.04E-5</v>
      </c>
      <c r="AT304">
        <v>168.37200000000001</v>
      </c>
      <c r="AU304">
        <v>156.41300000000001</v>
      </c>
      <c r="AV304">
        <v>184.05099999999999</v>
      </c>
      <c r="AW304">
        <v>-88.263999999999996</v>
      </c>
      <c r="AX304">
        <v>1.7999999999999999E-2</v>
      </c>
      <c r="BL304" s="33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">
        <v>33</v>
      </c>
      <c r="BY304" s="35">
        <v>7.9799999999999998E-6</v>
      </c>
      <c r="BZ304">
        <v>115.687</v>
      </c>
      <c r="CA304">
        <v>89.106999999999999</v>
      </c>
      <c r="CB304">
        <v>136.333</v>
      </c>
      <c r="CC304">
        <v>-80.91</v>
      </c>
      <c r="CD304">
        <v>1.4E-2</v>
      </c>
      <c r="CG304" s="33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">
        <v>27</v>
      </c>
      <c r="DD304" s="35">
        <v>6.4500000000000001E-6</v>
      </c>
      <c r="DE304">
        <v>142.786</v>
      </c>
      <c r="DF304">
        <v>136.333</v>
      </c>
      <c r="DG304">
        <v>163.63</v>
      </c>
      <c r="DH304">
        <v>-145.49100000000001</v>
      </c>
      <c r="DI304">
        <v>1.0999999999999999E-2</v>
      </c>
      <c r="DJ304">
        <f>AVERAGE(DI304:DI312)</f>
        <v>1.2111111111111111E-2</v>
      </c>
      <c r="DL304" s="29"/>
      <c r="DM304" s="29"/>
      <c r="DN304" s="30"/>
      <c r="DO304" s="30"/>
      <c r="DP304" s="30"/>
      <c r="DQ304" s="30"/>
      <c r="DR304" s="30"/>
      <c r="DS304" s="30"/>
      <c r="DT304" s="30"/>
      <c r="DU304" s="30"/>
      <c r="DV304" s="30"/>
      <c r="DW304" s="3">
        <v>72</v>
      </c>
      <c r="DX304"/>
      <c r="DY304" s="35">
        <v>1.01E-5</v>
      </c>
      <c r="DZ304">
        <v>95.64</v>
      </c>
      <c r="EA304">
        <v>87.944000000000003</v>
      </c>
      <c r="EB304">
        <v>104.833</v>
      </c>
      <c r="EC304">
        <v>-81.119</v>
      </c>
      <c r="ED304">
        <v>1.7999999999999999E-2</v>
      </c>
      <c r="EE304"/>
      <c r="EG304" s="33"/>
      <c r="EH304" s="30"/>
      <c r="EI304" s="34"/>
      <c r="EJ304" s="30"/>
      <c r="EK304" s="30"/>
      <c r="EL304" s="30"/>
      <c r="EM304" s="30"/>
      <c r="EN304" s="30"/>
      <c r="EO304" s="30"/>
      <c r="EP304" s="30"/>
      <c r="EQ304" s="33"/>
      <c r="ER304" s="30"/>
      <c r="ES304" s="30"/>
      <c r="ET304" s="30"/>
      <c r="EU304" s="30"/>
      <c r="EV304" s="30"/>
      <c r="EW304" s="30"/>
      <c r="EX304" s="30"/>
      <c r="EY304" s="30"/>
      <c r="EZ304" s="30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</row>
    <row r="305" spans="1:196" x14ac:dyDescent="0.25">
      <c r="A305" s="30"/>
      <c r="B305">
        <v>96</v>
      </c>
      <c r="D305" s="35">
        <v>6.4500000000000001E-6</v>
      </c>
      <c r="E305">
        <v>69.801000000000002</v>
      </c>
      <c r="F305">
        <v>66.332999999999998</v>
      </c>
      <c r="G305">
        <v>73</v>
      </c>
      <c r="H305">
        <v>87.138000000000005</v>
      </c>
      <c r="I305">
        <v>1.0999999999999999E-2</v>
      </c>
      <c r="L305" s="33"/>
      <c r="M305" s="30"/>
      <c r="N305" s="30"/>
      <c r="O305" s="30"/>
      <c r="P305" s="30"/>
      <c r="Q305" s="30"/>
      <c r="R305" s="30"/>
      <c r="S305" s="30"/>
      <c r="T305" s="30"/>
      <c r="U305" s="30"/>
      <c r="V305" s="33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">
        <v>21</v>
      </c>
      <c r="AS305" s="35">
        <v>1.66E-5</v>
      </c>
      <c r="AT305">
        <v>173.99100000000001</v>
      </c>
      <c r="AU305">
        <v>154.44499999999999</v>
      </c>
      <c r="AV305">
        <v>190.81800000000001</v>
      </c>
      <c r="AW305">
        <v>94.316000000000003</v>
      </c>
      <c r="AX305">
        <v>0.03</v>
      </c>
      <c r="BL305" s="33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">
        <v>34</v>
      </c>
      <c r="BY305" s="35">
        <v>7.9799999999999998E-6</v>
      </c>
      <c r="BZ305">
        <v>91.501000000000005</v>
      </c>
      <c r="CA305">
        <v>60.500999999999998</v>
      </c>
      <c r="CB305">
        <v>138.845</v>
      </c>
      <c r="CC305">
        <v>101.768</v>
      </c>
      <c r="CD305">
        <v>1.4E-2</v>
      </c>
      <c r="CG305" s="33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">
        <v>28</v>
      </c>
      <c r="DD305" s="35">
        <v>8.2900000000000002E-6</v>
      </c>
      <c r="DE305">
        <v>151.11699999999999</v>
      </c>
      <c r="DF305">
        <v>136.333</v>
      </c>
      <c r="DG305">
        <v>185.70400000000001</v>
      </c>
      <c r="DH305">
        <v>34.286999999999999</v>
      </c>
      <c r="DI305">
        <v>1.4E-2</v>
      </c>
      <c r="DL305" s="29"/>
      <c r="DM305" s="29"/>
      <c r="DN305" s="30"/>
      <c r="DO305" s="30"/>
      <c r="DP305" s="30"/>
      <c r="DQ305" s="30"/>
      <c r="DR305" s="30"/>
      <c r="DS305" s="30"/>
      <c r="DT305" s="30"/>
      <c r="DU305" s="30"/>
      <c r="DV305" s="30"/>
      <c r="DW305" s="3">
        <v>73</v>
      </c>
      <c r="DX305"/>
      <c r="DY305" s="35">
        <v>8.6000000000000007E-6</v>
      </c>
      <c r="DZ305">
        <v>101.348</v>
      </c>
      <c r="EA305">
        <v>90.073999999999998</v>
      </c>
      <c r="EB305">
        <v>105.63800000000001</v>
      </c>
      <c r="EC305">
        <v>96.581999999999994</v>
      </c>
      <c r="ED305">
        <v>1.4999999999999999E-2</v>
      </c>
      <c r="EE305"/>
      <c r="EG305" s="33"/>
      <c r="EH305" s="30"/>
      <c r="EI305" s="34"/>
      <c r="EJ305" s="30"/>
      <c r="EK305" s="30"/>
      <c r="EL305" s="30"/>
      <c r="EM305" s="30"/>
      <c r="EN305" s="30"/>
      <c r="EO305" s="30"/>
      <c r="EP305" s="30"/>
      <c r="EQ305" s="33"/>
      <c r="ER305" s="30"/>
      <c r="ES305" s="30"/>
      <c r="ET305" s="30"/>
      <c r="EU305" s="30"/>
      <c r="EV305" s="30"/>
      <c r="EW305" s="30"/>
      <c r="EX305" s="30"/>
      <c r="EY305" s="30"/>
      <c r="EZ305" s="30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</row>
    <row r="306" spans="1:196" x14ac:dyDescent="0.25">
      <c r="A306" s="30"/>
      <c r="B306">
        <v>97</v>
      </c>
      <c r="D306" s="35">
        <v>6.7499999999999997E-6</v>
      </c>
      <c r="E306">
        <v>64.158000000000001</v>
      </c>
      <c r="F306">
        <v>60.448</v>
      </c>
      <c r="G306">
        <v>67.037000000000006</v>
      </c>
      <c r="H306">
        <v>-90</v>
      </c>
      <c r="I306">
        <v>1.0999999999999999E-2</v>
      </c>
      <c r="L306" s="33"/>
      <c r="M306" s="30"/>
      <c r="N306" s="30"/>
      <c r="O306" s="30"/>
      <c r="P306" s="30"/>
      <c r="Q306" s="30"/>
      <c r="R306" s="30"/>
      <c r="S306" s="30"/>
      <c r="T306" s="30"/>
      <c r="U306" s="30"/>
      <c r="V306" s="33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">
        <v>22</v>
      </c>
      <c r="AS306" s="35">
        <v>9.8200000000000008E-6</v>
      </c>
      <c r="AT306">
        <v>161.392</v>
      </c>
      <c r="AU306">
        <v>143.12200000000001</v>
      </c>
      <c r="AV306">
        <v>173.28399999999999</v>
      </c>
      <c r="AW306">
        <v>-86.308999999999997</v>
      </c>
      <c r="AX306">
        <v>1.7000000000000001E-2</v>
      </c>
      <c r="BL306" s="33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">
        <v>35</v>
      </c>
      <c r="BY306" s="35">
        <v>1.3499999999999999E-5</v>
      </c>
      <c r="BZ306">
        <v>165.70599999999999</v>
      </c>
      <c r="CA306">
        <v>66</v>
      </c>
      <c r="CB306">
        <v>234.25399999999999</v>
      </c>
      <c r="CC306">
        <v>-80.537999999999997</v>
      </c>
      <c r="CD306">
        <v>2.4E-2</v>
      </c>
      <c r="CG306" s="33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">
        <v>29</v>
      </c>
      <c r="DD306" s="35">
        <v>4.6E-6</v>
      </c>
      <c r="DE306">
        <v>193.71100000000001</v>
      </c>
      <c r="DF306">
        <v>185.70400000000001</v>
      </c>
      <c r="DG306">
        <v>201.11099999999999</v>
      </c>
      <c r="DH306">
        <v>-143.97300000000001</v>
      </c>
      <c r="DI306">
        <v>8.0000000000000002E-3</v>
      </c>
      <c r="DL306" s="29"/>
      <c r="DM306" s="29"/>
      <c r="DN306" s="30"/>
      <c r="DO306" s="30"/>
      <c r="DP306" s="30"/>
      <c r="DQ306" s="30"/>
      <c r="DR306" s="30"/>
      <c r="DS306" s="30"/>
      <c r="DT306" s="30"/>
      <c r="DU306" s="30"/>
      <c r="DV306" s="30"/>
      <c r="DW306" s="3">
        <v>74</v>
      </c>
      <c r="DX306"/>
      <c r="DY306" s="35">
        <v>6.7499999999999997E-6</v>
      </c>
      <c r="DZ306">
        <v>104.39100000000001</v>
      </c>
      <c r="EA306">
        <v>97.542000000000002</v>
      </c>
      <c r="EB306">
        <v>122.111</v>
      </c>
      <c r="EC306">
        <v>-79.215999999999994</v>
      </c>
      <c r="ED306">
        <v>1.2E-2</v>
      </c>
      <c r="EE306"/>
      <c r="EG306" s="33"/>
      <c r="EH306" s="30"/>
      <c r="EI306" s="34"/>
      <c r="EJ306" s="30"/>
      <c r="EK306" s="30"/>
      <c r="EL306" s="30"/>
      <c r="EM306" s="30"/>
      <c r="EN306" s="30"/>
      <c r="EO306" s="30"/>
      <c r="EP306" s="30"/>
      <c r="EQ306" s="33"/>
      <c r="ER306" s="30"/>
      <c r="ES306" s="30"/>
      <c r="ET306" s="30"/>
      <c r="EU306" s="30"/>
      <c r="EV306" s="30"/>
      <c r="EW306" s="30"/>
      <c r="EX306" s="30"/>
      <c r="EY306" s="30"/>
      <c r="EZ306" s="30"/>
      <c r="FL306" s="60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</row>
    <row r="307" spans="1:196" x14ac:dyDescent="0.25">
      <c r="A307" s="30"/>
      <c r="B307">
        <v>98</v>
      </c>
      <c r="D307" s="35">
        <v>5.8300000000000001E-6</v>
      </c>
      <c r="E307">
        <v>63.128</v>
      </c>
      <c r="F307">
        <v>60.494</v>
      </c>
      <c r="G307">
        <v>65.852000000000004</v>
      </c>
      <c r="H307">
        <v>93.18</v>
      </c>
      <c r="I307">
        <v>0.01</v>
      </c>
      <c r="L307" s="33"/>
      <c r="M307" s="30"/>
      <c r="N307" s="30"/>
      <c r="O307" s="30"/>
      <c r="P307" s="30"/>
      <c r="Q307" s="30"/>
      <c r="R307" s="30"/>
      <c r="S307" s="30"/>
      <c r="T307" s="30"/>
      <c r="U307" s="30"/>
      <c r="V307" s="33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">
        <v>23</v>
      </c>
      <c r="AS307" s="35">
        <v>1.5E-5</v>
      </c>
      <c r="AT307">
        <v>149.34200000000001</v>
      </c>
      <c r="AU307">
        <v>130.88999999999999</v>
      </c>
      <c r="AV307">
        <v>171.31</v>
      </c>
      <c r="AW307">
        <v>93.575999999999993</v>
      </c>
      <c r="AX307">
        <v>2.7E-2</v>
      </c>
      <c r="BL307" s="33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">
        <v>36</v>
      </c>
      <c r="BY307" s="35">
        <v>8.2900000000000002E-6</v>
      </c>
      <c r="BZ307">
        <v>160.49799999999999</v>
      </c>
      <c r="CA307">
        <v>109.372</v>
      </c>
      <c r="CB307">
        <v>237.833</v>
      </c>
      <c r="CC307">
        <v>100.886</v>
      </c>
      <c r="CD307">
        <v>1.4999999999999999E-2</v>
      </c>
      <c r="CG307" s="33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">
        <v>30</v>
      </c>
      <c r="DD307" s="35">
        <v>5.8300000000000001E-6</v>
      </c>
      <c r="DE307">
        <v>216.209</v>
      </c>
      <c r="DF307">
        <v>201.11099999999999</v>
      </c>
      <c r="DG307">
        <v>222.333</v>
      </c>
      <c r="DH307">
        <v>29.358000000000001</v>
      </c>
      <c r="DI307">
        <v>0.01</v>
      </c>
      <c r="DL307" s="29"/>
      <c r="DM307" s="29"/>
      <c r="DN307" s="30"/>
      <c r="DO307" s="30"/>
      <c r="DP307" s="30"/>
      <c r="DQ307" s="30"/>
      <c r="DR307" s="30"/>
      <c r="DS307" s="30"/>
      <c r="DT307" s="30"/>
      <c r="DU307" s="30"/>
      <c r="DV307" s="30"/>
      <c r="DW307" s="3">
        <v>75</v>
      </c>
      <c r="DX307"/>
      <c r="DY307" s="35">
        <v>6.7499999999999997E-6</v>
      </c>
      <c r="DZ307">
        <v>126.837</v>
      </c>
      <c r="EA307">
        <v>113.667</v>
      </c>
      <c r="EB307">
        <v>136.596</v>
      </c>
      <c r="EC307">
        <v>95.44</v>
      </c>
      <c r="ED307">
        <v>1.2E-2</v>
      </c>
      <c r="EE307"/>
      <c r="EG307" s="33"/>
      <c r="EH307" s="30"/>
      <c r="EI307" s="34"/>
      <c r="EJ307" s="30"/>
      <c r="EK307" s="30"/>
      <c r="EL307" s="30"/>
      <c r="EM307" s="30"/>
      <c r="EN307" s="30"/>
      <c r="EO307" s="30"/>
      <c r="EP307" s="30"/>
      <c r="EQ307" s="33"/>
      <c r="ER307" s="30"/>
      <c r="ES307" s="30"/>
      <c r="ET307" s="30"/>
      <c r="EU307" s="30"/>
      <c r="EV307" s="30"/>
      <c r="EW307" s="30"/>
      <c r="EX307" s="30"/>
      <c r="EY307" s="30"/>
      <c r="EZ307" s="30"/>
      <c r="FL307" s="60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</row>
    <row r="308" spans="1:196" x14ac:dyDescent="0.25">
      <c r="A308" s="30"/>
      <c r="B308">
        <v>99</v>
      </c>
      <c r="C308" t="s">
        <v>3</v>
      </c>
      <c r="D308" s="35">
        <v>7.8699999999999992E-6</v>
      </c>
      <c r="E308">
        <v>103.95099999999999</v>
      </c>
      <c r="F308">
        <v>77.313999999999993</v>
      </c>
      <c r="G308">
        <v>136.28800000000001</v>
      </c>
      <c r="H308">
        <v>-1.97</v>
      </c>
      <c r="I308">
        <v>1.4E-2</v>
      </c>
      <c r="L308" s="33"/>
      <c r="M308" s="30"/>
      <c r="N308" s="30"/>
      <c r="O308" s="30"/>
      <c r="P308" s="30"/>
      <c r="Q308" s="30"/>
      <c r="R308" s="30"/>
      <c r="S308" s="30"/>
      <c r="T308" s="30"/>
      <c r="U308" s="30"/>
      <c r="V308" s="33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">
        <v>24</v>
      </c>
      <c r="AS308" s="35">
        <v>7.6699999999999994E-6</v>
      </c>
      <c r="AT308">
        <v>132.233</v>
      </c>
      <c r="AU308">
        <v>124.667</v>
      </c>
      <c r="AV308">
        <v>137.07400000000001</v>
      </c>
      <c r="AW308">
        <v>-90</v>
      </c>
      <c r="AX308">
        <v>1.2999999999999999E-2</v>
      </c>
      <c r="BL308" s="33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">
        <v>37</v>
      </c>
      <c r="BY308" s="35">
        <v>1.2E-5</v>
      </c>
      <c r="BZ308">
        <v>135.91</v>
      </c>
      <c r="CA308">
        <v>90.340999999999994</v>
      </c>
      <c r="CB308">
        <v>178</v>
      </c>
      <c r="CC308">
        <v>-79.287000000000006</v>
      </c>
      <c r="CD308">
        <v>2.1000000000000001E-2</v>
      </c>
      <c r="CG308" s="33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">
        <v>31</v>
      </c>
      <c r="DD308" s="35">
        <v>7.3699999999999997E-6</v>
      </c>
      <c r="DE308">
        <v>216.428</v>
      </c>
      <c r="DF308">
        <v>209.65199999999999</v>
      </c>
      <c r="DG308">
        <v>221.721</v>
      </c>
      <c r="DH308">
        <v>-142.125</v>
      </c>
      <c r="DI308">
        <v>1.2999999999999999E-2</v>
      </c>
      <c r="DL308" s="29"/>
      <c r="DM308" s="29"/>
      <c r="DN308" s="30"/>
      <c r="DO308" s="30"/>
      <c r="DP308" s="30"/>
      <c r="DQ308" s="30"/>
      <c r="DR308" s="30"/>
      <c r="DS308" s="30"/>
      <c r="DT308" s="30"/>
      <c r="DU308" s="30"/>
      <c r="DV308" s="30"/>
      <c r="DW308" s="3">
        <v>76</v>
      </c>
      <c r="DX308"/>
      <c r="DY308" s="35">
        <v>1.04E-5</v>
      </c>
      <c r="DZ308">
        <v>100.667</v>
      </c>
      <c r="EA308">
        <v>90.203000000000003</v>
      </c>
      <c r="EB308">
        <v>113.667</v>
      </c>
      <c r="EC308">
        <v>-81.119</v>
      </c>
      <c r="ED308">
        <v>1.7999999999999999E-2</v>
      </c>
      <c r="EE308"/>
      <c r="EG308" s="33"/>
      <c r="EH308" s="30"/>
      <c r="EI308" s="34"/>
      <c r="EJ308" s="30"/>
      <c r="EK308" s="30"/>
      <c r="EL308" s="30"/>
      <c r="EM308" s="30"/>
      <c r="EN308" s="30"/>
      <c r="EO308" s="30"/>
      <c r="EP308" s="30"/>
      <c r="EQ308" s="33"/>
      <c r="ER308" s="30"/>
      <c r="ES308" s="30"/>
      <c r="ET308" s="30"/>
      <c r="EU308" s="30"/>
      <c r="EV308" s="30"/>
      <c r="EW308" s="30"/>
      <c r="EX308" s="30"/>
      <c r="EY308" s="30"/>
      <c r="EZ308" s="30"/>
      <c r="FL308" s="60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</row>
    <row r="309" spans="1:196" x14ac:dyDescent="0.25">
      <c r="A309" s="30"/>
      <c r="B309">
        <v>100</v>
      </c>
      <c r="C309" t="s">
        <v>7</v>
      </c>
      <c r="D309" s="35">
        <v>2.12E-6</v>
      </c>
      <c r="E309">
        <v>27.236000000000001</v>
      </c>
      <c r="F309">
        <v>15.179</v>
      </c>
      <c r="G309">
        <v>51.103000000000002</v>
      </c>
      <c r="H309">
        <v>90.070999999999998</v>
      </c>
      <c r="I309">
        <v>4.0000000000000001E-3</v>
      </c>
      <c r="L309" s="33"/>
      <c r="M309" s="30"/>
      <c r="N309" s="30"/>
      <c r="O309" s="30"/>
      <c r="P309" s="30"/>
      <c r="Q309" s="30"/>
      <c r="R309" s="30"/>
      <c r="S309" s="30"/>
      <c r="T309" s="30"/>
      <c r="U309" s="30"/>
      <c r="V309" s="33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">
        <v>25</v>
      </c>
      <c r="AS309" s="35">
        <v>8.8999999999999995E-6</v>
      </c>
      <c r="AT309">
        <v>127.29</v>
      </c>
      <c r="AU309">
        <v>121.399</v>
      </c>
      <c r="AV309">
        <v>134.833</v>
      </c>
      <c r="AW309">
        <v>94.085999999999999</v>
      </c>
      <c r="AX309">
        <v>1.6E-2</v>
      </c>
      <c r="BL309" s="33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">
        <v>38</v>
      </c>
      <c r="BY309" s="35">
        <v>1.1399999999999999E-5</v>
      </c>
      <c r="BZ309">
        <v>109.133</v>
      </c>
      <c r="CA309">
        <v>86.555999999999997</v>
      </c>
      <c r="CB309">
        <v>178.40700000000001</v>
      </c>
      <c r="CC309">
        <v>96.34</v>
      </c>
      <c r="CD309">
        <v>0.02</v>
      </c>
      <c r="CG309" s="33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">
        <v>32</v>
      </c>
      <c r="DD309" s="35">
        <v>5.22E-6</v>
      </c>
      <c r="DE309">
        <v>209.91399999999999</v>
      </c>
      <c r="DF309">
        <v>204.55600000000001</v>
      </c>
      <c r="DG309">
        <v>215.44900000000001</v>
      </c>
      <c r="DH309">
        <v>32.734999999999999</v>
      </c>
      <c r="DI309">
        <v>8.9999999999999993E-3</v>
      </c>
      <c r="DL309" s="29"/>
      <c r="DM309" s="29"/>
      <c r="DN309" s="30"/>
      <c r="DO309" s="30"/>
      <c r="DP309" s="30"/>
      <c r="DQ309" s="30"/>
      <c r="DR309" s="30"/>
      <c r="DS309" s="30"/>
      <c r="DT309" s="30"/>
      <c r="DU309" s="30"/>
      <c r="DV309" s="30"/>
      <c r="DW309" s="3">
        <v>77</v>
      </c>
      <c r="DX309"/>
      <c r="DY309" s="35">
        <v>9.5200000000000003E-6</v>
      </c>
      <c r="DZ309">
        <v>99.078000000000003</v>
      </c>
      <c r="EA309">
        <v>92.667000000000002</v>
      </c>
      <c r="EB309">
        <v>105.667</v>
      </c>
      <c r="EC309">
        <v>99.462000000000003</v>
      </c>
      <c r="ED309">
        <v>1.7000000000000001E-2</v>
      </c>
      <c r="EE309"/>
      <c r="EG309" s="33"/>
      <c r="EH309" s="30"/>
      <c r="EI309" s="34"/>
      <c r="EJ309" s="30"/>
      <c r="EK309" s="30"/>
      <c r="EL309" s="30"/>
      <c r="EM309" s="30"/>
      <c r="EN309" s="30"/>
      <c r="EO309" s="30"/>
      <c r="EP309" s="30"/>
      <c r="EQ309" s="33"/>
      <c r="ER309" s="30"/>
      <c r="ES309" s="30"/>
      <c r="ET309" s="30"/>
      <c r="EU309" s="30"/>
      <c r="EV309" s="30"/>
      <c r="EW309" s="30"/>
      <c r="EX309" s="30"/>
      <c r="EY309" s="30"/>
      <c r="EZ309" s="30"/>
      <c r="FL309" s="60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</row>
    <row r="310" spans="1:196" x14ac:dyDescent="0.25">
      <c r="A310" s="30"/>
      <c r="B310">
        <v>101</v>
      </c>
      <c r="C310" t="s">
        <v>4</v>
      </c>
      <c r="D310" s="35">
        <v>3.9899999999999999E-6</v>
      </c>
      <c r="E310">
        <v>63.128</v>
      </c>
      <c r="F310">
        <v>25</v>
      </c>
      <c r="G310">
        <v>65.852000000000004</v>
      </c>
      <c r="H310">
        <v>-95.710999999999999</v>
      </c>
      <c r="I310">
        <v>7.0000000000000001E-3</v>
      </c>
      <c r="L310" s="33"/>
      <c r="M310" s="30"/>
      <c r="N310" s="30"/>
      <c r="O310" s="30"/>
      <c r="P310" s="30"/>
      <c r="Q310" s="30"/>
      <c r="R310" s="30"/>
      <c r="S310" s="30"/>
      <c r="T310" s="30"/>
      <c r="U310" s="30"/>
      <c r="V310" s="33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">
        <v>26</v>
      </c>
      <c r="AS310" s="35">
        <v>9.5200000000000003E-6</v>
      </c>
      <c r="AT310">
        <v>127.614</v>
      </c>
      <c r="AU310">
        <v>122.511</v>
      </c>
      <c r="AV310">
        <v>134.74799999999999</v>
      </c>
      <c r="AW310">
        <v>-86.186000000000007</v>
      </c>
      <c r="AX310">
        <v>1.7000000000000001E-2</v>
      </c>
      <c r="BL310" s="33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">
        <v>39</v>
      </c>
      <c r="BY310" s="35">
        <v>1.04E-5</v>
      </c>
      <c r="BZ310">
        <v>89.801000000000002</v>
      </c>
      <c r="CA310">
        <v>80.111999999999995</v>
      </c>
      <c r="CB310">
        <v>99.478999999999999</v>
      </c>
      <c r="CC310">
        <v>-79.38</v>
      </c>
      <c r="CD310">
        <v>1.7999999999999999E-2</v>
      </c>
      <c r="CG310" s="33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">
        <v>33</v>
      </c>
      <c r="DD310" s="35">
        <v>5.8300000000000001E-6</v>
      </c>
      <c r="DE310">
        <v>200.429</v>
      </c>
      <c r="DF310">
        <v>189.333</v>
      </c>
      <c r="DG310">
        <v>205.79300000000001</v>
      </c>
      <c r="DH310">
        <v>-149.036</v>
      </c>
      <c r="DI310">
        <v>0.01</v>
      </c>
      <c r="DL310" s="29"/>
      <c r="DM310" s="29"/>
      <c r="DN310" s="30"/>
      <c r="DO310" s="30"/>
      <c r="DP310" s="30"/>
      <c r="DQ310" s="30"/>
      <c r="DR310" s="30"/>
      <c r="DS310" s="30"/>
      <c r="DT310" s="30"/>
      <c r="DU310" s="30"/>
      <c r="DV310" s="30"/>
      <c r="DW310" s="3">
        <v>78</v>
      </c>
      <c r="DX310"/>
      <c r="DY310" s="35">
        <v>8.2900000000000002E-6</v>
      </c>
      <c r="DZ310">
        <v>96.832999999999998</v>
      </c>
      <c r="EA310">
        <v>87.632000000000005</v>
      </c>
      <c r="EB310">
        <v>104</v>
      </c>
      <c r="EC310">
        <v>-81.254000000000005</v>
      </c>
      <c r="ED310">
        <v>1.4999999999999999E-2</v>
      </c>
      <c r="EE310"/>
      <c r="EG310" s="33"/>
      <c r="EH310" s="30"/>
      <c r="EI310" s="34"/>
      <c r="EJ310" s="30"/>
      <c r="EK310" s="30"/>
      <c r="EL310" s="30"/>
      <c r="EM310" s="30"/>
      <c r="EN310" s="30"/>
      <c r="EO310" s="30"/>
      <c r="EP310" s="30"/>
      <c r="EQ310" s="33"/>
      <c r="ER310" s="30"/>
      <c r="ES310" s="30"/>
      <c r="ET310" s="30"/>
      <c r="EU310" s="30"/>
      <c r="EV310" s="30"/>
      <c r="EW310" s="30"/>
      <c r="EX310" s="30"/>
      <c r="EY310" s="30"/>
      <c r="EZ310" s="30"/>
      <c r="FL310" s="60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</row>
    <row r="311" spans="1:196" x14ac:dyDescent="0.25">
      <c r="A311" s="30"/>
      <c r="B311">
        <v>102</v>
      </c>
      <c r="C311" t="s">
        <v>5</v>
      </c>
      <c r="D311" s="35">
        <v>1.5E-5</v>
      </c>
      <c r="E311">
        <v>218.63</v>
      </c>
      <c r="F311">
        <v>160.667</v>
      </c>
      <c r="G311">
        <v>245</v>
      </c>
      <c r="H311">
        <v>94.763999999999996</v>
      </c>
      <c r="I311">
        <v>2.7E-2</v>
      </c>
      <c r="L311" s="33"/>
      <c r="M311" s="30"/>
      <c r="N311" s="30"/>
      <c r="O311" s="30"/>
      <c r="P311" s="30"/>
      <c r="Q311" s="30"/>
      <c r="R311" s="30"/>
      <c r="S311" s="30"/>
      <c r="T311" s="30"/>
      <c r="U311" s="30"/>
      <c r="V311" s="33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">
        <v>27</v>
      </c>
      <c r="AS311" s="35">
        <v>1.01E-5</v>
      </c>
      <c r="AT311">
        <v>133.214</v>
      </c>
      <c r="AU311">
        <v>125.681</v>
      </c>
      <c r="AV311">
        <v>143.70400000000001</v>
      </c>
      <c r="AW311">
        <v>91.79</v>
      </c>
      <c r="AX311">
        <v>1.7999999999999999E-2</v>
      </c>
      <c r="BL311" s="33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">
        <v>40</v>
      </c>
      <c r="BY311" s="35">
        <v>1.4100000000000001E-5</v>
      </c>
      <c r="BZ311">
        <v>88.572999999999993</v>
      </c>
      <c r="CA311">
        <v>81.786000000000001</v>
      </c>
      <c r="CB311">
        <v>94.533000000000001</v>
      </c>
      <c r="CC311">
        <v>102.804</v>
      </c>
      <c r="CD311">
        <v>2.5000000000000001E-2</v>
      </c>
      <c r="CG311" s="33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">
        <v>34</v>
      </c>
      <c r="DD311" s="35">
        <v>1.11E-5</v>
      </c>
      <c r="DE311">
        <v>196.47800000000001</v>
      </c>
      <c r="DF311">
        <v>184.72499999999999</v>
      </c>
      <c r="DG311">
        <v>208.267</v>
      </c>
      <c r="DH311">
        <v>34.591999999999999</v>
      </c>
      <c r="DI311">
        <v>1.9E-2</v>
      </c>
      <c r="DL311" s="29"/>
      <c r="DM311" s="29"/>
      <c r="DN311" s="30"/>
      <c r="DO311" s="30"/>
      <c r="DP311" s="30"/>
      <c r="DQ311" s="30"/>
      <c r="DR311" s="30"/>
      <c r="DS311" s="30"/>
      <c r="DT311" s="30"/>
      <c r="DU311" s="30"/>
      <c r="DV311" s="30"/>
      <c r="DW311" s="3">
        <v>79</v>
      </c>
      <c r="DX311"/>
      <c r="DY311" s="35">
        <v>8.8999999999999995E-6</v>
      </c>
      <c r="DZ311">
        <v>93.706000000000003</v>
      </c>
      <c r="EA311">
        <v>86.316999999999993</v>
      </c>
      <c r="EB311">
        <v>100.524</v>
      </c>
      <c r="EC311">
        <v>98.13</v>
      </c>
      <c r="ED311">
        <v>1.6E-2</v>
      </c>
      <c r="EE311"/>
      <c r="EG311" s="33"/>
      <c r="EH311" s="30"/>
      <c r="EI311" s="34"/>
      <c r="EJ311" s="30"/>
      <c r="EK311" s="30"/>
      <c r="EL311" s="30"/>
      <c r="EM311" s="30"/>
      <c r="EN311" s="30"/>
      <c r="EO311" s="30"/>
      <c r="EP311" s="30"/>
      <c r="EQ311" s="33"/>
      <c r="ER311" s="30"/>
      <c r="ES311" s="30"/>
      <c r="ET311" s="30"/>
      <c r="EU311" s="30"/>
      <c r="EV311" s="30"/>
      <c r="EW311" s="30"/>
      <c r="EX311" s="30"/>
      <c r="EY311" s="30"/>
      <c r="EZ311" s="30"/>
      <c r="FL311" s="60"/>
      <c r="GB311" s="29"/>
      <c r="GC311" s="29"/>
      <c r="GD311" s="29"/>
      <c r="GE311" s="29"/>
      <c r="GF311" s="29"/>
      <c r="GG311" s="29"/>
      <c r="GH311" s="29"/>
      <c r="GI311" s="29"/>
      <c r="GJ311" s="29"/>
      <c r="GK311" s="29"/>
      <c r="GL311" s="29"/>
      <c r="GM311" s="29"/>
      <c r="GN311" s="29"/>
    </row>
    <row r="312" spans="1:196" x14ac:dyDescent="0.25">
      <c r="A312" s="30"/>
      <c r="B312">
        <v>99</v>
      </c>
      <c r="C312" t="s">
        <v>53</v>
      </c>
      <c r="D312" s="35">
        <v>7.3399999999999995E-4</v>
      </c>
      <c r="E312">
        <v>104.70099999999999</v>
      </c>
      <c r="F312">
        <v>30.492000000000001</v>
      </c>
      <c r="G312">
        <v>245.98500000000001</v>
      </c>
      <c r="H312">
        <v>89.712000000000003</v>
      </c>
      <c r="I312">
        <v>1.3240000000000001</v>
      </c>
      <c r="L312" s="33"/>
      <c r="M312" s="30"/>
      <c r="N312" s="30"/>
      <c r="O312" s="30"/>
      <c r="P312" s="30"/>
      <c r="Q312" s="30"/>
      <c r="R312" s="30"/>
      <c r="S312" s="30"/>
      <c r="T312" s="30"/>
      <c r="U312" s="30"/>
      <c r="V312" s="33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">
        <v>28</v>
      </c>
      <c r="AS312" s="35">
        <v>6.1399999999999997E-6</v>
      </c>
      <c r="AT312">
        <v>179.82300000000001</v>
      </c>
      <c r="AU312">
        <v>143.011</v>
      </c>
      <c r="AV312">
        <v>224.48599999999999</v>
      </c>
      <c r="AW312">
        <v>95.710999999999999</v>
      </c>
      <c r="AX312">
        <v>1.0999999999999999E-2</v>
      </c>
      <c r="BL312" s="33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">
        <v>41</v>
      </c>
      <c r="BY312" s="35">
        <v>1.2E-5</v>
      </c>
      <c r="BZ312">
        <v>86.045000000000002</v>
      </c>
      <c r="CA312">
        <v>81.245999999999995</v>
      </c>
      <c r="CB312">
        <v>95</v>
      </c>
      <c r="CC312">
        <v>-82.504000000000005</v>
      </c>
      <c r="CD312">
        <v>2.1000000000000001E-2</v>
      </c>
      <c r="CG312" s="33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">
        <v>35</v>
      </c>
      <c r="DD312" s="35">
        <v>8.6000000000000007E-6</v>
      </c>
      <c r="DE312">
        <v>188.184</v>
      </c>
      <c r="DF312">
        <v>177.77799999999999</v>
      </c>
      <c r="DG312">
        <v>196.58</v>
      </c>
      <c r="DH312">
        <v>-146.88900000000001</v>
      </c>
      <c r="DI312">
        <v>1.4999999999999999E-2</v>
      </c>
      <c r="DL312" s="29"/>
      <c r="DM312" s="29"/>
      <c r="DN312" s="30"/>
      <c r="DO312" s="30"/>
      <c r="DP312" s="30"/>
      <c r="DQ312" s="30"/>
      <c r="DR312" s="30"/>
      <c r="DS312" s="30"/>
      <c r="DT312" s="30"/>
      <c r="DU312" s="30"/>
      <c r="DV312" s="30"/>
      <c r="DW312" s="3">
        <v>80</v>
      </c>
      <c r="DX312"/>
      <c r="DY312" s="35">
        <v>7.3699999999999997E-6</v>
      </c>
      <c r="DZ312">
        <v>90.1</v>
      </c>
      <c r="EA312">
        <v>82.415000000000006</v>
      </c>
      <c r="EB312">
        <v>97.111000000000004</v>
      </c>
      <c r="EC312">
        <v>-82.569000000000003</v>
      </c>
      <c r="ED312">
        <v>1.2999999999999999E-2</v>
      </c>
      <c r="EE312"/>
      <c r="EG312" s="33"/>
      <c r="EH312" s="30"/>
      <c r="EI312" s="34"/>
      <c r="EJ312" s="30"/>
      <c r="EK312" s="30"/>
      <c r="EL312" s="30"/>
      <c r="EM312" s="30"/>
      <c r="EN312" s="30"/>
      <c r="EO312" s="30"/>
      <c r="EP312" s="30"/>
      <c r="EQ312" s="33"/>
      <c r="ER312" s="30"/>
      <c r="ES312" s="30"/>
      <c r="ET312" s="30"/>
      <c r="EU312" s="30"/>
      <c r="EV312" s="30"/>
      <c r="EW312" s="30"/>
      <c r="EX312" s="30"/>
      <c r="EY312" s="30"/>
      <c r="EZ312" s="30"/>
      <c r="FL312" s="60"/>
      <c r="GB312" s="29"/>
      <c r="GC312" s="29"/>
      <c r="GD312" s="29"/>
      <c r="GE312" s="29"/>
      <c r="GF312" s="29"/>
      <c r="GG312" s="29"/>
      <c r="GH312" s="29"/>
      <c r="GI312" s="29"/>
      <c r="GJ312" s="29"/>
      <c r="GK312" s="29"/>
      <c r="GL312" s="29"/>
      <c r="GM312" s="29"/>
      <c r="GN312" s="29"/>
    </row>
    <row r="313" spans="1:196" x14ac:dyDescent="0.25">
      <c r="A313" s="30"/>
      <c r="C313" t="s">
        <v>74</v>
      </c>
      <c r="I313">
        <v>5.6550000000000002</v>
      </c>
      <c r="L313" s="33"/>
      <c r="M313" s="30"/>
      <c r="N313" s="30"/>
      <c r="O313" s="30"/>
      <c r="P313" s="30"/>
      <c r="Q313" s="30"/>
      <c r="R313" s="30"/>
      <c r="S313" s="30"/>
      <c r="T313" s="30"/>
      <c r="U313" s="30"/>
      <c r="V313" s="33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">
        <v>29</v>
      </c>
      <c r="AS313" s="35">
        <v>6.7499999999999997E-6</v>
      </c>
      <c r="AT313">
        <v>164.19900000000001</v>
      </c>
      <c r="AU313">
        <v>149.88900000000001</v>
      </c>
      <c r="AV313">
        <v>176.49700000000001</v>
      </c>
      <c r="AW313">
        <v>-90</v>
      </c>
      <c r="AX313">
        <v>1.2E-2</v>
      </c>
      <c r="BL313" s="33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">
        <v>42</v>
      </c>
      <c r="BY313" s="35">
        <v>1.26E-5</v>
      </c>
      <c r="BZ313">
        <v>82.188000000000002</v>
      </c>
      <c r="CA313">
        <v>74.5</v>
      </c>
      <c r="CB313">
        <v>102.667</v>
      </c>
      <c r="CC313">
        <v>100.176</v>
      </c>
      <c r="CD313">
        <v>2.1999999999999999E-2</v>
      </c>
      <c r="CG313" s="33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">
        <v>36</v>
      </c>
      <c r="DC313" t="s">
        <v>3</v>
      </c>
      <c r="DD313" s="35">
        <v>1.0000000000000001E-5</v>
      </c>
      <c r="DE313">
        <v>171.87799999999999</v>
      </c>
      <c r="DF313">
        <v>163.52099999999999</v>
      </c>
      <c r="DG313">
        <v>180.863</v>
      </c>
      <c r="DH313">
        <v>-58.857999999999997</v>
      </c>
      <c r="DI313">
        <v>1.7999999999999999E-2</v>
      </c>
      <c r="DL313" s="29"/>
      <c r="DM313" s="29"/>
      <c r="DN313" s="30"/>
      <c r="DO313" s="30"/>
      <c r="DP313" s="30"/>
      <c r="DQ313" s="30"/>
      <c r="DR313" s="30"/>
      <c r="DS313" s="30"/>
      <c r="DT313" s="30"/>
      <c r="DU313" s="30"/>
      <c r="DV313" s="30"/>
      <c r="DW313" s="3">
        <v>81</v>
      </c>
      <c r="DX313"/>
      <c r="DY313" s="35">
        <v>1.2300000000000001E-5</v>
      </c>
      <c r="DZ313">
        <v>88.081999999999994</v>
      </c>
      <c r="EA313">
        <v>81.429000000000002</v>
      </c>
      <c r="EB313">
        <v>97.444000000000003</v>
      </c>
      <c r="EC313">
        <v>97.305999999999997</v>
      </c>
      <c r="ED313">
        <v>2.1999999999999999E-2</v>
      </c>
      <c r="EE313"/>
      <c r="EG313" s="33"/>
      <c r="EH313" s="30"/>
      <c r="EI313" s="34"/>
      <c r="EJ313" s="30"/>
      <c r="EK313" s="30"/>
      <c r="EL313" s="30"/>
      <c r="EM313" s="30"/>
      <c r="EN313" s="30"/>
      <c r="EO313" s="30"/>
      <c r="EP313" s="30"/>
      <c r="EQ313" s="33"/>
      <c r="ER313" s="30"/>
      <c r="ES313" s="30"/>
      <c r="ET313" s="30"/>
      <c r="EU313" s="30"/>
      <c r="EV313" s="30"/>
      <c r="EW313" s="30"/>
      <c r="EX313" s="30"/>
      <c r="EY313" s="30"/>
      <c r="EZ313" s="30"/>
      <c r="FL313" s="60"/>
      <c r="GB313" s="29"/>
      <c r="GC313" s="29"/>
      <c r="GD313" s="29"/>
      <c r="GE313" s="29"/>
      <c r="GF313" s="29"/>
      <c r="GG313" s="29"/>
      <c r="GH313" s="29"/>
      <c r="GI313" s="29"/>
      <c r="GJ313" s="29"/>
      <c r="GK313" s="29"/>
      <c r="GL313" s="29"/>
      <c r="GM313" s="29"/>
      <c r="GN313" s="29"/>
    </row>
    <row r="314" spans="1:196" x14ac:dyDescent="0.25">
      <c r="A314" s="30"/>
      <c r="J314" t="s">
        <v>8</v>
      </c>
      <c r="L314" s="33"/>
      <c r="M314" s="30"/>
      <c r="N314" s="30"/>
      <c r="O314" s="30"/>
      <c r="P314" s="30"/>
      <c r="Q314" s="30"/>
      <c r="R314" s="30"/>
      <c r="S314" s="30"/>
      <c r="T314" s="30"/>
      <c r="U314" s="30"/>
      <c r="V314" s="33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">
        <v>30</v>
      </c>
      <c r="AS314" s="35">
        <v>8.6000000000000007E-6</v>
      </c>
      <c r="AT314">
        <v>219.06399999999999</v>
      </c>
      <c r="AU314">
        <v>174.44399999999999</v>
      </c>
      <c r="AV314">
        <v>241.87</v>
      </c>
      <c r="AW314">
        <v>94.399000000000001</v>
      </c>
      <c r="AX314">
        <v>1.4999999999999999E-2</v>
      </c>
      <c r="BL314" s="33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">
        <v>43</v>
      </c>
      <c r="BY314" s="35">
        <v>1.4100000000000001E-5</v>
      </c>
      <c r="BZ314">
        <v>90.599000000000004</v>
      </c>
      <c r="CA314">
        <v>73.16</v>
      </c>
      <c r="CB314">
        <v>113.657</v>
      </c>
      <c r="CC314">
        <v>-79.694999999999993</v>
      </c>
      <c r="CD314">
        <v>2.5000000000000001E-2</v>
      </c>
      <c r="CG314" s="33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">
        <v>37</v>
      </c>
      <c r="DC314" t="s">
        <v>7</v>
      </c>
      <c r="DD314" s="35">
        <v>3.05E-6</v>
      </c>
      <c r="DE314">
        <v>20.248000000000001</v>
      </c>
      <c r="DF314">
        <v>18.548999999999999</v>
      </c>
      <c r="DG314">
        <v>19.818999999999999</v>
      </c>
      <c r="DH314">
        <v>91.182000000000002</v>
      </c>
      <c r="DI314">
        <v>6.0000000000000001E-3</v>
      </c>
      <c r="DL314" s="29"/>
      <c r="DM314" s="29"/>
      <c r="DN314" s="30"/>
      <c r="DO314" s="30"/>
      <c r="DP314" s="30"/>
      <c r="DQ314" s="30"/>
      <c r="DR314" s="30"/>
      <c r="DS314" s="30"/>
      <c r="DT314" s="30"/>
      <c r="DU314" s="30"/>
      <c r="DV314" s="30"/>
      <c r="DW314" s="3">
        <v>82</v>
      </c>
      <c r="DX314"/>
      <c r="DY314" s="35">
        <v>6.4500000000000001E-6</v>
      </c>
      <c r="DZ314">
        <v>85.515000000000001</v>
      </c>
      <c r="EA314">
        <v>80.667000000000002</v>
      </c>
      <c r="EB314">
        <v>91.073999999999998</v>
      </c>
      <c r="EC314">
        <v>-81.468999999999994</v>
      </c>
      <c r="ED314">
        <v>1.0999999999999999E-2</v>
      </c>
      <c r="EE314"/>
      <c r="EG314" s="33"/>
      <c r="EH314" s="30"/>
      <c r="EI314" s="34"/>
      <c r="EJ314" s="30"/>
      <c r="EK314" s="30"/>
      <c r="EL314" s="30"/>
      <c r="EM314" s="30"/>
      <c r="EN314" s="30"/>
      <c r="EO314" s="30"/>
      <c r="EP314" s="30"/>
      <c r="EQ314" s="33"/>
      <c r="ER314" s="30"/>
      <c r="ES314" s="30"/>
      <c r="ET314" s="30"/>
      <c r="EU314" s="30"/>
      <c r="EV314" s="30"/>
      <c r="EW314" s="30"/>
      <c r="EX314" s="30"/>
      <c r="EY314" s="30"/>
      <c r="EZ314" s="30"/>
      <c r="FL314" s="60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  <c r="GN314" s="29"/>
    </row>
    <row r="315" spans="1:196" x14ac:dyDescent="0.25">
      <c r="A315" s="30"/>
      <c r="J315">
        <f>I312/I308</f>
        <v>94.571428571428569</v>
      </c>
      <c r="K315">
        <f>I313/I308</f>
        <v>403.92857142857144</v>
      </c>
      <c r="L315" s="33"/>
      <c r="M315" s="30"/>
      <c r="N315" s="30"/>
      <c r="O315" s="30"/>
      <c r="P315" s="30"/>
      <c r="Q315" s="30"/>
      <c r="R315" s="30"/>
      <c r="S315" s="30"/>
      <c r="T315" s="30"/>
      <c r="U315" s="30"/>
      <c r="V315" s="33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">
        <v>31</v>
      </c>
      <c r="AS315" s="35">
        <v>6.4500000000000001E-6</v>
      </c>
      <c r="AT315">
        <v>177.70099999999999</v>
      </c>
      <c r="AU315">
        <v>164.4</v>
      </c>
      <c r="AV315">
        <v>213.267</v>
      </c>
      <c r="AW315">
        <v>-87.138000000000005</v>
      </c>
      <c r="AX315">
        <v>1.0999999999999999E-2</v>
      </c>
      <c r="BL315" s="33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">
        <v>44</v>
      </c>
      <c r="BY315" s="35">
        <v>1.29E-5</v>
      </c>
      <c r="BZ315">
        <v>94.259</v>
      </c>
      <c r="CA315">
        <v>76.332999999999998</v>
      </c>
      <c r="CB315">
        <v>106.327</v>
      </c>
      <c r="CC315">
        <v>99.926000000000002</v>
      </c>
      <c r="CD315">
        <v>2.1999999999999999E-2</v>
      </c>
      <c r="CG315" s="33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">
        <v>38</v>
      </c>
      <c r="DC315" t="s">
        <v>4</v>
      </c>
      <c r="DD315" s="35">
        <v>4.6E-6</v>
      </c>
      <c r="DE315">
        <v>142.786</v>
      </c>
      <c r="DF315">
        <v>136.333</v>
      </c>
      <c r="DG315">
        <v>147.995</v>
      </c>
      <c r="DH315">
        <v>-150.751</v>
      </c>
      <c r="DI315">
        <v>8.0000000000000002E-3</v>
      </c>
      <c r="DL315" s="29"/>
      <c r="DM315" s="29"/>
      <c r="DN315" s="30"/>
      <c r="DO315" s="30"/>
      <c r="DP315" s="30"/>
      <c r="DQ315" s="30"/>
      <c r="DR315" s="30"/>
      <c r="DS315" s="30"/>
      <c r="DT315" s="30"/>
      <c r="DU315" s="30"/>
      <c r="DV315" s="30"/>
      <c r="DW315" s="3">
        <v>83</v>
      </c>
      <c r="DX315"/>
      <c r="DY315" s="35">
        <v>7.6699999999999994E-6</v>
      </c>
      <c r="DZ315">
        <v>88.677000000000007</v>
      </c>
      <c r="EA315">
        <v>85.37</v>
      </c>
      <c r="EB315">
        <v>92.888999999999996</v>
      </c>
      <c r="EC315">
        <v>99.462000000000003</v>
      </c>
      <c r="ED315">
        <v>1.2999999999999999E-2</v>
      </c>
      <c r="EE315"/>
      <c r="EG315" s="33"/>
      <c r="EH315" s="30"/>
      <c r="EI315" s="34"/>
      <c r="EJ315" s="30"/>
      <c r="EK315" s="30"/>
      <c r="EL315" s="30"/>
      <c r="EM315" s="30"/>
      <c r="EN315" s="30"/>
      <c r="EO315" s="30"/>
      <c r="EP315" s="30"/>
      <c r="EQ315" s="33"/>
      <c r="ER315" s="30"/>
      <c r="ES315" s="30"/>
      <c r="ET315" s="30"/>
      <c r="EU315" s="30"/>
      <c r="EV315" s="30"/>
      <c r="EW315" s="30"/>
      <c r="EX315" s="30"/>
      <c r="EY315" s="30"/>
      <c r="EZ315" s="30"/>
      <c r="FL315" s="60"/>
      <c r="GB315" s="29"/>
      <c r="GC315" s="29"/>
      <c r="GD315" s="29"/>
      <c r="GE315" s="29"/>
      <c r="GF315" s="29"/>
      <c r="GG315" s="29"/>
      <c r="GH315" s="29"/>
      <c r="GI315" s="29"/>
      <c r="GJ315" s="29"/>
      <c r="GK315" s="29"/>
      <c r="GL315" s="29"/>
      <c r="GM315" s="29"/>
      <c r="GN315" s="29"/>
    </row>
    <row r="316" spans="1:196" x14ac:dyDescent="0.25">
      <c r="A316" s="30"/>
      <c r="E316">
        <f>F317-K315</f>
        <v>161.57142857142856</v>
      </c>
      <c r="F316">
        <f>I313/(I308+I309)</f>
        <v>314.16666666666663</v>
      </c>
      <c r="G316">
        <f>H317-J315</f>
        <v>37.828571428571436</v>
      </c>
      <c r="H316">
        <f>I312/(I308+I309)</f>
        <v>73.555555555555557</v>
      </c>
      <c r="I316" t="s">
        <v>9</v>
      </c>
      <c r="J316">
        <f>I312/I311</f>
        <v>49.037037037037038</v>
      </c>
      <c r="K316">
        <f>I313/I311</f>
        <v>209.44444444444446</v>
      </c>
      <c r="L316" s="33"/>
      <c r="M316" s="30"/>
      <c r="N316" s="30"/>
      <c r="O316" s="30"/>
      <c r="P316" s="30"/>
      <c r="Q316" s="30"/>
      <c r="R316" s="30"/>
      <c r="S316" s="30"/>
      <c r="T316" s="30"/>
      <c r="U316" s="30"/>
      <c r="V316" s="33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">
        <v>32</v>
      </c>
      <c r="AS316" s="35">
        <v>8.6000000000000007E-6</v>
      </c>
      <c r="AT316">
        <v>164.55</v>
      </c>
      <c r="AU316">
        <v>150.965</v>
      </c>
      <c r="AV316">
        <v>178.79400000000001</v>
      </c>
      <c r="AW316">
        <v>92.120999999999995</v>
      </c>
      <c r="AX316">
        <v>1.4999999999999999E-2</v>
      </c>
      <c r="BL316" s="33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">
        <v>45</v>
      </c>
      <c r="BY316" s="35">
        <v>1.4100000000000001E-5</v>
      </c>
      <c r="BZ316">
        <v>98.462999999999994</v>
      </c>
      <c r="CA316">
        <v>88.332999999999998</v>
      </c>
      <c r="CB316">
        <v>109.29600000000001</v>
      </c>
      <c r="CC316">
        <v>-78.44</v>
      </c>
      <c r="CD316">
        <v>2.5000000000000001E-2</v>
      </c>
      <c r="CG316" s="33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">
        <v>39</v>
      </c>
      <c r="DC316" t="s">
        <v>5</v>
      </c>
      <c r="DD316" s="35">
        <v>1.7499999999999998E-5</v>
      </c>
      <c r="DE316">
        <v>216.428</v>
      </c>
      <c r="DF316">
        <v>209.65199999999999</v>
      </c>
      <c r="DG316">
        <v>222.333</v>
      </c>
      <c r="DH316">
        <v>37.304000000000002</v>
      </c>
      <c r="DI316">
        <v>3.1E-2</v>
      </c>
      <c r="DL316" s="29"/>
      <c r="DM316" s="29"/>
      <c r="DN316" s="30"/>
      <c r="DO316" s="30"/>
      <c r="DP316" s="30"/>
      <c r="DQ316" s="30"/>
      <c r="DR316" s="30"/>
      <c r="DS316" s="30"/>
      <c r="DT316" s="30"/>
      <c r="DU316" s="30"/>
      <c r="DV316" s="30"/>
      <c r="DW316" s="3">
        <v>84</v>
      </c>
      <c r="DX316"/>
      <c r="DY316" s="35">
        <v>1.01E-5</v>
      </c>
      <c r="DZ316">
        <v>83.674999999999997</v>
      </c>
      <c r="EA316">
        <v>79.781000000000006</v>
      </c>
      <c r="EB316">
        <v>86.491</v>
      </c>
      <c r="EC316">
        <v>-80.837999999999994</v>
      </c>
      <c r="ED316">
        <v>1.7999999999999999E-2</v>
      </c>
      <c r="EE316"/>
      <c r="EG316" s="33"/>
      <c r="EH316" s="30"/>
      <c r="EI316" s="34"/>
      <c r="EJ316" s="30"/>
      <c r="EK316" s="30"/>
      <c r="EL316" s="30"/>
      <c r="EM316" s="30"/>
      <c r="EN316" s="30"/>
      <c r="EO316" s="30"/>
      <c r="EP316" s="30"/>
      <c r="EQ316" s="33"/>
      <c r="ER316" s="30"/>
      <c r="ES316" s="30"/>
      <c r="ET316" s="30"/>
      <c r="EU316" s="30"/>
      <c r="EV316" s="30"/>
      <c r="EW316" s="30"/>
      <c r="EX316" s="30"/>
      <c r="EY316" s="30"/>
      <c r="EZ316" s="30"/>
      <c r="FL316" s="60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</row>
    <row r="317" spans="1:196" x14ac:dyDescent="0.25">
      <c r="A317" s="30"/>
      <c r="F317">
        <f>I313/(I308-I309)</f>
        <v>565.5</v>
      </c>
      <c r="H317">
        <f>I312/(I308-I309)</f>
        <v>132.4</v>
      </c>
      <c r="I317" t="s">
        <v>10</v>
      </c>
      <c r="J317">
        <f>I312/I310</f>
        <v>189.14285714285714</v>
      </c>
      <c r="K317">
        <f>I313/I310</f>
        <v>807.85714285714289</v>
      </c>
      <c r="L317" s="33"/>
      <c r="M317" s="30"/>
      <c r="N317" s="30"/>
      <c r="O317" s="30"/>
      <c r="P317" s="30"/>
      <c r="Q317" s="30"/>
      <c r="R317" s="30"/>
      <c r="S317" s="30"/>
      <c r="T317" s="30"/>
      <c r="U317" s="30"/>
      <c r="V317" s="33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">
        <v>33</v>
      </c>
      <c r="AS317" s="35">
        <v>5.8300000000000001E-6</v>
      </c>
      <c r="AT317">
        <v>164.26400000000001</v>
      </c>
      <c r="AU317">
        <v>155.39500000000001</v>
      </c>
      <c r="AV317">
        <v>182.11099999999999</v>
      </c>
      <c r="AW317">
        <v>-83.66</v>
      </c>
      <c r="AX317">
        <v>0.01</v>
      </c>
      <c r="BL317" s="33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">
        <v>46</v>
      </c>
      <c r="BY317" s="35">
        <v>1.47E-5</v>
      </c>
      <c r="BZ317">
        <v>133.83000000000001</v>
      </c>
      <c r="CA317">
        <v>84.903999999999996</v>
      </c>
      <c r="CB317">
        <v>210.91800000000001</v>
      </c>
      <c r="CC317">
        <v>98.653000000000006</v>
      </c>
      <c r="CD317">
        <v>2.5999999999999999E-2</v>
      </c>
      <c r="CG317" s="33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">
        <v>36</v>
      </c>
      <c r="DD317" s="35">
        <v>3.4000000000000002E-4</v>
      </c>
      <c r="DE317">
        <v>170.77</v>
      </c>
      <c r="DF317">
        <v>136.63499999999999</v>
      </c>
      <c r="DG317">
        <v>223.001</v>
      </c>
      <c r="DH317">
        <v>-146.267</v>
      </c>
      <c r="DI317">
        <v>0.61299999999999999</v>
      </c>
      <c r="DL317" s="29"/>
      <c r="DM317" s="29"/>
      <c r="DN317" s="30"/>
      <c r="DO317" s="30"/>
      <c r="DP317" s="30"/>
      <c r="DQ317" s="30"/>
      <c r="DR317" s="30"/>
      <c r="DS317" s="30"/>
      <c r="DT317" s="30"/>
      <c r="DU317" s="30"/>
      <c r="DV317" s="30"/>
      <c r="DW317" s="3">
        <v>85</v>
      </c>
      <c r="DX317"/>
      <c r="DY317" s="35">
        <v>7.0600000000000002E-6</v>
      </c>
      <c r="DZ317">
        <v>88.844999999999999</v>
      </c>
      <c r="EA317">
        <v>82.111000000000004</v>
      </c>
      <c r="EB317">
        <v>92.909000000000006</v>
      </c>
      <c r="EC317">
        <v>95.194000000000003</v>
      </c>
      <c r="ED317">
        <v>1.2E-2</v>
      </c>
      <c r="EE317"/>
      <c r="EG317" s="33"/>
      <c r="EH317" s="30"/>
      <c r="EI317" s="34"/>
      <c r="EJ317" s="30"/>
      <c r="EK317" s="30"/>
      <c r="EL317" s="30"/>
      <c r="EM317" s="30"/>
      <c r="EN317" s="30"/>
      <c r="EO317" s="30"/>
      <c r="EP317" s="30"/>
      <c r="EQ317" s="33"/>
      <c r="ER317" s="30"/>
      <c r="ES317" s="30"/>
      <c r="ET317" s="30"/>
      <c r="EU317" s="30"/>
      <c r="EV317" s="30"/>
      <c r="EW317" s="30"/>
      <c r="EX317" s="30"/>
      <c r="EY317" s="30"/>
      <c r="EZ317" s="30"/>
      <c r="FL317" s="60"/>
      <c r="GB317" s="29"/>
      <c r="GC317" s="29"/>
      <c r="GD317" s="29"/>
      <c r="GE317" s="29"/>
      <c r="GF317" s="29"/>
      <c r="GG317" s="29"/>
      <c r="GH317" s="29"/>
      <c r="GI317" s="29"/>
      <c r="GJ317" s="29"/>
      <c r="GK317" s="29"/>
      <c r="GL317" s="29"/>
      <c r="GM317" s="29"/>
      <c r="GN317" s="29"/>
    </row>
    <row r="318" spans="1:196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3"/>
      <c r="M318" s="30"/>
      <c r="N318" s="30"/>
      <c r="O318" s="30"/>
      <c r="P318" s="30"/>
      <c r="Q318" s="30"/>
      <c r="R318" s="30"/>
      <c r="S318" s="30"/>
      <c r="T318" s="30"/>
      <c r="U318" s="30"/>
      <c r="V318" s="33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">
        <v>34</v>
      </c>
      <c r="AS318" s="35">
        <v>8.6000000000000007E-6</v>
      </c>
      <c r="AT318">
        <v>156.02699999999999</v>
      </c>
      <c r="AU318">
        <v>145.18199999999999</v>
      </c>
      <c r="AV318">
        <v>166.15199999999999</v>
      </c>
      <c r="AW318">
        <v>90</v>
      </c>
      <c r="AX318">
        <v>1.4999999999999999E-2</v>
      </c>
      <c r="BL318" s="33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">
        <v>47</v>
      </c>
      <c r="BY318" s="35">
        <v>1.5E-5</v>
      </c>
      <c r="BZ318">
        <v>138.155</v>
      </c>
      <c r="CA318">
        <v>71.701999999999998</v>
      </c>
      <c r="CB318">
        <v>224.91800000000001</v>
      </c>
      <c r="CC318">
        <v>-79.16</v>
      </c>
      <c r="CD318">
        <v>2.7E-2</v>
      </c>
      <c r="CG318" s="33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C318" t="s">
        <v>135</v>
      </c>
      <c r="DI318">
        <v>12.864999999999998</v>
      </c>
      <c r="DL318" s="29"/>
      <c r="DM318" s="29"/>
      <c r="DN318" s="30"/>
      <c r="DO318" s="30"/>
      <c r="DP318" s="30"/>
      <c r="DQ318" s="30"/>
      <c r="DR318" s="30"/>
      <c r="DS318" s="30"/>
      <c r="DT318" s="30"/>
      <c r="DU318" s="30"/>
      <c r="DV318" s="30"/>
      <c r="DW318" s="3">
        <v>86</v>
      </c>
      <c r="DX318"/>
      <c r="DY318" s="35">
        <v>8.2900000000000002E-6</v>
      </c>
      <c r="DZ318">
        <v>90.119</v>
      </c>
      <c r="EA318">
        <v>86.863</v>
      </c>
      <c r="EB318">
        <v>93.179000000000002</v>
      </c>
      <c r="EC318">
        <v>-81.254000000000005</v>
      </c>
      <c r="ED318">
        <v>1.4999999999999999E-2</v>
      </c>
      <c r="EE318"/>
      <c r="EG318" s="33"/>
      <c r="EH318" s="30"/>
      <c r="EI318" s="34"/>
      <c r="EJ318" s="30"/>
      <c r="EK318" s="30"/>
      <c r="EL318" s="30"/>
      <c r="EM318" s="30"/>
      <c r="EN318" s="30"/>
      <c r="EO318" s="30"/>
      <c r="EP318" s="30"/>
      <c r="EQ318" s="33"/>
      <c r="ER318" s="30"/>
      <c r="ES318" s="30"/>
      <c r="ET318" s="30"/>
      <c r="EU318" s="30"/>
      <c r="EV318" s="30"/>
      <c r="EW318" s="30"/>
      <c r="EX318" s="30"/>
      <c r="EY318" s="30"/>
      <c r="EZ318" s="30"/>
      <c r="FL318" s="60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</row>
    <row r="319" spans="1:196" x14ac:dyDescent="0.25">
      <c r="A319" s="30"/>
      <c r="B319" s="37" t="s">
        <v>77</v>
      </c>
      <c r="C319" s="30"/>
      <c r="D319" s="30"/>
      <c r="E319" s="30"/>
      <c r="F319" s="30"/>
      <c r="G319" s="30"/>
      <c r="H319" s="30"/>
      <c r="I319" s="30"/>
      <c r="J319" s="30"/>
      <c r="K319" s="30"/>
      <c r="L319" s="33"/>
      <c r="M319" s="30"/>
      <c r="N319" s="30"/>
      <c r="O319" s="30"/>
      <c r="P319" s="30"/>
      <c r="Q319" s="30"/>
      <c r="R319" s="30"/>
      <c r="S319" s="30"/>
      <c r="T319" s="30"/>
      <c r="U319" s="30"/>
      <c r="V319" s="33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">
        <v>35</v>
      </c>
      <c r="AS319" s="35">
        <v>6.7499999999999997E-6</v>
      </c>
      <c r="AT319">
        <v>157.77099999999999</v>
      </c>
      <c r="AU319">
        <v>150.88900000000001</v>
      </c>
      <c r="AV319">
        <v>164.042</v>
      </c>
      <c r="AW319">
        <v>-81.87</v>
      </c>
      <c r="AX319">
        <v>1.2E-2</v>
      </c>
      <c r="BL319" s="33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">
        <v>48</v>
      </c>
      <c r="BY319" s="35">
        <v>1.29E-5</v>
      </c>
      <c r="BZ319">
        <v>84.936999999999998</v>
      </c>
      <c r="CA319">
        <v>49.523000000000003</v>
      </c>
      <c r="CB319">
        <v>172.566</v>
      </c>
      <c r="CC319">
        <v>99.926000000000002</v>
      </c>
      <c r="CD319">
        <v>2.1999999999999999E-2</v>
      </c>
      <c r="CG319" s="33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J319" t="s">
        <v>8</v>
      </c>
      <c r="DL319" s="29"/>
      <c r="DM319" s="29"/>
      <c r="DN319" s="30"/>
      <c r="DO319" s="30"/>
      <c r="DP319" s="30"/>
      <c r="DQ319" s="30"/>
      <c r="DR319" s="30"/>
      <c r="DS319" s="30"/>
      <c r="DT319" s="30"/>
      <c r="DU319" s="30"/>
      <c r="DV319" s="30"/>
      <c r="DW319" s="3">
        <v>87</v>
      </c>
      <c r="DX319" t="s">
        <v>3</v>
      </c>
      <c r="DY319" s="35">
        <v>8.9600000000000006E-6</v>
      </c>
      <c r="DZ319">
        <v>91.79</v>
      </c>
      <c r="EA319">
        <v>85.539000000000001</v>
      </c>
      <c r="EB319">
        <v>97.417000000000002</v>
      </c>
      <c r="EC319">
        <v>8.35</v>
      </c>
      <c r="ED319">
        <v>1.6E-2</v>
      </c>
      <c r="EE319"/>
      <c r="EG319" s="33"/>
      <c r="EH319" s="30"/>
      <c r="EI319" s="34"/>
      <c r="EJ319" s="30"/>
      <c r="EK319" s="30"/>
      <c r="EL319" s="30"/>
      <c r="EM319" s="30"/>
      <c r="EN319" s="30"/>
      <c r="EO319" s="30"/>
      <c r="EP319" s="30"/>
      <c r="EQ319" s="33"/>
      <c r="ER319" s="30"/>
      <c r="ES319" s="30"/>
      <c r="ET319" s="30"/>
      <c r="EU319" s="30"/>
      <c r="EV319" s="30"/>
      <c r="EW319" s="30"/>
      <c r="EX319" s="30"/>
      <c r="EY319" s="30"/>
      <c r="EZ319" s="30"/>
      <c r="FL319" s="60"/>
      <c r="GB319" s="29"/>
      <c r="GC319" s="29"/>
      <c r="GD319" s="29"/>
      <c r="GE319" s="29"/>
      <c r="GF319" s="29"/>
      <c r="GG319" s="29"/>
      <c r="GH319" s="29"/>
      <c r="GI319" s="29"/>
      <c r="GJ319" s="29"/>
      <c r="GK319" s="29"/>
      <c r="GL319" s="29"/>
      <c r="GM319" s="29"/>
      <c r="GN319" s="29"/>
    </row>
    <row r="320" spans="1:196" x14ac:dyDescent="0.25">
      <c r="A320" s="30"/>
      <c r="B320" t="s">
        <v>12</v>
      </c>
      <c r="C320" t="s">
        <v>1</v>
      </c>
      <c r="D320" t="s">
        <v>2</v>
      </c>
      <c r="E320" t="s">
        <v>3</v>
      </c>
      <c r="F320" t="s">
        <v>4</v>
      </c>
      <c r="G320" t="s">
        <v>5</v>
      </c>
      <c r="H320" t="s">
        <v>6</v>
      </c>
      <c r="I320" t="s">
        <v>13</v>
      </c>
      <c r="L320" s="33"/>
      <c r="M320" s="30"/>
      <c r="N320" s="30"/>
      <c r="O320" s="30"/>
      <c r="P320" s="30"/>
      <c r="Q320" s="30"/>
      <c r="R320" s="30"/>
      <c r="S320" s="30"/>
      <c r="T320" s="30"/>
      <c r="U320" s="30"/>
      <c r="V320" s="33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">
        <v>36</v>
      </c>
      <c r="AS320" s="35">
        <v>4.3000000000000003E-6</v>
      </c>
      <c r="AT320">
        <v>157.446</v>
      </c>
      <c r="AU320">
        <v>151.96600000000001</v>
      </c>
      <c r="AV320">
        <v>165.459</v>
      </c>
      <c r="AW320">
        <v>90</v>
      </c>
      <c r="AX320">
        <v>7.0000000000000001E-3</v>
      </c>
      <c r="BL320" s="33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">
        <v>49</v>
      </c>
      <c r="BY320" s="35">
        <v>1.01E-5</v>
      </c>
      <c r="BZ320">
        <v>77.180999999999997</v>
      </c>
      <c r="CA320">
        <v>69.103999999999999</v>
      </c>
      <c r="CB320">
        <v>86.396000000000001</v>
      </c>
      <c r="CC320">
        <v>-81.119</v>
      </c>
      <c r="CD320">
        <v>1.7999999999999999E-2</v>
      </c>
      <c r="CG320" s="33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J320">
        <f>DI317/DI313</f>
        <v>34.055555555555557</v>
      </c>
      <c r="DK320">
        <f>DI318/DI313</f>
        <v>714.72222222222217</v>
      </c>
      <c r="DL320" s="29"/>
      <c r="DM320" s="29"/>
      <c r="DN320" s="30"/>
      <c r="DO320" s="30"/>
      <c r="DP320" s="30"/>
      <c r="DQ320" s="30"/>
      <c r="DR320" s="30"/>
      <c r="DS320" s="30"/>
      <c r="DT320" s="30"/>
      <c r="DU320" s="30"/>
      <c r="DV320" s="30"/>
      <c r="DW320" s="3">
        <v>88</v>
      </c>
      <c r="DX320" t="s">
        <v>7</v>
      </c>
      <c r="DY320" s="35">
        <v>2.0099999999999998E-6</v>
      </c>
      <c r="DZ320">
        <v>11.597</v>
      </c>
      <c r="EA320">
        <v>11.211</v>
      </c>
      <c r="EB320">
        <v>11.894</v>
      </c>
      <c r="EC320">
        <v>90.494</v>
      </c>
      <c r="ED320">
        <v>4.0000000000000001E-3</v>
      </c>
      <c r="EE320"/>
      <c r="EG320" s="33"/>
      <c r="EH320" s="30"/>
      <c r="EI320" s="34"/>
      <c r="EJ320" s="30"/>
      <c r="EK320" s="30"/>
      <c r="EL320" s="30"/>
      <c r="EM320" s="30"/>
      <c r="EN320" s="30"/>
      <c r="EO320" s="30"/>
      <c r="EP320" s="30"/>
      <c r="EQ320" s="33"/>
      <c r="ER320" s="30"/>
      <c r="ES320" s="30"/>
      <c r="ET320" s="30"/>
      <c r="EU320" s="30"/>
      <c r="EV320" s="30"/>
      <c r="EW320" s="30"/>
      <c r="EX320" s="30"/>
      <c r="EY320" s="30"/>
      <c r="EZ320" s="30"/>
      <c r="FL320" s="60"/>
      <c r="GB320" s="29"/>
      <c r="GC320" s="29"/>
      <c r="GD320" s="29"/>
      <c r="GE320" s="29"/>
      <c r="GF320" s="29"/>
      <c r="GG320" s="29"/>
      <c r="GH320" s="29"/>
      <c r="GI320" s="29"/>
      <c r="GJ320" s="29"/>
      <c r="GK320" s="29"/>
      <c r="GL320" s="29"/>
      <c r="GM320" s="29"/>
      <c r="GN320" s="29"/>
    </row>
    <row r="321" spans="1:196" x14ac:dyDescent="0.25">
      <c r="A321" s="30"/>
      <c r="B321">
        <v>1</v>
      </c>
      <c r="D321" s="35">
        <v>7.3699999999999997E-6</v>
      </c>
      <c r="E321">
        <v>178.28</v>
      </c>
      <c r="F321">
        <v>122.619</v>
      </c>
      <c r="G321">
        <v>245.136</v>
      </c>
      <c r="H321">
        <v>-41.423999999999999</v>
      </c>
      <c r="I321">
        <v>1.2999999999999999E-2</v>
      </c>
      <c r="L321" s="33"/>
      <c r="M321" s="30"/>
      <c r="N321" s="30"/>
      <c r="O321" s="30"/>
      <c r="P321" s="30"/>
      <c r="Q321" s="30"/>
      <c r="R321" s="30"/>
      <c r="S321" s="30"/>
      <c r="T321" s="30"/>
      <c r="U321" s="30"/>
      <c r="V321" s="33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">
        <v>37</v>
      </c>
      <c r="AS321" s="35">
        <v>7.9799999999999998E-6</v>
      </c>
      <c r="AT321">
        <v>168.161</v>
      </c>
      <c r="AU321">
        <v>157.88900000000001</v>
      </c>
      <c r="AV321">
        <v>197.39500000000001</v>
      </c>
      <c r="AW321">
        <v>-87.709000000000003</v>
      </c>
      <c r="AX321">
        <v>1.4E-2</v>
      </c>
      <c r="BL321" s="33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">
        <v>50</v>
      </c>
      <c r="BY321" s="35">
        <v>1.5E-5</v>
      </c>
      <c r="BZ321">
        <v>141.19499999999999</v>
      </c>
      <c r="CA321">
        <v>84.269000000000005</v>
      </c>
      <c r="CB321">
        <v>243.46799999999999</v>
      </c>
      <c r="CC321">
        <v>99.66</v>
      </c>
      <c r="CD321">
        <v>2.5999999999999999E-2</v>
      </c>
      <c r="CG321" s="33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E321">
        <f>DF322-DK320</f>
        <v>357.36111111111109</v>
      </c>
      <c r="DF321">
        <f>DI318/(DI313+DI314)</f>
        <v>536.04166666666663</v>
      </c>
      <c r="DG321">
        <f>DH322-DJ320</f>
        <v>17.027777777777779</v>
      </c>
      <c r="DH321">
        <f>DI317/(DI313+DI314)</f>
        <v>25.541666666666664</v>
      </c>
      <c r="DI321" t="s">
        <v>9</v>
      </c>
      <c r="DJ321">
        <f>DI317/DI316</f>
        <v>19.774193548387096</v>
      </c>
      <c r="DK321">
        <f>DI318/DI316</f>
        <v>414.99999999999994</v>
      </c>
      <c r="DL321" s="29"/>
      <c r="DM321" s="29"/>
      <c r="DN321" s="30"/>
      <c r="DO321" s="30"/>
      <c r="DP321" s="30"/>
      <c r="DQ321" s="30"/>
      <c r="DR321" s="30"/>
      <c r="DS321" s="30"/>
      <c r="DT321" s="30"/>
      <c r="DU321" s="30"/>
      <c r="DV321" s="30"/>
      <c r="DW321" s="3">
        <v>89</v>
      </c>
      <c r="DX321" t="s">
        <v>4</v>
      </c>
      <c r="DY321" s="35">
        <v>5.8300000000000001E-6</v>
      </c>
      <c r="DZ321">
        <v>67.147000000000006</v>
      </c>
      <c r="EA321">
        <v>58.944000000000003</v>
      </c>
      <c r="EB321">
        <v>70.814999999999998</v>
      </c>
      <c r="EC321">
        <v>-83.884</v>
      </c>
      <c r="ED321">
        <v>0.01</v>
      </c>
      <c r="EE321"/>
      <c r="EG321" s="33"/>
      <c r="EH321" s="30"/>
      <c r="EI321" s="34"/>
      <c r="EJ321" s="30"/>
      <c r="EK321" s="30"/>
      <c r="EL321" s="30"/>
      <c r="EM321" s="30"/>
      <c r="EN321" s="30"/>
      <c r="EO321" s="30"/>
      <c r="EP321" s="30"/>
      <c r="EQ321" s="33"/>
      <c r="ER321" s="30"/>
      <c r="ES321" s="30"/>
      <c r="ET321" s="30"/>
      <c r="EU321" s="30"/>
      <c r="EV321" s="30"/>
      <c r="EW321" s="30"/>
      <c r="EX321" s="30"/>
      <c r="EY321" s="30"/>
      <c r="EZ321" s="30"/>
      <c r="FL321" s="60"/>
      <c r="GB321" s="29"/>
      <c r="GC321" s="29"/>
      <c r="GD321" s="29"/>
      <c r="GE321" s="29"/>
      <c r="GF321" s="29"/>
      <c r="GG321" s="29"/>
      <c r="GH321" s="29"/>
      <c r="GI321" s="29"/>
      <c r="GJ321" s="29"/>
      <c r="GK321" s="29"/>
      <c r="GL321" s="29"/>
      <c r="GM321" s="29"/>
      <c r="GN321" s="29"/>
    </row>
    <row r="322" spans="1:196" x14ac:dyDescent="0.25">
      <c r="A322" s="30"/>
      <c r="B322">
        <v>2</v>
      </c>
      <c r="D322" s="35">
        <v>7.6699999999999994E-6</v>
      </c>
      <c r="E322">
        <v>213.18799999999999</v>
      </c>
      <c r="F322">
        <v>73.734999999999999</v>
      </c>
      <c r="G322">
        <v>253.36600000000001</v>
      </c>
      <c r="H322">
        <v>139.899</v>
      </c>
      <c r="I322">
        <v>1.4E-2</v>
      </c>
      <c r="L322" s="33"/>
      <c r="M322" s="30"/>
      <c r="N322" s="30"/>
      <c r="O322" s="30"/>
      <c r="P322" s="30"/>
      <c r="Q322" s="30"/>
      <c r="R322" s="30"/>
      <c r="S322" s="30"/>
      <c r="T322" s="30"/>
      <c r="U322" s="30"/>
      <c r="V322" s="33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">
        <v>38</v>
      </c>
      <c r="AS322" s="35">
        <v>7.6699999999999994E-6</v>
      </c>
      <c r="AT322">
        <v>162.96299999999999</v>
      </c>
      <c r="AU322">
        <v>149.55600000000001</v>
      </c>
      <c r="AV322">
        <v>177.21</v>
      </c>
      <c r="AW322">
        <v>94.763999999999996</v>
      </c>
      <c r="AX322">
        <v>1.2999999999999999E-2</v>
      </c>
      <c r="BL322" s="33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">
        <v>51</v>
      </c>
      <c r="BY322" s="35">
        <v>1.04E-5</v>
      </c>
      <c r="BZ322">
        <v>204.62700000000001</v>
      </c>
      <c r="CA322">
        <v>85.438000000000002</v>
      </c>
      <c r="CB322">
        <v>254.667</v>
      </c>
      <c r="CC322">
        <v>-79.38</v>
      </c>
      <c r="CD322">
        <v>1.7999999999999999E-2</v>
      </c>
      <c r="CG322" s="33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F322">
        <f>DI318/(DI313-DI314)</f>
        <v>1072.0833333333333</v>
      </c>
      <c r="DH322">
        <f>DI317/(DI313-DI314)</f>
        <v>51.083333333333336</v>
      </c>
      <c r="DI322" t="s">
        <v>10</v>
      </c>
      <c r="DJ322">
        <f>DI317/DI315</f>
        <v>76.625</v>
      </c>
      <c r="DK322">
        <f>DI318/DI315</f>
        <v>1608.1249999999998</v>
      </c>
      <c r="DL322" s="29"/>
      <c r="DM322" s="29"/>
      <c r="DN322" s="30"/>
      <c r="DO322" s="30"/>
      <c r="DP322" s="30"/>
      <c r="DQ322" s="30"/>
      <c r="DR322" s="30"/>
      <c r="DS322" s="30"/>
      <c r="DT322" s="30"/>
      <c r="DU322" s="30"/>
      <c r="DV322" s="30"/>
      <c r="DW322" s="3">
        <v>90</v>
      </c>
      <c r="DX322" t="s">
        <v>5</v>
      </c>
      <c r="DY322" s="35">
        <v>1.66E-5</v>
      </c>
      <c r="DZ322">
        <v>126.837</v>
      </c>
      <c r="EA322">
        <v>113.667</v>
      </c>
      <c r="EB322">
        <v>136.596</v>
      </c>
      <c r="EC322">
        <v>100.125</v>
      </c>
      <c r="ED322">
        <v>0.03</v>
      </c>
      <c r="EE322"/>
      <c r="EG322" s="33"/>
      <c r="EH322" s="30"/>
      <c r="EI322" s="34"/>
      <c r="EJ322" s="30"/>
      <c r="EK322" s="30"/>
      <c r="EL322" s="30"/>
      <c r="EM322" s="30"/>
      <c r="EN322" s="30"/>
      <c r="EO322" s="30"/>
      <c r="EP322" s="30"/>
      <c r="EQ322" s="33"/>
      <c r="ER322" s="30"/>
      <c r="ES322" s="30"/>
      <c r="ET322" s="30"/>
      <c r="EU322" s="30"/>
      <c r="EV322" s="30"/>
      <c r="EW322" s="30"/>
      <c r="EX322" s="30"/>
      <c r="EY322" s="30"/>
      <c r="EZ322" s="30"/>
      <c r="FL322" s="60"/>
      <c r="GB322" s="29"/>
      <c r="GC322" s="29"/>
      <c r="GD322" s="29"/>
      <c r="GE322" s="29"/>
      <c r="GF322" s="29"/>
      <c r="GG322" s="29"/>
      <c r="GH322" s="29"/>
      <c r="GI322" s="29"/>
      <c r="GJ322" s="29"/>
      <c r="GK322" s="29"/>
      <c r="GL322" s="29"/>
      <c r="GM322" s="29"/>
      <c r="GN322" s="29"/>
    </row>
    <row r="323" spans="1:196" x14ac:dyDescent="0.25">
      <c r="A323" s="30"/>
      <c r="B323">
        <v>3</v>
      </c>
      <c r="D323" s="35">
        <v>1.04E-5</v>
      </c>
      <c r="E323">
        <v>163.76</v>
      </c>
      <c r="F323">
        <v>44.497999999999998</v>
      </c>
      <c r="G323">
        <v>234.03</v>
      </c>
      <c r="H323">
        <v>-41.347999999999999</v>
      </c>
      <c r="I323">
        <v>1.7999999999999999E-2</v>
      </c>
      <c r="L323" s="33"/>
      <c r="M323" s="30"/>
      <c r="N323" s="30"/>
      <c r="O323" s="30"/>
      <c r="P323" s="30"/>
      <c r="Q323" s="30"/>
      <c r="R323" s="30"/>
      <c r="S323" s="30"/>
      <c r="T323" s="30"/>
      <c r="U323" s="30"/>
      <c r="V323" s="33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">
        <v>39</v>
      </c>
      <c r="AS323" s="35">
        <v>7.9799999999999998E-6</v>
      </c>
      <c r="AT323">
        <v>152.476</v>
      </c>
      <c r="AU323">
        <v>147.684</v>
      </c>
      <c r="AV323">
        <v>164.44399999999999</v>
      </c>
      <c r="AW323">
        <v>-85.426000000000002</v>
      </c>
      <c r="AX323">
        <v>1.4E-2</v>
      </c>
      <c r="BL323" s="33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">
        <v>52</v>
      </c>
      <c r="BY323" s="35">
        <v>1.26E-5</v>
      </c>
      <c r="BZ323">
        <v>117.553</v>
      </c>
      <c r="CA323">
        <v>74.227999999999994</v>
      </c>
      <c r="CB323">
        <v>198.46</v>
      </c>
      <c r="CC323">
        <v>101.592</v>
      </c>
      <c r="CD323">
        <v>2.1999999999999999E-2</v>
      </c>
      <c r="CG323" s="33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3"/>
      <c r="DC323" s="30"/>
      <c r="DD323" s="30"/>
      <c r="DE323" s="30"/>
      <c r="DF323" s="30"/>
      <c r="DG323" s="30"/>
      <c r="DH323" s="30"/>
      <c r="DI323" s="30"/>
      <c r="DJ323" s="30"/>
      <c r="DK323" s="30"/>
      <c r="DL323" s="29"/>
      <c r="DM323" s="29"/>
      <c r="DN323" s="30"/>
      <c r="DO323" s="30"/>
      <c r="DP323" s="30"/>
      <c r="DQ323" s="30"/>
      <c r="DR323" s="30"/>
      <c r="DS323" s="30"/>
      <c r="DT323" s="30"/>
      <c r="DU323" s="30"/>
      <c r="DV323" s="30"/>
      <c r="DW323" s="3">
        <v>87</v>
      </c>
      <c r="DX323" t="s">
        <v>153</v>
      </c>
      <c r="DY323" s="35">
        <v>7.4299999999999995E-4</v>
      </c>
      <c r="DZ323">
        <v>91.908000000000001</v>
      </c>
      <c r="EA323">
        <v>59.374000000000002</v>
      </c>
      <c r="EB323">
        <v>137.19</v>
      </c>
      <c r="EC323">
        <v>-81.733000000000004</v>
      </c>
      <c r="ED323">
        <v>1.341</v>
      </c>
      <c r="EE323"/>
      <c r="EG323" s="33"/>
      <c r="EH323" s="30"/>
      <c r="EI323" s="34"/>
      <c r="EJ323" s="30"/>
      <c r="EK323" s="30"/>
      <c r="EL323" s="30"/>
      <c r="EM323" s="30"/>
      <c r="EN323" s="30"/>
      <c r="EO323" s="30"/>
      <c r="EP323" s="30"/>
      <c r="EQ323" s="33"/>
      <c r="ER323" s="30"/>
      <c r="ES323" s="30"/>
      <c r="ET323" s="30"/>
      <c r="EU323" s="30"/>
      <c r="EV323" s="30"/>
      <c r="EW323" s="30"/>
      <c r="EX323" s="30"/>
      <c r="EY323" s="30"/>
      <c r="EZ323" s="30"/>
      <c r="FL323" s="60"/>
      <c r="GB323" s="29"/>
      <c r="GC323" s="29"/>
      <c r="GD323" s="29"/>
      <c r="GE323" s="29"/>
      <c r="GF323" s="29"/>
      <c r="GG323" s="29"/>
      <c r="GH323" s="29"/>
      <c r="GI323" s="29"/>
      <c r="GJ323" s="29"/>
      <c r="GK323" s="29"/>
      <c r="GL323" s="29"/>
      <c r="GM323" s="29"/>
      <c r="GN323" s="29"/>
    </row>
    <row r="324" spans="1:196" x14ac:dyDescent="0.25">
      <c r="A324" s="30"/>
      <c r="B324">
        <v>4</v>
      </c>
      <c r="D324" s="35">
        <v>8.6000000000000007E-6</v>
      </c>
      <c r="E324">
        <v>150.68700000000001</v>
      </c>
      <c r="F324">
        <v>77</v>
      </c>
      <c r="G324">
        <v>234.91800000000001</v>
      </c>
      <c r="H324">
        <v>138.01300000000001</v>
      </c>
      <c r="I324">
        <v>1.4999999999999999E-2</v>
      </c>
      <c r="L324" s="33"/>
      <c r="M324" s="30"/>
      <c r="N324" s="30"/>
      <c r="O324" s="30"/>
      <c r="P324" s="30"/>
      <c r="Q324" s="30"/>
      <c r="R324" s="30"/>
      <c r="S324" s="30"/>
      <c r="T324" s="30"/>
      <c r="U324" s="30"/>
      <c r="V324" s="33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">
        <v>40</v>
      </c>
      <c r="AS324" s="35">
        <v>1.2E-5</v>
      </c>
      <c r="AT324">
        <v>155.36699999999999</v>
      </c>
      <c r="AU324">
        <v>146.845</v>
      </c>
      <c r="AV324">
        <v>165.35900000000001</v>
      </c>
      <c r="AW324">
        <v>91.507000000000005</v>
      </c>
      <c r="AX324">
        <v>2.1000000000000001E-2</v>
      </c>
      <c r="BL324" s="33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">
        <v>53</v>
      </c>
      <c r="BY324" s="35">
        <v>1.04E-5</v>
      </c>
      <c r="BZ324">
        <v>64.287000000000006</v>
      </c>
      <c r="CA324">
        <v>54.332999999999998</v>
      </c>
      <c r="CB324">
        <v>77</v>
      </c>
      <c r="CC324">
        <v>-81.384</v>
      </c>
      <c r="CD324">
        <v>1.7999999999999999E-2</v>
      </c>
      <c r="CG324" s="33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6"/>
      <c r="DC324" s="30"/>
      <c r="DD324" s="30"/>
      <c r="DE324" s="30"/>
      <c r="DF324" s="30"/>
      <c r="DG324" s="30"/>
      <c r="DH324" s="30"/>
      <c r="DI324" s="30"/>
      <c r="DJ324" s="30"/>
      <c r="DK324" s="30"/>
      <c r="DL324" s="29"/>
      <c r="DM324" s="29"/>
      <c r="DN324" s="30"/>
      <c r="DO324" s="30"/>
      <c r="DP324" s="30"/>
      <c r="DQ324" s="30"/>
      <c r="DR324" s="30"/>
      <c r="DS324" s="30"/>
      <c r="DT324" s="30"/>
      <c r="DU324" s="30"/>
      <c r="DV324" s="30"/>
      <c r="DX324" t="s">
        <v>147</v>
      </c>
      <c r="DY324"/>
      <c r="DZ324"/>
      <c r="EA324"/>
      <c r="EB324"/>
      <c r="EC324"/>
      <c r="ED324">
        <v>5.0250000000000004</v>
      </c>
      <c r="EE324"/>
      <c r="EG324" s="33"/>
      <c r="EH324" s="30"/>
      <c r="EI324" s="34"/>
      <c r="EJ324" s="30"/>
      <c r="EK324" s="30"/>
      <c r="EL324" s="30"/>
      <c r="EM324" s="30"/>
      <c r="EN324" s="30"/>
      <c r="EO324" s="30"/>
      <c r="EP324" s="30"/>
      <c r="EQ324" s="33"/>
      <c r="ER324" s="30"/>
      <c r="ES324" s="30"/>
      <c r="ET324" s="30"/>
      <c r="EU324" s="30"/>
      <c r="EV324" s="30"/>
      <c r="EW324" s="30"/>
      <c r="EX324" s="30"/>
      <c r="EY324" s="30"/>
      <c r="EZ324" s="30"/>
      <c r="FL324" s="60"/>
      <c r="GB324" s="29"/>
      <c r="GC324" s="29"/>
      <c r="GD324" s="29"/>
      <c r="GE324" s="29"/>
      <c r="GF324" s="29"/>
      <c r="GG324" s="29"/>
      <c r="GH324" s="29"/>
      <c r="GI324" s="29"/>
      <c r="GJ324" s="29"/>
      <c r="GK324" s="29"/>
      <c r="GL324" s="29"/>
      <c r="GM324" s="29"/>
      <c r="GN324" s="29"/>
    </row>
    <row r="325" spans="1:196" x14ac:dyDescent="0.25">
      <c r="A325" s="30"/>
      <c r="B325">
        <v>5</v>
      </c>
      <c r="D325" s="35">
        <v>5.5300000000000004E-6</v>
      </c>
      <c r="E325">
        <v>171.07</v>
      </c>
      <c r="F325">
        <v>77</v>
      </c>
      <c r="G325">
        <v>248.71</v>
      </c>
      <c r="H325">
        <v>-40.235999999999997</v>
      </c>
      <c r="I325">
        <v>8.9999999999999993E-3</v>
      </c>
      <c r="L325" s="33"/>
      <c r="M325" s="30"/>
      <c r="N325" s="30"/>
      <c r="O325" s="30"/>
      <c r="P325" s="30"/>
      <c r="Q325" s="30"/>
      <c r="R325" s="30"/>
      <c r="S325" s="30"/>
      <c r="T325" s="30"/>
      <c r="U325" s="30"/>
      <c r="V325" s="33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">
        <v>41</v>
      </c>
      <c r="AS325" s="35">
        <v>1.11E-5</v>
      </c>
      <c r="AT325">
        <v>165.82499999999999</v>
      </c>
      <c r="AU325">
        <v>149.238</v>
      </c>
      <c r="AV325">
        <v>189.41</v>
      </c>
      <c r="AW325">
        <v>-85.100999999999999</v>
      </c>
      <c r="AX325">
        <v>1.9E-2</v>
      </c>
      <c r="BL325" s="33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">
        <v>54</v>
      </c>
      <c r="BY325" s="35">
        <v>1.9000000000000001E-5</v>
      </c>
      <c r="BZ325">
        <v>56.777000000000001</v>
      </c>
      <c r="CA325">
        <v>51.994</v>
      </c>
      <c r="CB325">
        <v>62.29</v>
      </c>
      <c r="CC325">
        <v>99.462000000000003</v>
      </c>
      <c r="CD325">
        <v>3.4000000000000002E-2</v>
      </c>
      <c r="CG325" s="33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3"/>
      <c r="DC325" s="30"/>
      <c r="DD325" s="30"/>
      <c r="DE325" s="30"/>
      <c r="DF325" s="30"/>
      <c r="DG325" s="30"/>
      <c r="DH325" s="30"/>
      <c r="DI325" s="30"/>
      <c r="DJ325" s="30"/>
      <c r="DK325" s="30"/>
      <c r="DL325" s="29"/>
      <c r="DM325" s="29"/>
      <c r="DN325" s="30"/>
      <c r="DO325" s="30"/>
      <c r="DP325" s="30"/>
      <c r="DQ325" s="30"/>
      <c r="DR325" s="30"/>
      <c r="DS325" s="30"/>
      <c r="DT325" s="30"/>
      <c r="DU325" s="30"/>
      <c r="DV325" s="30"/>
      <c r="DX325"/>
      <c r="DY325"/>
      <c r="DZ325"/>
      <c r="EA325"/>
      <c r="EB325"/>
      <c r="EC325"/>
      <c r="ED325"/>
      <c r="EE325" t="s">
        <v>8</v>
      </c>
      <c r="EG325" s="33"/>
      <c r="EH325" s="30"/>
      <c r="EI325" s="34"/>
      <c r="EJ325" s="30"/>
      <c r="EK325" s="30"/>
      <c r="EL325" s="30"/>
      <c r="EM325" s="30"/>
      <c r="EN325" s="30"/>
      <c r="EO325" s="30"/>
      <c r="EP325" s="30"/>
      <c r="EQ325" s="33"/>
      <c r="ER325" s="30"/>
      <c r="ES325" s="30"/>
      <c r="ET325" s="30"/>
      <c r="EU325" s="30"/>
      <c r="EV325" s="30"/>
      <c r="EW325" s="30"/>
      <c r="EX325" s="30"/>
      <c r="EY325" s="30"/>
      <c r="EZ325" s="30"/>
      <c r="FL325" s="60"/>
      <c r="GB325" s="29"/>
      <c r="GC325" s="29"/>
      <c r="GD325" s="29"/>
      <c r="GE325" s="29"/>
      <c r="GF325" s="29"/>
      <c r="GG325" s="29"/>
      <c r="GH325" s="29"/>
      <c r="GI325" s="29"/>
      <c r="GJ325" s="29"/>
      <c r="GK325" s="29"/>
      <c r="GL325" s="29"/>
      <c r="GM325" s="29"/>
      <c r="GN325" s="29"/>
    </row>
    <row r="326" spans="1:196" x14ac:dyDescent="0.25">
      <c r="A326" s="30"/>
      <c r="B326">
        <v>6</v>
      </c>
      <c r="D326" s="35">
        <v>8.8999999999999995E-6</v>
      </c>
      <c r="E326">
        <v>169.845</v>
      </c>
      <c r="F326">
        <v>114.833</v>
      </c>
      <c r="G326">
        <v>245</v>
      </c>
      <c r="H326">
        <v>136.46899999999999</v>
      </c>
      <c r="I326">
        <v>1.4999999999999999E-2</v>
      </c>
      <c r="L326" s="33"/>
      <c r="M326" s="30"/>
      <c r="N326" s="30"/>
      <c r="O326" s="30"/>
      <c r="P326" s="30"/>
      <c r="Q326" s="30"/>
      <c r="R326" s="30"/>
      <c r="S326" s="30"/>
      <c r="T326" s="30"/>
      <c r="U326" s="30"/>
      <c r="V326" s="33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">
        <v>42</v>
      </c>
      <c r="AS326" s="35">
        <v>1.29E-5</v>
      </c>
      <c r="AT326">
        <v>184.136</v>
      </c>
      <c r="AU326">
        <v>169.19499999999999</v>
      </c>
      <c r="AV326">
        <v>202.649</v>
      </c>
      <c r="AW326">
        <v>92.793000000000006</v>
      </c>
      <c r="AX326">
        <v>2.3E-2</v>
      </c>
      <c r="BL326" s="33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">
        <v>55</v>
      </c>
      <c r="BY326" s="35">
        <v>1.4100000000000001E-5</v>
      </c>
      <c r="BZ326">
        <v>51.268999999999998</v>
      </c>
      <c r="CA326">
        <v>47.926000000000002</v>
      </c>
      <c r="CB326">
        <v>55.667000000000002</v>
      </c>
      <c r="CC326">
        <v>-80.960999999999999</v>
      </c>
      <c r="CD326">
        <v>2.5000000000000001E-2</v>
      </c>
      <c r="CG326" s="33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3"/>
      <c r="DC326" s="30"/>
      <c r="DD326" s="30"/>
      <c r="DE326" s="30"/>
      <c r="DF326" s="30"/>
      <c r="DG326" s="30"/>
      <c r="DH326" s="30"/>
      <c r="DI326" s="30"/>
      <c r="DJ326" s="30"/>
      <c r="DK326" s="30"/>
      <c r="DL326" s="29"/>
      <c r="DM326" s="29"/>
      <c r="DN326" s="30"/>
      <c r="DO326" s="30"/>
      <c r="DP326" s="30"/>
      <c r="DQ326" s="30"/>
      <c r="DR326" s="30"/>
      <c r="DS326" s="30"/>
      <c r="DT326" s="30"/>
      <c r="DU326" s="30"/>
      <c r="DV326" s="30"/>
      <c r="DX326"/>
      <c r="DY326"/>
      <c r="DZ326"/>
      <c r="EA326"/>
      <c r="EB326"/>
      <c r="EC326"/>
      <c r="ED326"/>
      <c r="EE326">
        <f>ED323/ED319</f>
        <v>83.8125</v>
      </c>
      <c r="EF326">
        <f>ED324/ED319</f>
        <v>314.0625</v>
      </c>
      <c r="EG326" s="33"/>
      <c r="EH326" s="30"/>
      <c r="EI326" s="34"/>
      <c r="EJ326" s="30"/>
      <c r="EK326" s="30"/>
      <c r="EL326" s="30"/>
      <c r="EM326" s="30"/>
      <c r="EN326" s="30"/>
      <c r="EO326" s="30"/>
      <c r="EP326" s="30"/>
      <c r="EQ326" s="33"/>
      <c r="ER326" s="30"/>
      <c r="ES326" s="30"/>
      <c r="ET326" s="30"/>
      <c r="EU326" s="30"/>
      <c r="EV326" s="30"/>
      <c r="EW326" s="30"/>
      <c r="EX326" s="30"/>
      <c r="EY326" s="30"/>
      <c r="EZ326" s="30"/>
      <c r="FL326" s="60"/>
      <c r="GB326" s="29"/>
      <c r="GC326" s="29"/>
      <c r="GD326" s="29"/>
      <c r="GE326" s="29"/>
      <c r="GF326" s="29"/>
      <c r="GG326" s="29"/>
      <c r="GH326" s="29"/>
      <c r="GI326" s="29"/>
      <c r="GJ326" s="29"/>
      <c r="GK326" s="29"/>
      <c r="GL326" s="29"/>
      <c r="GM326" s="29"/>
      <c r="GN326" s="29"/>
    </row>
    <row r="327" spans="1:196" x14ac:dyDescent="0.25">
      <c r="A327" s="30"/>
      <c r="B327">
        <v>7</v>
      </c>
      <c r="D327" s="35">
        <v>7.6699999999999994E-6</v>
      </c>
      <c r="E327">
        <v>153.08600000000001</v>
      </c>
      <c r="F327">
        <v>100.312</v>
      </c>
      <c r="G327">
        <v>197.57300000000001</v>
      </c>
      <c r="H327">
        <v>-38.29</v>
      </c>
      <c r="I327">
        <v>1.2999999999999999E-2</v>
      </c>
      <c r="L327" s="33"/>
      <c r="M327" s="30"/>
      <c r="N327" s="30"/>
      <c r="O327" s="30"/>
      <c r="P327" s="30"/>
      <c r="Q327" s="30"/>
      <c r="R327" s="30"/>
      <c r="S327" s="30"/>
      <c r="T327" s="30"/>
      <c r="U327" s="30"/>
      <c r="V327" s="33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">
        <v>43</v>
      </c>
      <c r="AS327" s="35">
        <v>1.2300000000000001E-5</v>
      </c>
      <c r="AT327">
        <v>188.82300000000001</v>
      </c>
      <c r="AU327">
        <v>176.92599999999999</v>
      </c>
      <c r="AV327">
        <v>204.60300000000001</v>
      </c>
      <c r="AW327">
        <v>-85.600999999999999</v>
      </c>
      <c r="AX327">
        <v>2.1999999999999999E-2</v>
      </c>
      <c r="BL327" s="33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">
        <v>56</v>
      </c>
      <c r="BY327" s="35">
        <v>1.3499999999999999E-5</v>
      </c>
      <c r="BZ327">
        <v>58.454999999999998</v>
      </c>
      <c r="CA327">
        <v>52.735999999999997</v>
      </c>
      <c r="CB327">
        <v>66.543000000000006</v>
      </c>
      <c r="CC327">
        <v>100.78400000000001</v>
      </c>
      <c r="CD327">
        <v>2.4E-2</v>
      </c>
      <c r="CG327" s="33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3"/>
      <c r="DC327" s="30"/>
      <c r="DD327" s="30"/>
      <c r="DE327" s="30"/>
      <c r="DF327" s="30"/>
      <c r="DG327" s="30"/>
      <c r="DH327" s="30"/>
      <c r="DI327" s="30"/>
      <c r="DJ327" s="30"/>
      <c r="DK327" s="30"/>
      <c r="DL327" s="29"/>
      <c r="DM327" s="29"/>
      <c r="DN327" s="30"/>
      <c r="DO327" s="30"/>
      <c r="DP327" s="30"/>
      <c r="DQ327" s="30"/>
      <c r="DR327" s="30"/>
      <c r="DS327" s="30"/>
      <c r="DT327" s="30"/>
      <c r="DU327" s="30"/>
      <c r="DV327" s="30"/>
      <c r="DX327"/>
      <c r="DY327"/>
      <c r="DZ327">
        <f>EA328-EF326</f>
        <v>104.6875</v>
      </c>
      <c r="EA327">
        <f>ED324/(ED319+ED320)</f>
        <v>251.25</v>
      </c>
      <c r="EB327">
        <f>EC328-EE326</f>
        <v>27.9375</v>
      </c>
      <c r="EC327">
        <f>ED323/(ED319+ED320)</f>
        <v>67.05</v>
      </c>
      <c r="ED327" t="s">
        <v>9</v>
      </c>
      <c r="EE327">
        <f>ED323/ED322</f>
        <v>44.7</v>
      </c>
      <c r="EF327">
        <f>ED324/ED322</f>
        <v>167.50000000000003</v>
      </c>
      <c r="EG327" s="33"/>
      <c r="EH327" s="30"/>
      <c r="EI327" s="34"/>
      <c r="EJ327" s="30"/>
      <c r="EK327" s="30"/>
      <c r="EL327" s="30"/>
      <c r="EM327" s="30"/>
      <c r="EN327" s="30"/>
      <c r="EO327" s="30"/>
      <c r="EP327" s="30"/>
      <c r="EQ327" s="33"/>
      <c r="ER327" s="30"/>
      <c r="ES327" s="30"/>
      <c r="ET327" s="30"/>
      <c r="EU327" s="30"/>
      <c r="EV327" s="30"/>
      <c r="EW327" s="30"/>
      <c r="EX327" s="30"/>
      <c r="EY327" s="30"/>
      <c r="EZ327" s="30"/>
      <c r="FL327" s="60"/>
      <c r="GB327" s="29"/>
      <c r="GC327" s="29"/>
      <c r="GD327" s="29"/>
      <c r="GE327" s="29"/>
      <c r="GF327" s="29"/>
      <c r="GG327" s="29"/>
      <c r="GH327" s="29"/>
      <c r="GI327" s="29"/>
      <c r="GJ327" s="29"/>
      <c r="GK327" s="29"/>
      <c r="GL327" s="29"/>
      <c r="GM327" s="29"/>
      <c r="GN327" s="29"/>
    </row>
    <row r="328" spans="1:196" x14ac:dyDescent="0.25">
      <c r="A328" s="30"/>
      <c r="B328">
        <v>8</v>
      </c>
      <c r="D328" s="35">
        <v>7.3699999999999997E-6</v>
      </c>
      <c r="E328">
        <v>164.864</v>
      </c>
      <c r="F328">
        <v>102.667</v>
      </c>
      <c r="G328">
        <v>239.17599999999999</v>
      </c>
      <c r="H328">
        <v>136.73599999999999</v>
      </c>
      <c r="I328">
        <v>1.2999999999999999E-2</v>
      </c>
      <c r="L328" s="33"/>
      <c r="M328" s="30"/>
      <c r="N328" s="30"/>
      <c r="O328" s="30"/>
      <c r="P328" s="30"/>
      <c r="Q328" s="30"/>
      <c r="R328" s="30"/>
      <c r="S328" s="30"/>
      <c r="T328" s="30"/>
      <c r="U328" s="30"/>
      <c r="V328" s="33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">
        <v>44</v>
      </c>
      <c r="AS328" s="35">
        <v>9.2099999999999999E-6</v>
      </c>
      <c r="AT328">
        <v>186.49700000000001</v>
      </c>
      <c r="AU328">
        <v>164.95599999999999</v>
      </c>
      <c r="AV328">
        <v>212.76400000000001</v>
      </c>
      <c r="AW328">
        <v>91.974999999999994</v>
      </c>
      <c r="AX328">
        <v>1.6E-2</v>
      </c>
      <c r="BL328" s="33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">
        <v>57</v>
      </c>
      <c r="BY328" s="35">
        <v>1.3200000000000001E-5</v>
      </c>
      <c r="BZ328">
        <v>52.127000000000002</v>
      </c>
      <c r="CA328">
        <v>47.429000000000002</v>
      </c>
      <c r="CB328">
        <v>56.235999999999997</v>
      </c>
      <c r="CC328">
        <v>-77.619</v>
      </c>
      <c r="CD328">
        <v>2.3E-2</v>
      </c>
      <c r="CG328" s="33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3"/>
      <c r="DC328" s="30"/>
      <c r="DD328" s="30"/>
      <c r="DE328" s="30"/>
      <c r="DF328" s="30"/>
      <c r="DG328" s="30"/>
      <c r="DH328" s="30"/>
      <c r="DI328" s="30"/>
      <c r="DJ328" s="30"/>
      <c r="DK328" s="30"/>
      <c r="DL328" s="29"/>
      <c r="DM328" s="29"/>
      <c r="DN328" s="30"/>
      <c r="DO328" s="30"/>
      <c r="DP328" s="30"/>
      <c r="DQ328" s="30"/>
      <c r="DR328" s="30"/>
      <c r="DS328" s="30"/>
      <c r="DT328" s="30"/>
      <c r="DU328" s="30"/>
      <c r="DV328" s="30"/>
      <c r="DX328"/>
      <c r="DY328"/>
      <c r="DZ328"/>
      <c r="EA328">
        <f>ED324/(ED319-ED320)</f>
        <v>418.75</v>
      </c>
      <c r="EB328"/>
      <c r="EC328">
        <f>ED323/(ED319-ED320)</f>
        <v>111.75</v>
      </c>
      <c r="ED328" t="s">
        <v>10</v>
      </c>
      <c r="EE328">
        <f>ED323/ED321</f>
        <v>134.1</v>
      </c>
      <c r="EF328">
        <f>ED324/ED321</f>
        <v>502.5</v>
      </c>
      <c r="EG328" s="33"/>
      <c r="EH328" s="30"/>
      <c r="EI328" s="34"/>
      <c r="EJ328" s="30"/>
      <c r="EK328" s="30"/>
      <c r="EL328" s="30"/>
      <c r="EM328" s="30"/>
      <c r="EN328" s="30"/>
      <c r="EO328" s="30"/>
      <c r="EP328" s="30"/>
      <c r="EQ328" s="33"/>
      <c r="ER328" s="30"/>
      <c r="ES328" s="30"/>
      <c r="ET328" s="30"/>
      <c r="EU328" s="30"/>
      <c r="EV328" s="30"/>
      <c r="EW328" s="30"/>
      <c r="EX328" s="30"/>
      <c r="EY328" s="30"/>
      <c r="EZ328" s="30"/>
      <c r="FL328" s="60"/>
      <c r="GB328" s="29"/>
      <c r="GC328" s="29"/>
      <c r="GD328" s="29"/>
      <c r="GE328" s="29"/>
      <c r="GF328" s="29"/>
      <c r="GG328" s="29"/>
      <c r="GH328" s="29"/>
      <c r="GI328" s="29"/>
      <c r="GJ328" s="29"/>
      <c r="GK328" s="29"/>
      <c r="GL328" s="29"/>
      <c r="GM328" s="29"/>
      <c r="GN328" s="29"/>
    </row>
    <row r="329" spans="1:196" x14ac:dyDescent="0.25">
      <c r="A329" s="30"/>
      <c r="B329">
        <v>9</v>
      </c>
      <c r="D329" s="35">
        <v>7.0600000000000002E-6</v>
      </c>
      <c r="E329">
        <v>172.92</v>
      </c>
      <c r="F329">
        <v>83.667000000000002</v>
      </c>
      <c r="G329">
        <v>244.33500000000001</v>
      </c>
      <c r="H329">
        <v>-39.472000000000001</v>
      </c>
      <c r="I329">
        <v>1.2E-2</v>
      </c>
      <c r="L329" s="33"/>
      <c r="M329" s="30"/>
      <c r="N329" s="30"/>
      <c r="O329" s="30"/>
      <c r="P329" s="30"/>
      <c r="Q329" s="30"/>
      <c r="R329" s="30"/>
      <c r="S329" s="30"/>
      <c r="T329" s="30"/>
      <c r="U329" s="30"/>
      <c r="V329" s="33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">
        <v>45</v>
      </c>
      <c r="AS329" s="35">
        <v>1.11E-5</v>
      </c>
      <c r="AT329">
        <v>194.60300000000001</v>
      </c>
      <c r="AU329">
        <v>156.512</v>
      </c>
      <c r="AV329">
        <v>234.619</v>
      </c>
      <c r="AW329">
        <v>-86.73</v>
      </c>
      <c r="AX329">
        <v>0.02</v>
      </c>
      <c r="BL329" s="33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">
        <v>58</v>
      </c>
      <c r="BY329" s="35">
        <v>1.66E-5</v>
      </c>
      <c r="BZ329">
        <v>47.07</v>
      </c>
      <c r="CA329">
        <v>40.698</v>
      </c>
      <c r="CB329">
        <v>51.963999999999999</v>
      </c>
      <c r="CC329">
        <v>99.819000000000003</v>
      </c>
      <c r="CD329">
        <v>2.9000000000000001E-2</v>
      </c>
      <c r="CG329" s="33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3"/>
      <c r="DC329" s="30"/>
      <c r="DD329" s="30"/>
      <c r="DE329" s="30"/>
      <c r="DF329" s="30"/>
      <c r="DG329" s="30"/>
      <c r="DH329" s="30"/>
      <c r="DI329" s="30"/>
      <c r="DJ329" s="30"/>
      <c r="DK329" s="30"/>
      <c r="DL329" s="29"/>
      <c r="DM329" s="29"/>
      <c r="DN329" s="30"/>
      <c r="DO329" s="30"/>
      <c r="DP329" s="30"/>
      <c r="DQ329" s="30"/>
      <c r="DR329" s="30"/>
      <c r="DS329" s="30"/>
      <c r="DT329" s="30"/>
      <c r="DU329" s="30"/>
      <c r="DV329" s="30"/>
      <c r="DW329" s="33"/>
      <c r="DX329" s="29"/>
      <c r="DY329" s="29"/>
      <c r="DZ329" s="29"/>
      <c r="EA329" s="29"/>
      <c r="EB329" s="29"/>
      <c r="EC329" s="29"/>
      <c r="ED329" s="29"/>
      <c r="EE329" s="29"/>
      <c r="EF329" s="30"/>
      <c r="EG329" s="33"/>
      <c r="EH329" s="30"/>
      <c r="EI329" s="34"/>
      <c r="EJ329" s="30"/>
      <c r="EK329" s="30"/>
      <c r="EL329" s="30"/>
      <c r="EM329" s="30"/>
      <c r="EN329" s="30"/>
      <c r="EO329" s="30"/>
      <c r="EP329" s="30"/>
      <c r="EQ329" s="33"/>
      <c r="ER329" s="30"/>
      <c r="ES329" s="30"/>
      <c r="ET329" s="30"/>
      <c r="EU329" s="30"/>
      <c r="EV329" s="30"/>
      <c r="EW329" s="30"/>
      <c r="EX329" s="30"/>
      <c r="EY329" s="30"/>
      <c r="EZ329" s="30"/>
      <c r="FL329" s="60"/>
      <c r="GB329" s="29"/>
      <c r="GC329" s="29"/>
      <c r="GD329" s="29"/>
      <c r="GE329" s="29"/>
      <c r="GF329" s="29"/>
      <c r="GG329" s="29"/>
      <c r="GH329" s="29"/>
      <c r="GI329" s="29"/>
      <c r="GJ329" s="29"/>
      <c r="GK329" s="29"/>
      <c r="GL329" s="29"/>
      <c r="GM329" s="29"/>
      <c r="GN329" s="29"/>
    </row>
    <row r="330" spans="1:196" x14ac:dyDescent="0.25">
      <c r="A330" s="30"/>
      <c r="B330">
        <v>10</v>
      </c>
      <c r="D330" s="35">
        <v>5.5300000000000004E-6</v>
      </c>
      <c r="E330">
        <v>124.8</v>
      </c>
      <c r="F330">
        <v>81.421999999999997</v>
      </c>
      <c r="G330">
        <v>147.333</v>
      </c>
      <c r="H330">
        <v>135</v>
      </c>
      <c r="I330">
        <v>8.9999999999999993E-3</v>
      </c>
      <c r="L330" s="33"/>
      <c r="M330" s="30"/>
      <c r="N330" s="30"/>
      <c r="O330" s="30"/>
      <c r="P330" s="30"/>
      <c r="Q330" s="30"/>
      <c r="R330" s="30"/>
      <c r="S330" s="30"/>
      <c r="T330" s="30"/>
      <c r="U330" s="30"/>
      <c r="V330" s="33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">
        <v>46</v>
      </c>
      <c r="AS330" s="35">
        <v>1.2E-5</v>
      </c>
      <c r="AT330">
        <v>161.773</v>
      </c>
      <c r="AU330">
        <v>138.637</v>
      </c>
      <c r="AV330">
        <v>200.988</v>
      </c>
      <c r="AW330">
        <v>93.013000000000005</v>
      </c>
      <c r="AX330">
        <v>2.1000000000000001E-2</v>
      </c>
      <c r="BL330" s="33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">
        <v>59</v>
      </c>
      <c r="BY330" s="35">
        <v>1.26E-5</v>
      </c>
      <c r="BZ330">
        <v>46.761000000000003</v>
      </c>
      <c r="CA330">
        <v>43.667000000000002</v>
      </c>
      <c r="CB330">
        <v>50.667000000000002</v>
      </c>
      <c r="CC330">
        <v>-79.823999999999998</v>
      </c>
      <c r="CD330">
        <v>2.1999999999999999E-2</v>
      </c>
      <c r="CG330" s="33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3"/>
      <c r="DC330" s="30"/>
      <c r="DD330" s="30"/>
      <c r="DE330" s="30"/>
      <c r="DF330" s="30"/>
      <c r="DG330" s="30"/>
      <c r="DH330" s="30"/>
      <c r="DI330" s="30"/>
      <c r="DJ330" s="30"/>
      <c r="DK330" s="30"/>
      <c r="DL330" s="29"/>
      <c r="DM330" s="29"/>
      <c r="DN330" s="30"/>
      <c r="DO330" s="30"/>
      <c r="DP330" s="30"/>
      <c r="DQ330" s="30"/>
      <c r="DR330" s="30"/>
      <c r="DS330" s="30"/>
      <c r="DT330" s="30"/>
      <c r="DU330" s="30"/>
      <c r="DV330" s="30"/>
      <c r="DW330" s="36" t="s">
        <v>154</v>
      </c>
      <c r="DX330" s="29"/>
      <c r="DY330" s="29"/>
      <c r="DZ330" s="29"/>
      <c r="EA330" s="29"/>
      <c r="EB330" s="29"/>
      <c r="EC330" s="29"/>
      <c r="ED330" s="29"/>
      <c r="EE330" s="29"/>
      <c r="EF330" s="30"/>
      <c r="EG330" s="33"/>
      <c r="EH330" s="30"/>
      <c r="EI330" s="34"/>
      <c r="EJ330" s="30"/>
      <c r="EK330" s="30"/>
      <c r="EL330" s="30"/>
      <c r="EM330" s="30"/>
      <c r="EN330" s="30"/>
      <c r="EO330" s="30"/>
      <c r="EP330" s="30"/>
      <c r="EQ330" s="33"/>
      <c r="ER330" s="30"/>
      <c r="ES330" s="30"/>
      <c r="ET330" s="30"/>
      <c r="EU330" s="30"/>
      <c r="EV330" s="30"/>
      <c r="EW330" s="30"/>
      <c r="EX330" s="30"/>
      <c r="EY330" s="30"/>
      <c r="EZ330" s="30"/>
      <c r="FL330" s="60"/>
      <c r="GB330" s="29"/>
      <c r="GC330" s="29"/>
      <c r="GD330" s="29"/>
      <c r="GE330" s="29"/>
      <c r="GF330" s="29"/>
      <c r="GG330" s="29"/>
      <c r="GH330" s="29"/>
      <c r="GI330" s="29"/>
      <c r="GJ330" s="29"/>
      <c r="GK330" s="29"/>
      <c r="GL330" s="29"/>
      <c r="GM330" s="29"/>
      <c r="GN330" s="29"/>
    </row>
    <row r="331" spans="1:196" x14ac:dyDescent="0.25">
      <c r="A331" s="30"/>
      <c r="B331">
        <v>11</v>
      </c>
      <c r="D331" s="35">
        <v>7.3699999999999997E-6</v>
      </c>
      <c r="E331">
        <v>127.93300000000001</v>
      </c>
      <c r="F331">
        <v>91.989000000000004</v>
      </c>
      <c r="G331">
        <v>167.09700000000001</v>
      </c>
      <c r="H331">
        <v>-41.423999999999999</v>
      </c>
      <c r="I331">
        <v>1.2999999999999999E-2</v>
      </c>
      <c r="L331" s="33"/>
      <c r="M331" s="30"/>
      <c r="N331" s="30"/>
      <c r="O331" s="30"/>
      <c r="P331" s="30"/>
      <c r="Q331" s="30"/>
      <c r="R331" s="30"/>
      <c r="S331" s="30"/>
      <c r="T331" s="30"/>
      <c r="U331" s="30"/>
      <c r="V331" s="33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">
        <v>47</v>
      </c>
      <c r="AS331" s="35">
        <v>9.2099999999999999E-6</v>
      </c>
      <c r="AT331">
        <v>137.245</v>
      </c>
      <c r="AU331">
        <v>126.556</v>
      </c>
      <c r="AV331">
        <v>147.88900000000001</v>
      </c>
      <c r="AW331">
        <v>-86.186000000000007</v>
      </c>
      <c r="AX331">
        <v>1.6E-2</v>
      </c>
      <c r="BL331" s="33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">
        <v>60</v>
      </c>
      <c r="BY331" s="35">
        <v>9.5200000000000003E-6</v>
      </c>
      <c r="BZ331">
        <v>49.451999999999998</v>
      </c>
      <c r="CA331">
        <v>44.332999999999998</v>
      </c>
      <c r="CB331">
        <v>53.667000000000002</v>
      </c>
      <c r="CC331">
        <v>99.462000000000003</v>
      </c>
      <c r="CD331">
        <v>1.7000000000000001E-2</v>
      </c>
      <c r="CG331" s="33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3"/>
      <c r="DC331" s="30"/>
      <c r="DD331" s="30"/>
      <c r="DE331" s="30"/>
      <c r="DF331" s="30"/>
      <c r="DG331" s="30"/>
      <c r="DH331" s="30"/>
      <c r="DI331" s="30"/>
      <c r="DJ331" s="30"/>
      <c r="DK331" s="30"/>
      <c r="DL331" s="29"/>
      <c r="DM331" s="29"/>
      <c r="DN331" s="30"/>
      <c r="DO331" s="30"/>
      <c r="DP331" s="30"/>
      <c r="DQ331" s="30"/>
      <c r="DR331" s="30"/>
      <c r="DS331" s="30"/>
      <c r="DT331" s="30"/>
      <c r="DU331" s="30"/>
      <c r="DV331" s="30"/>
      <c r="DW331" s="3" t="s">
        <v>12</v>
      </c>
      <c r="DX331" t="s">
        <v>1</v>
      </c>
      <c r="DY331" t="s">
        <v>2</v>
      </c>
      <c r="DZ331" t="s">
        <v>3</v>
      </c>
      <c r="EA331" t="s">
        <v>4</v>
      </c>
      <c r="EB331" t="s">
        <v>5</v>
      </c>
      <c r="EC331" t="s">
        <v>6</v>
      </c>
      <c r="ED331" t="s">
        <v>13</v>
      </c>
      <c r="EE331"/>
      <c r="EG331" s="33"/>
      <c r="EH331" s="30"/>
      <c r="EI331" s="34"/>
      <c r="EJ331" s="30"/>
      <c r="EK331" s="30"/>
      <c r="EL331" s="30"/>
      <c r="EM331" s="30"/>
      <c r="EN331" s="30"/>
      <c r="EO331" s="30"/>
      <c r="EP331" s="30"/>
      <c r="EQ331" s="33"/>
      <c r="ER331" s="30"/>
      <c r="ES331" s="30"/>
      <c r="ET331" s="30"/>
      <c r="EU331" s="30"/>
      <c r="EV331" s="30"/>
      <c r="EW331" s="30"/>
      <c r="EX331" s="30"/>
      <c r="EY331" s="30"/>
      <c r="EZ331" s="30"/>
      <c r="FL331" s="60"/>
      <c r="GB331" s="29"/>
      <c r="GC331" s="29"/>
      <c r="GD331" s="29"/>
      <c r="GE331" s="29"/>
      <c r="GF331" s="29"/>
      <c r="GG331" s="29"/>
      <c r="GH331" s="29"/>
      <c r="GI331" s="29"/>
      <c r="GJ331" s="29"/>
      <c r="GK331" s="29"/>
      <c r="GL331" s="29"/>
      <c r="GM331" s="29"/>
      <c r="GN331" s="29"/>
    </row>
    <row r="332" spans="1:196" x14ac:dyDescent="0.25">
      <c r="A332" s="30"/>
      <c r="B332">
        <v>12</v>
      </c>
      <c r="D332" s="35">
        <v>5.22E-6</v>
      </c>
      <c r="E332">
        <v>123.779</v>
      </c>
      <c r="F332">
        <v>85.825999999999993</v>
      </c>
      <c r="G332">
        <v>194.28200000000001</v>
      </c>
      <c r="H332">
        <v>142.43100000000001</v>
      </c>
      <c r="I332">
        <v>8.9999999999999993E-3</v>
      </c>
      <c r="L332" s="33"/>
      <c r="M332" s="30"/>
      <c r="N332" s="30"/>
      <c r="O332" s="30"/>
      <c r="P332" s="30"/>
      <c r="Q332" s="30"/>
      <c r="R332" s="30"/>
      <c r="S332" s="30"/>
      <c r="T332" s="30"/>
      <c r="U332" s="30"/>
      <c r="V332" s="33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">
        <v>48</v>
      </c>
      <c r="AS332" s="35">
        <v>1.04E-5</v>
      </c>
      <c r="AT332">
        <v>128.69999999999999</v>
      </c>
      <c r="AU332">
        <v>122.625</v>
      </c>
      <c r="AV332">
        <v>142.40700000000001</v>
      </c>
      <c r="AW332">
        <v>93.468000000000004</v>
      </c>
      <c r="AX332">
        <v>1.9E-2</v>
      </c>
      <c r="BL332" s="33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">
        <v>61</v>
      </c>
      <c r="BX332" t="s">
        <v>3</v>
      </c>
      <c r="BY332" s="35">
        <v>1.33E-5</v>
      </c>
      <c r="BZ332">
        <v>93.96</v>
      </c>
      <c r="CA332">
        <v>73.989000000000004</v>
      </c>
      <c r="CB332">
        <v>118.355</v>
      </c>
      <c r="CC332">
        <v>13.196</v>
      </c>
      <c r="CD332">
        <v>2.3E-2</v>
      </c>
      <c r="CG332" s="33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3"/>
      <c r="DC332" s="30"/>
      <c r="DD332" s="30"/>
      <c r="DE332" s="30"/>
      <c r="DF332" s="30"/>
      <c r="DG332" s="30"/>
      <c r="DH332" s="30"/>
      <c r="DI332" s="30"/>
      <c r="DJ332" s="30"/>
      <c r="DK332" s="30"/>
      <c r="DL332" s="29"/>
      <c r="DM332" s="29"/>
      <c r="DN332" s="30"/>
      <c r="DO332" s="30"/>
      <c r="DP332" s="30"/>
      <c r="DQ332" s="30"/>
      <c r="DR332" s="30"/>
      <c r="DS332" s="30"/>
      <c r="DT332" s="30"/>
      <c r="DU332" s="30"/>
      <c r="DV332" s="30"/>
      <c r="DW332" s="3">
        <v>1</v>
      </c>
      <c r="DX332"/>
      <c r="DY332" s="35">
        <v>1.11E-5</v>
      </c>
      <c r="DZ332">
        <v>84.262</v>
      </c>
      <c r="EA332">
        <v>75.253</v>
      </c>
      <c r="EB332">
        <v>90.22</v>
      </c>
      <c r="EC332">
        <v>-83.66</v>
      </c>
      <c r="ED332">
        <v>0.02</v>
      </c>
      <c r="EE332"/>
      <c r="EG332" s="33"/>
      <c r="EH332" s="30"/>
      <c r="EI332" s="34"/>
      <c r="EJ332" s="30"/>
      <c r="EK332" s="30"/>
      <c r="EL332" s="30"/>
      <c r="EM332" s="30"/>
      <c r="EN332" s="30"/>
      <c r="EO332" s="30"/>
      <c r="EP332" s="30"/>
      <c r="EQ332" s="33"/>
      <c r="ER332" s="30"/>
      <c r="ES332" s="30"/>
      <c r="ET332" s="30"/>
      <c r="EU332" s="30"/>
      <c r="EV332" s="30"/>
      <c r="EW332" s="30"/>
      <c r="EX332" s="30"/>
      <c r="EY332" s="30"/>
      <c r="EZ332" s="30"/>
      <c r="FL332" s="60"/>
      <c r="GB332" s="29"/>
      <c r="GC332" s="29"/>
      <c r="GD332" s="29"/>
      <c r="GE332" s="29"/>
      <c r="GF332" s="29"/>
      <c r="GG332" s="29"/>
      <c r="GH332" s="29"/>
      <c r="GI332" s="29"/>
      <c r="GJ332" s="29"/>
      <c r="GK332" s="29"/>
      <c r="GL332" s="29"/>
      <c r="GM332" s="29"/>
      <c r="GN332" s="29"/>
    </row>
    <row r="333" spans="1:196" x14ac:dyDescent="0.25">
      <c r="A333" s="30"/>
      <c r="B333">
        <v>13</v>
      </c>
      <c r="D333" s="35">
        <v>6.7499999999999997E-6</v>
      </c>
      <c r="E333">
        <v>132.899</v>
      </c>
      <c r="F333">
        <v>95.823999999999998</v>
      </c>
      <c r="G333">
        <v>150.613</v>
      </c>
      <c r="H333">
        <v>-46.975000000000001</v>
      </c>
      <c r="I333">
        <v>1.0999999999999999E-2</v>
      </c>
      <c r="L333" s="33"/>
      <c r="M333" s="30"/>
      <c r="N333" s="30"/>
      <c r="O333" s="30"/>
      <c r="P333" s="30"/>
      <c r="Q333" s="30"/>
      <c r="R333" s="30"/>
      <c r="S333" s="30"/>
      <c r="T333" s="30"/>
      <c r="U333" s="30"/>
      <c r="V333" s="33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">
        <v>49</v>
      </c>
      <c r="AS333" s="35">
        <v>7.3699999999999997E-6</v>
      </c>
      <c r="AT333">
        <v>137.66399999999999</v>
      </c>
      <c r="AU333">
        <v>132.25899999999999</v>
      </c>
      <c r="AV333">
        <v>144.89699999999999</v>
      </c>
      <c r="AW333">
        <v>-87.51</v>
      </c>
      <c r="AX333">
        <v>1.2999999999999999E-2</v>
      </c>
      <c r="BL333" s="33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">
        <v>62</v>
      </c>
      <c r="BX333" t="s">
        <v>7</v>
      </c>
      <c r="BY333" s="35">
        <v>3.0299999999999998E-6</v>
      </c>
      <c r="BZ333">
        <v>38.084000000000003</v>
      </c>
      <c r="CA333">
        <v>25.218</v>
      </c>
      <c r="CB333">
        <v>58.19</v>
      </c>
      <c r="CC333">
        <v>90.685000000000002</v>
      </c>
      <c r="CD333">
        <v>5.0000000000000001E-3</v>
      </c>
      <c r="CG333" s="33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3"/>
      <c r="DC333" s="30"/>
      <c r="DD333" s="30"/>
      <c r="DE333" s="30"/>
      <c r="DF333" s="30"/>
      <c r="DG333" s="30"/>
      <c r="DH333" s="30"/>
      <c r="DI333" s="30"/>
      <c r="DJ333" s="30"/>
      <c r="DK333" s="30"/>
      <c r="DL333" s="29"/>
      <c r="DM333" s="29"/>
      <c r="DN333" s="30"/>
      <c r="DO333" s="30"/>
      <c r="DP333" s="30"/>
      <c r="DQ333" s="30"/>
      <c r="DR333" s="30"/>
      <c r="DS333" s="30"/>
      <c r="DT333" s="30"/>
      <c r="DU333" s="30"/>
      <c r="DV333" s="30"/>
      <c r="DW333" s="3">
        <v>2</v>
      </c>
      <c r="DX333"/>
      <c r="DY333" s="35">
        <v>7.3699999999999997E-6</v>
      </c>
      <c r="DZ333">
        <v>95.188000000000002</v>
      </c>
      <c r="EA333">
        <v>90</v>
      </c>
      <c r="EB333">
        <v>101.643</v>
      </c>
      <c r="EC333">
        <v>92.49</v>
      </c>
      <c r="ED333">
        <v>1.2999999999999999E-2</v>
      </c>
      <c r="EE333"/>
      <c r="EG333" s="33"/>
      <c r="EH333" s="30"/>
      <c r="EI333" s="34"/>
      <c r="EJ333" s="30"/>
      <c r="EK333" s="30"/>
      <c r="EL333" s="30"/>
      <c r="EM333" s="30"/>
      <c r="EN333" s="30"/>
      <c r="EO333" s="30"/>
      <c r="EP333" s="30"/>
      <c r="EQ333" s="33"/>
      <c r="ER333" s="30"/>
      <c r="ES333" s="30"/>
      <c r="ET333" s="30"/>
      <c r="EU333" s="30"/>
      <c r="EV333" s="30"/>
      <c r="EW333" s="30"/>
      <c r="EX333" s="30"/>
      <c r="EY333" s="30"/>
      <c r="EZ333" s="30"/>
      <c r="FL333" s="60"/>
      <c r="GB333" s="29"/>
      <c r="GC333" s="29"/>
      <c r="GD333" s="29"/>
      <c r="GE333" s="29"/>
      <c r="GF333" s="29"/>
      <c r="GG333" s="29"/>
      <c r="GH333" s="29"/>
      <c r="GI333" s="29"/>
      <c r="GJ333" s="29"/>
      <c r="GK333" s="29"/>
      <c r="GL333" s="29"/>
      <c r="GM333" s="29"/>
      <c r="GN333" s="29"/>
    </row>
    <row r="334" spans="1:196" x14ac:dyDescent="0.25">
      <c r="A334" s="30"/>
      <c r="B334">
        <v>14</v>
      </c>
      <c r="D334" s="35">
        <v>8.6000000000000007E-6</v>
      </c>
      <c r="E334">
        <v>162.292</v>
      </c>
      <c r="F334">
        <v>111.2</v>
      </c>
      <c r="G334">
        <v>228.31100000000001</v>
      </c>
      <c r="H334">
        <v>141.00899999999999</v>
      </c>
      <c r="I334">
        <v>1.4999999999999999E-2</v>
      </c>
      <c r="L334" s="33"/>
      <c r="M334" s="30"/>
      <c r="N334" s="30"/>
      <c r="O334" s="30"/>
      <c r="P334" s="30"/>
      <c r="Q334" s="30"/>
      <c r="R334" s="30"/>
      <c r="S334" s="30"/>
      <c r="T334" s="30"/>
      <c r="U334" s="30"/>
      <c r="V334" s="33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">
        <v>50</v>
      </c>
      <c r="AS334" s="35">
        <v>1.17E-5</v>
      </c>
      <c r="AT334">
        <v>140.85</v>
      </c>
      <c r="AU334">
        <v>135.64500000000001</v>
      </c>
      <c r="AV334">
        <v>146.41399999999999</v>
      </c>
      <c r="AW334">
        <v>93.093999999999994</v>
      </c>
      <c r="AX334">
        <v>0.02</v>
      </c>
      <c r="BL334" s="33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">
        <v>63</v>
      </c>
      <c r="BX334" t="s">
        <v>4</v>
      </c>
      <c r="BY334" s="35">
        <v>7.9799999999999998E-6</v>
      </c>
      <c r="BZ334">
        <v>45.34</v>
      </c>
      <c r="CA334">
        <v>34.332999999999998</v>
      </c>
      <c r="CB334">
        <v>49.63</v>
      </c>
      <c r="CC334">
        <v>-82.504000000000005</v>
      </c>
      <c r="CD334">
        <v>1.4E-2</v>
      </c>
      <c r="CG334" s="33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3"/>
      <c r="DC334" s="30"/>
      <c r="DD334" s="30"/>
      <c r="DE334" s="30"/>
      <c r="DF334" s="30"/>
      <c r="DG334" s="30"/>
      <c r="DH334" s="30"/>
      <c r="DI334" s="30"/>
      <c r="DJ334" s="30"/>
      <c r="DK334" s="30"/>
      <c r="DL334" s="29"/>
      <c r="DM334" s="29"/>
      <c r="DN334" s="30"/>
      <c r="DO334" s="30"/>
      <c r="DP334" s="30"/>
      <c r="DQ334" s="30"/>
      <c r="DR334" s="30"/>
      <c r="DS334" s="30"/>
      <c r="DT334" s="30"/>
      <c r="DU334" s="30"/>
      <c r="DV334" s="30"/>
      <c r="DW334" s="3">
        <v>3</v>
      </c>
      <c r="DX334"/>
      <c r="DY334" s="35">
        <v>7.9799999999999998E-6</v>
      </c>
      <c r="DZ334">
        <v>99.257000000000005</v>
      </c>
      <c r="EA334">
        <v>95.311000000000007</v>
      </c>
      <c r="EB334">
        <v>104.23099999999999</v>
      </c>
      <c r="EC334">
        <v>-85.426000000000002</v>
      </c>
      <c r="ED334">
        <v>1.4E-2</v>
      </c>
      <c r="EE334"/>
      <c r="EG334" s="33"/>
      <c r="EH334" s="30"/>
      <c r="EI334" s="34"/>
      <c r="EJ334" s="30"/>
      <c r="EK334" s="30"/>
      <c r="EL334" s="30"/>
      <c r="EM334" s="30"/>
      <c r="EN334" s="30"/>
      <c r="EO334" s="30"/>
      <c r="EP334" s="30"/>
      <c r="EQ334" s="33"/>
      <c r="ER334" s="30"/>
      <c r="ES334" s="30"/>
      <c r="ET334" s="30"/>
      <c r="EU334" s="30"/>
      <c r="EV334" s="30"/>
      <c r="EW334" s="30"/>
      <c r="EX334" s="30"/>
      <c r="EY334" s="30"/>
      <c r="EZ334" s="30"/>
      <c r="FL334" s="60"/>
      <c r="GB334" s="29"/>
      <c r="GC334" s="29"/>
      <c r="GD334" s="29"/>
      <c r="GE334" s="29"/>
      <c r="GF334" s="29"/>
      <c r="GG334" s="29"/>
      <c r="GH334" s="29"/>
      <c r="GI334" s="29"/>
      <c r="GJ334" s="29"/>
      <c r="GK334" s="29"/>
      <c r="GL334" s="29"/>
      <c r="GM334" s="29"/>
      <c r="GN334" s="29"/>
    </row>
    <row r="335" spans="1:196" x14ac:dyDescent="0.25">
      <c r="A335" s="30"/>
      <c r="B335">
        <v>15</v>
      </c>
      <c r="D335" s="35">
        <v>6.7499999999999997E-6</v>
      </c>
      <c r="E335">
        <v>168.81800000000001</v>
      </c>
      <c r="F335">
        <v>143.25899999999999</v>
      </c>
      <c r="G335">
        <v>197.93</v>
      </c>
      <c r="H335">
        <v>-39.472000000000001</v>
      </c>
      <c r="I335">
        <v>1.2E-2</v>
      </c>
      <c r="L335" s="33"/>
      <c r="M335" s="30"/>
      <c r="N335" s="30"/>
      <c r="O335" s="30"/>
      <c r="P335" s="30"/>
      <c r="Q335" s="30"/>
      <c r="R335" s="30"/>
      <c r="S335" s="30"/>
      <c r="T335" s="30"/>
      <c r="U335" s="30"/>
      <c r="V335" s="33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">
        <v>51</v>
      </c>
      <c r="AS335" s="35">
        <v>6.7499999999999997E-6</v>
      </c>
      <c r="AT335">
        <v>145.28100000000001</v>
      </c>
      <c r="AU335">
        <v>137.31899999999999</v>
      </c>
      <c r="AV335">
        <v>163.524</v>
      </c>
      <c r="AW335">
        <v>-84.56</v>
      </c>
      <c r="AX335">
        <v>1.2E-2</v>
      </c>
      <c r="BL335" s="33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">
        <v>64</v>
      </c>
      <c r="BX335" t="s">
        <v>5</v>
      </c>
      <c r="BY335" s="35">
        <v>2.12E-5</v>
      </c>
      <c r="BZ335">
        <v>204.62700000000001</v>
      </c>
      <c r="CA335">
        <v>131.333</v>
      </c>
      <c r="CB335">
        <v>254.667</v>
      </c>
      <c r="CC335">
        <v>102.804</v>
      </c>
      <c r="CD335">
        <v>3.7999999999999999E-2</v>
      </c>
      <c r="CG335" s="33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3"/>
      <c r="DC335" s="30"/>
      <c r="DD335" s="30"/>
      <c r="DE335" s="30"/>
      <c r="DF335" s="30"/>
      <c r="DG335" s="30"/>
      <c r="DH335" s="30"/>
      <c r="DI335" s="30"/>
      <c r="DJ335" s="30"/>
      <c r="DK335" s="30"/>
      <c r="DL335" s="29"/>
      <c r="DM335" s="29"/>
      <c r="DN335" s="30"/>
      <c r="DO335" s="30"/>
      <c r="DP335" s="30"/>
      <c r="DQ335" s="30"/>
      <c r="DR335" s="30"/>
      <c r="DS335" s="30"/>
      <c r="DT335" s="30"/>
      <c r="DU335" s="30"/>
      <c r="DV335" s="30"/>
      <c r="DW335" s="3">
        <v>4</v>
      </c>
      <c r="DX335"/>
      <c r="DY335" s="35">
        <v>7.3699999999999997E-6</v>
      </c>
      <c r="DZ335">
        <v>101.82899999999999</v>
      </c>
      <c r="EA335">
        <v>97.332999999999998</v>
      </c>
      <c r="EB335">
        <v>105.405</v>
      </c>
      <c r="EC335">
        <v>94.97</v>
      </c>
      <c r="ED335">
        <v>1.2999999999999999E-2</v>
      </c>
      <c r="EE335"/>
      <c r="EG335" s="33"/>
      <c r="EH335" s="30"/>
      <c r="EI335" s="34"/>
      <c r="EJ335" s="30"/>
      <c r="EK335" s="30"/>
      <c r="EL335" s="30"/>
      <c r="EM335" s="30"/>
      <c r="EN335" s="30"/>
      <c r="EO335" s="30"/>
      <c r="EP335" s="30"/>
      <c r="EQ335" s="33"/>
      <c r="ER335" s="30"/>
      <c r="ES335" s="30"/>
      <c r="ET335" s="30"/>
      <c r="EU335" s="30"/>
      <c r="EV335" s="30"/>
      <c r="EW335" s="30"/>
      <c r="EX335" s="30"/>
      <c r="EY335" s="30"/>
      <c r="EZ335" s="30"/>
      <c r="FL335" s="60"/>
      <c r="GB335" s="29"/>
      <c r="GC335" s="29"/>
      <c r="GD335" s="29"/>
      <c r="GE335" s="29"/>
      <c r="GF335" s="29"/>
      <c r="GG335" s="29"/>
      <c r="GH335" s="29"/>
      <c r="GI335" s="29"/>
      <c r="GJ335" s="29"/>
      <c r="GK335" s="29"/>
      <c r="GL335" s="29"/>
      <c r="GM335" s="29"/>
      <c r="GN335" s="29"/>
    </row>
    <row r="336" spans="1:196" x14ac:dyDescent="0.25">
      <c r="A336" s="30"/>
      <c r="B336">
        <v>16</v>
      </c>
      <c r="D336" s="35">
        <v>6.7499999999999997E-6</v>
      </c>
      <c r="E336">
        <v>166.001</v>
      </c>
      <c r="F336">
        <v>110.952</v>
      </c>
      <c r="G336">
        <v>247.07900000000001</v>
      </c>
      <c r="H336">
        <v>136.97499999999999</v>
      </c>
      <c r="I336">
        <v>1.2E-2</v>
      </c>
      <c r="L336" s="33"/>
      <c r="M336" s="30"/>
      <c r="N336" s="30"/>
      <c r="O336" s="30"/>
      <c r="P336" s="30"/>
      <c r="Q336" s="30"/>
      <c r="R336" s="30"/>
      <c r="S336" s="30"/>
      <c r="T336" s="30"/>
      <c r="U336" s="30"/>
      <c r="V336" s="33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">
        <v>52</v>
      </c>
      <c r="AS336" s="35">
        <v>7.0600000000000002E-6</v>
      </c>
      <c r="AT336">
        <v>153.18</v>
      </c>
      <c r="AU336">
        <v>139.155</v>
      </c>
      <c r="AV336">
        <v>167.33</v>
      </c>
      <c r="AW336">
        <v>95.194000000000003</v>
      </c>
      <c r="AX336">
        <v>1.2E-2</v>
      </c>
      <c r="BL336" s="33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">
        <v>61</v>
      </c>
      <c r="BY336" s="35">
        <v>7.9199999999999995E-4</v>
      </c>
      <c r="BZ336">
        <v>92.796000000000006</v>
      </c>
      <c r="CA336">
        <v>34.332999999999998</v>
      </c>
      <c r="CB336">
        <v>254.54900000000001</v>
      </c>
      <c r="CC336">
        <v>100.072</v>
      </c>
      <c r="CD336">
        <v>1.429</v>
      </c>
      <c r="CG336" s="33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3"/>
      <c r="DC336" s="30"/>
      <c r="DD336" s="30"/>
      <c r="DE336" s="30"/>
      <c r="DF336" s="30"/>
      <c r="DG336" s="30"/>
      <c r="DH336" s="30"/>
      <c r="DI336" s="30"/>
      <c r="DJ336" s="30"/>
      <c r="DK336" s="30"/>
      <c r="DL336" s="29"/>
      <c r="DM336" s="29"/>
      <c r="DN336" s="30"/>
      <c r="DO336" s="30"/>
      <c r="DP336" s="30"/>
      <c r="DQ336" s="30"/>
      <c r="DR336" s="30"/>
      <c r="DS336" s="30"/>
      <c r="DT336" s="30"/>
      <c r="DU336" s="30"/>
      <c r="DV336" s="30"/>
      <c r="DW336" s="3">
        <v>5</v>
      </c>
      <c r="DX336"/>
      <c r="DY336" s="35">
        <v>8.6000000000000007E-6</v>
      </c>
      <c r="DZ336">
        <v>99.741</v>
      </c>
      <c r="EA336">
        <v>96.781999999999996</v>
      </c>
      <c r="EB336">
        <v>103.667</v>
      </c>
      <c r="EC336">
        <v>-83.66</v>
      </c>
      <c r="ED336">
        <v>1.4999999999999999E-2</v>
      </c>
      <c r="EE336"/>
      <c r="EG336" s="33"/>
      <c r="EH336" s="30"/>
      <c r="EI336" s="34"/>
      <c r="EJ336" s="30"/>
      <c r="EK336" s="30"/>
      <c r="EL336" s="30"/>
      <c r="EM336" s="30"/>
      <c r="EN336" s="30"/>
      <c r="EO336" s="30"/>
      <c r="EP336" s="30"/>
      <c r="EQ336" s="33"/>
      <c r="ER336" s="30"/>
      <c r="ES336" s="30"/>
      <c r="ET336" s="30"/>
      <c r="EU336" s="30"/>
      <c r="EV336" s="30"/>
      <c r="EW336" s="30"/>
      <c r="EX336" s="30"/>
      <c r="EY336" s="30"/>
      <c r="EZ336" s="30"/>
      <c r="FL336" s="60"/>
      <c r="GB336" s="29"/>
      <c r="GC336" s="29"/>
      <c r="GD336" s="29"/>
      <c r="GE336" s="29"/>
      <c r="GF336" s="29"/>
      <c r="GG336" s="29"/>
      <c r="GH336" s="29"/>
      <c r="GI336" s="29"/>
      <c r="GJ336" s="29"/>
      <c r="GK336" s="29"/>
      <c r="GL336" s="29"/>
      <c r="GM336" s="29"/>
      <c r="GN336" s="29"/>
    </row>
    <row r="337" spans="1:196" x14ac:dyDescent="0.25">
      <c r="A337" s="30"/>
      <c r="B337">
        <v>17</v>
      </c>
      <c r="D337" s="35">
        <v>8.2900000000000002E-6</v>
      </c>
      <c r="E337">
        <v>196.30199999999999</v>
      </c>
      <c r="F337">
        <v>126.298</v>
      </c>
      <c r="G337">
        <v>250.345</v>
      </c>
      <c r="H337">
        <v>-46.548000000000002</v>
      </c>
      <c r="I337">
        <v>1.4E-2</v>
      </c>
      <c r="L337" s="33"/>
      <c r="M337" s="30"/>
      <c r="N337" s="30"/>
      <c r="O337" s="30"/>
      <c r="P337" s="30"/>
      <c r="Q337" s="30"/>
      <c r="R337" s="30"/>
      <c r="S337" s="30"/>
      <c r="T337" s="30"/>
      <c r="U337" s="30"/>
      <c r="V337" s="33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">
        <v>53</v>
      </c>
      <c r="AS337" s="35">
        <v>7.3699999999999997E-6</v>
      </c>
      <c r="AT337">
        <v>143.804</v>
      </c>
      <c r="AU337">
        <v>141.55600000000001</v>
      </c>
      <c r="AV337">
        <v>145.90299999999999</v>
      </c>
      <c r="AW337">
        <v>-85.03</v>
      </c>
      <c r="AX337">
        <v>1.2999999999999999E-2</v>
      </c>
      <c r="BL337" s="33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CD337">
        <v>6.415</v>
      </c>
      <c r="CG337" s="33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3"/>
      <c r="DC337" s="30"/>
      <c r="DD337" s="30"/>
      <c r="DE337" s="30"/>
      <c r="DF337" s="30"/>
      <c r="DG337" s="30"/>
      <c r="DH337" s="30"/>
      <c r="DI337" s="30"/>
      <c r="DJ337" s="30"/>
      <c r="DK337" s="30"/>
      <c r="DL337" s="29"/>
      <c r="DM337" s="29"/>
      <c r="DN337" s="30"/>
      <c r="DO337" s="30"/>
      <c r="DP337" s="30"/>
      <c r="DQ337" s="30"/>
      <c r="DR337" s="30"/>
      <c r="DS337" s="30"/>
      <c r="DT337" s="30"/>
      <c r="DU337" s="30"/>
      <c r="DV337" s="30"/>
      <c r="DW337" s="3">
        <v>6</v>
      </c>
      <c r="DX337"/>
      <c r="DY337" s="35">
        <v>6.4500000000000001E-6</v>
      </c>
      <c r="DZ337">
        <v>97.442999999999998</v>
      </c>
      <c r="EA337">
        <v>92.066999999999993</v>
      </c>
      <c r="EB337">
        <v>103.667</v>
      </c>
      <c r="EC337">
        <v>95.710999999999999</v>
      </c>
      <c r="ED337">
        <v>1.0999999999999999E-2</v>
      </c>
      <c r="EE337"/>
      <c r="EG337" s="33"/>
      <c r="EH337" s="30"/>
      <c r="EI337" s="30"/>
      <c r="EJ337" s="30"/>
      <c r="EK337" s="30"/>
      <c r="EL337" s="30"/>
      <c r="EM337" s="30"/>
      <c r="EN337" s="30"/>
      <c r="EO337" s="30"/>
      <c r="EP337" s="30"/>
      <c r="EQ337" s="33"/>
      <c r="ER337" s="30"/>
      <c r="ES337" s="30"/>
      <c r="ET337" s="30"/>
      <c r="EU337" s="30"/>
      <c r="EV337" s="30"/>
      <c r="EW337" s="30"/>
      <c r="EX337" s="30"/>
      <c r="EY337" s="30"/>
      <c r="EZ337" s="30"/>
      <c r="GB337" s="29"/>
      <c r="GC337" s="29"/>
      <c r="GD337" s="29"/>
      <c r="GE337" s="29"/>
      <c r="GF337" s="29"/>
      <c r="GG337" s="29"/>
      <c r="GH337" s="29"/>
      <c r="GI337" s="29"/>
      <c r="GJ337" s="29"/>
      <c r="GK337" s="29"/>
      <c r="GL337" s="29"/>
      <c r="GM337" s="29"/>
      <c r="GN337" s="29"/>
    </row>
    <row r="338" spans="1:196" x14ac:dyDescent="0.25">
      <c r="A338" s="30"/>
      <c r="B338">
        <v>18</v>
      </c>
      <c r="D338" s="35">
        <v>1.11E-5</v>
      </c>
      <c r="E338">
        <v>183.63399999999999</v>
      </c>
      <c r="F338">
        <v>108.149</v>
      </c>
      <c r="G338">
        <v>240.71100000000001</v>
      </c>
      <c r="H338">
        <v>140.82599999999999</v>
      </c>
      <c r="I338">
        <v>1.9E-2</v>
      </c>
      <c r="L338" s="33"/>
      <c r="M338" s="30"/>
      <c r="N338" s="30"/>
      <c r="O338" s="30"/>
      <c r="P338" s="30"/>
      <c r="Q338" s="30"/>
      <c r="R338" s="30"/>
      <c r="S338" s="30"/>
      <c r="T338" s="30"/>
      <c r="U338" s="30"/>
      <c r="V338" s="33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">
        <v>54</v>
      </c>
      <c r="AS338" s="35">
        <v>5.8300000000000001E-6</v>
      </c>
      <c r="AT338">
        <v>141.113</v>
      </c>
      <c r="AU338">
        <v>132.29599999999999</v>
      </c>
      <c r="AV338">
        <v>147.43199999999999</v>
      </c>
      <c r="AW338">
        <v>-86.82</v>
      </c>
      <c r="AX338">
        <v>0.01</v>
      </c>
      <c r="BL338" s="33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CE338" t="s">
        <v>8</v>
      </c>
      <c r="CG338" s="33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3"/>
      <c r="DC338" s="30"/>
      <c r="DD338" s="30"/>
      <c r="DE338" s="30"/>
      <c r="DF338" s="30"/>
      <c r="DG338" s="30"/>
      <c r="DH338" s="30"/>
      <c r="DI338" s="30"/>
      <c r="DJ338" s="30"/>
      <c r="DK338" s="30"/>
      <c r="DL338" s="29"/>
      <c r="DM338" s="29"/>
      <c r="DN338" s="30"/>
      <c r="DO338" s="30"/>
      <c r="DP338" s="30"/>
      <c r="DQ338" s="30"/>
      <c r="DR338" s="30"/>
      <c r="DS338" s="30"/>
      <c r="DT338" s="30"/>
      <c r="DU338" s="30"/>
      <c r="DV338" s="30"/>
      <c r="DW338" s="3">
        <v>7</v>
      </c>
      <c r="DX338"/>
      <c r="DY338" s="35">
        <v>7.0600000000000002E-6</v>
      </c>
      <c r="DZ338">
        <v>99.236000000000004</v>
      </c>
      <c r="EA338">
        <v>95.322999999999993</v>
      </c>
      <c r="EB338">
        <v>103.70699999999999</v>
      </c>
      <c r="EC338">
        <v>-84.805999999999997</v>
      </c>
      <c r="ED338">
        <v>1.2E-2</v>
      </c>
      <c r="EE338"/>
      <c r="EG338" s="33"/>
      <c r="EH338" s="30"/>
      <c r="EI338" s="30"/>
      <c r="EJ338" s="30"/>
      <c r="EK338" s="30"/>
      <c r="EL338" s="30"/>
      <c r="EM338" s="30"/>
      <c r="EN338" s="30"/>
      <c r="EO338" s="30"/>
      <c r="EP338" s="30"/>
      <c r="EQ338" s="33"/>
      <c r="ER338" s="30"/>
      <c r="ES338" s="30"/>
      <c r="ET338" s="30"/>
      <c r="EU338" s="30"/>
      <c r="EV338" s="30"/>
      <c r="EW338" s="30"/>
      <c r="EX338" s="30"/>
      <c r="EY338" s="30"/>
      <c r="EZ338" s="30"/>
      <c r="GB338" s="29"/>
      <c r="GC338" s="29"/>
      <c r="GD338" s="29"/>
      <c r="GE338" s="29"/>
      <c r="GF338" s="29"/>
      <c r="GG338" s="29"/>
      <c r="GH338" s="29"/>
      <c r="GI338" s="29"/>
      <c r="GJ338" s="29"/>
      <c r="GK338" s="29"/>
      <c r="GL338" s="29"/>
      <c r="GM338" s="29"/>
      <c r="GN338" s="29"/>
    </row>
    <row r="339" spans="1:196" x14ac:dyDescent="0.25">
      <c r="A339" s="30"/>
      <c r="B339">
        <v>19</v>
      </c>
      <c r="D339" s="35">
        <v>6.7499999999999997E-6</v>
      </c>
      <c r="E339">
        <v>162.05199999999999</v>
      </c>
      <c r="F339">
        <v>128.804</v>
      </c>
      <c r="G339">
        <v>228.60300000000001</v>
      </c>
      <c r="H339">
        <v>-41.186</v>
      </c>
      <c r="I339">
        <v>1.2E-2</v>
      </c>
      <c r="L339" s="33"/>
      <c r="M339" s="30"/>
      <c r="N339" s="30"/>
      <c r="O339" s="30"/>
      <c r="P339" s="30"/>
      <c r="Q339" s="30"/>
      <c r="R339" s="30"/>
      <c r="S339" s="30"/>
      <c r="T339" s="30"/>
      <c r="U339" s="30"/>
      <c r="V339" s="33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">
        <v>55</v>
      </c>
      <c r="AS339" s="35">
        <v>8.2900000000000002E-6</v>
      </c>
      <c r="AT339">
        <v>131.83500000000001</v>
      </c>
      <c r="AU339">
        <v>126.82899999999999</v>
      </c>
      <c r="AV339">
        <v>144.51900000000001</v>
      </c>
      <c r="AW339">
        <v>92.203000000000003</v>
      </c>
      <c r="AX339">
        <v>1.4E-2</v>
      </c>
      <c r="BL339" s="33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CE339">
        <f>CD336/CD332</f>
        <v>62.130434782608695</v>
      </c>
      <c r="CF339">
        <f>CD337/CD332</f>
        <v>278.91304347826087</v>
      </c>
      <c r="CG339" s="33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3"/>
      <c r="DC339" s="30"/>
      <c r="DD339" s="30"/>
      <c r="DE339" s="30"/>
      <c r="DF339" s="30"/>
      <c r="DG339" s="30"/>
      <c r="DH339" s="30"/>
      <c r="DI339" s="30"/>
      <c r="DJ339" s="30"/>
      <c r="DK339" s="30"/>
      <c r="DL339" s="29"/>
      <c r="DM339" s="29"/>
      <c r="DN339" s="30"/>
      <c r="DO339" s="30"/>
      <c r="DP339" s="30"/>
      <c r="DQ339" s="30"/>
      <c r="DR339" s="30"/>
      <c r="DS339" s="30"/>
      <c r="DT339" s="30"/>
      <c r="DU339" s="30"/>
      <c r="DV339" s="30"/>
      <c r="DW339" s="3">
        <v>8</v>
      </c>
      <c r="DX339"/>
      <c r="DY339" s="35">
        <v>7.0600000000000002E-6</v>
      </c>
      <c r="DZ339">
        <v>100.18600000000001</v>
      </c>
      <c r="EA339">
        <v>92.263000000000005</v>
      </c>
      <c r="EB339">
        <v>107.283</v>
      </c>
      <c r="EC339">
        <v>95.194000000000003</v>
      </c>
      <c r="ED339">
        <v>1.2E-2</v>
      </c>
      <c r="EE339"/>
      <c r="EG339" s="33"/>
      <c r="EH339" s="30"/>
      <c r="EI339" s="30"/>
      <c r="EJ339" s="30"/>
      <c r="EK339" s="30"/>
      <c r="EL339" s="30"/>
      <c r="EM339" s="30"/>
      <c r="EN339" s="30"/>
      <c r="EO339" s="30"/>
      <c r="EP339" s="30"/>
      <c r="EQ339" s="33"/>
      <c r="ER339" s="30"/>
      <c r="ES339" s="30"/>
      <c r="ET339" s="30"/>
      <c r="EU339" s="30"/>
      <c r="EV339" s="30"/>
      <c r="EW339" s="30"/>
      <c r="EX339" s="30"/>
      <c r="EY339" s="30"/>
      <c r="EZ339" s="30"/>
      <c r="GB339" s="29"/>
      <c r="GC339" s="29"/>
      <c r="GD339" s="29"/>
      <c r="GE339" s="29"/>
      <c r="GF339" s="29"/>
      <c r="GG339" s="29"/>
      <c r="GH339" s="29"/>
      <c r="GI339" s="29"/>
      <c r="GJ339" s="29"/>
      <c r="GK339" s="29"/>
      <c r="GL339" s="29"/>
      <c r="GM339" s="29"/>
      <c r="GN339" s="29"/>
    </row>
    <row r="340" spans="1:196" x14ac:dyDescent="0.25">
      <c r="A340" s="30"/>
      <c r="B340">
        <v>20</v>
      </c>
      <c r="D340" s="35">
        <v>8.2900000000000002E-6</v>
      </c>
      <c r="E340">
        <v>129.54400000000001</v>
      </c>
      <c r="F340">
        <v>74</v>
      </c>
      <c r="G340">
        <v>169.21700000000001</v>
      </c>
      <c r="H340">
        <v>135</v>
      </c>
      <c r="I340">
        <v>1.4999999999999999E-2</v>
      </c>
      <c r="L340" s="33"/>
      <c r="M340" s="30"/>
      <c r="N340" s="30"/>
      <c r="O340" s="30"/>
      <c r="P340" s="30"/>
      <c r="Q340" s="30"/>
      <c r="R340" s="30"/>
      <c r="S340" s="30"/>
      <c r="T340" s="30"/>
      <c r="U340" s="30"/>
      <c r="V340" s="33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">
        <v>56</v>
      </c>
      <c r="AS340" s="35">
        <v>4.9100000000000004E-6</v>
      </c>
      <c r="AT340">
        <v>129.93100000000001</v>
      </c>
      <c r="AU340">
        <v>127.667</v>
      </c>
      <c r="AV340">
        <v>133.61500000000001</v>
      </c>
      <c r="AW340">
        <v>-90</v>
      </c>
      <c r="AX340">
        <v>8.0000000000000002E-3</v>
      </c>
      <c r="BL340" s="33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Z340">
        <f>CA341-CF339</f>
        <v>77.47584541062804</v>
      </c>
      <c r="CA340">
        <f>CD337/(CD332+CD333)</f>
        <v>229.10714285714286</v>
      </c>
      <c r="CB340">
        <f>CC341-CE339</f>
        <v>17.258454106280205</v>
      </c>
      <c r="CC340">
        <f>CD336/(CD332+CD333)</f>
        <v>51.035714285714285</v>
      </c>
      <c r="CD340" t="s">
        <v>9</v>
      </c>
      <c r="CE340">
        <f>CD336/CD335</f>
        <v>37.60526315789474</v>
      </c>
      <c r="CF340">
        <f>CD337/CD335</f>
        <v>168.81578947368422</v>
      </c>
      <c r="CG340" s="33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3"/>
      <c r="DC340" s="30"/>
      <c r="DD340" s="30"/>
      <c r="DE340" s="30"/>
      <c r="DF340" s="30"/>
      <c r="DG340" s="30"/>
      <c r="DH340" s="30"/>
      <c r="DI340" s="30"/>
      <c r="DJ340" s="30"/>
      <c r="DK340" s="30"/>
      <c r="DL340" s="29"/>
      <c r="DM340" s="29"/>
      <c r="DN340" s="30"/>
      <c r="DO340" s="30"/>
      <c r="DP340" s="30"/>
      <c r="DQ340" s="30"/>
      <c r="DR340" s="30"/>
      <c r="DS340" s="30"/>
      <c r="DT340" s="30"/>
      <c r="DU340" s="30"/>
      <c r="DV340" s="30"/>
      <c r="DW340" s="3">
        <v>9</v>
      </c>
      <c r="DX340"/>
      <c r="DY340" s="35">
        <v>8.8999999999999995E-6</v>
      </c>
      <c r="DZ340">
        <v>100.599</v>
      </c>
      <c r="EA340">
        <v>95.332999999999998</v>
      </c>
      <c r="EB340">
        <v>106.90300000000001</v>
      </c>
      <c r="EC340">
        <v>-83.66</v>
      </c>
      <c r="ED340">
        <v>1.4999999999999999E-2</v>
      </c>
      <c r="EE340"/>
      <c r="EG340" s="33"/>
      <c r="EH340" s="30"/>
      <c r="EI340" s="30"/>
      <c r="EJ340" s="30"/>
      <c r="EK340" s="30"/>
      <c r="EL340" s="30"/>
      <c r="EM340" s="30"/>
      <c r="EN340" s="30"/>
      <c r="EO340" s="30"/>
      <c r="EP340" s="30"/>
      <c r="EQ340" s="33"/>
      <c r="ER340" s="30"/>
      <c r="ES340" s="30"/>
      <c r="ET340" s="30"/>
      <c r="EU340" s="30"/>
      <c r="EV340" s="30"/>
      <c r="EW340" s="30"/>
      <c r="EX340" s="30"/>
      <c r="EY340" s="30"/>
      <c r="EZ340" s="30"/>
      <c r="GB340" s="29"/>
      <c r="GC340" s="29"/>
      <c r="GD340" s="29"/>
      <c r="GE340" s="29"/>
      <c r="GF340" s="29"/>
      <c r="GG340" s="29"/>
      <c r="GH340" s="29"/>
      <c r="GI340" s="29"/>
      <c r="GJ340" s="29"/>
      <c r="GK340" s="29"/>
      <c r="GL340" s="29"/>
      <c r="GM340" s="29"/>
      <c r="GN340" s="29"/>
    </row>
    <row r="341" spans="1:196" x14ac:dyDescent="0.25">
      <c r="A341" s="30"/>
      <c r="B341">
        <v>21</v>
      </c>
      <c r="D341" s="35">
        <v>7.6699999999999994E-6</v>
      </c>
      <c r="E341">
        <v>117.81699999999999</v>
      </c>
      <c r="F341">
        <v>74</v>
      </c>
      <c r="G341">
        <v>163.125</v>
      </c>
      <c r="H341">
        <v>-39.805999999999997</v>
      </c>
      <c r="I341">
        <v>1.2999999999999999E-2</v>
      </c>
      <c r="L341" s="33"/>
      <c r="M341" s="30"/>
      <c r="N341" s="30"/>
      <c r="O341" s="30"/>
      <c r="P341" s="30"/>
      <c r="Q341" s="30"/>
      <c r="R341" s="30"/>
      <c r="S341" s="30"/>
      <c r="T341" s="30"/>
      <c r="U341" s="30"/>
      <c r="V341" s="33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">
        <v>57</v>
      </c>
      <c r="AS341" s="35">
        <v>7.0600000000000002E-6</v>
      </c>
      <c r="AT341">
        <v>128.238</v>
      </c>
      <c r="AU341">
        <v>122.101</v>
      </c>
      <c r="AV341">
        <v>132.93899999999999</v>
      </c>
      <c r="AW341">
        <v>95.194000000000003</v>
      </c>
      <c r="AX341">
        <v>1.2E-2</v>
      </c>
      <c r="BL341" s="33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CA341">
        <f>CD337/(CD332-CD333)</f>
        <v>356.38888888888891</v>
      </c>
      <c r="CC341">
        <f>CD336/(CD332-CD333)</f>
        <v>79.3888888888889</v>
      </c>
      <c r="CD341" t="s">
        <v>10</v>
      </c>
      <c r="CE341">
        <f>CD336/CD334</f>
        <v>102.07142857142857</v>
      </c>
      <c r="CF341">
        <f>CD337/CD334</f>
        <v>458.21428571428572</v>
      </c>
      <c r="CG341" s="33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3"/>
      <c r="DC341" s="30"/>
      <c r="DD341" s="30"/>
      <c r="DE341" s="30"/>
      <c r="DF341" s="30"/>
      <c r="DG341" s="30"/>
      <c r="DH341" s="30"/>
      <c r="DI341" s="30"/>
      <c r="DJ341" s="30"/>
      <c r="DK341" s="30"/>
      <c r="DL341" s="29"/>
      <c r="DM341" s="29"/>
      <c r="DN341" s="30"/>
      <c r="DO341" s="30"/>
      <c r="DP341" s="30"/>
      <c r="DQ341" s="30"/>
      <c r="DR341" s="30"/>
      <c r="DS341" s="30"/>
      <c r="DT341" s="30"/>
      <c r="DU341" s="30"/>
      <c r="DV341" s="30"/>
      <c r="DW341" s="3">
        <v>10</v>
      </c>
      <c r="DX341"/>
      <c r="DY341" s="35">
        <v>7.3699999999999997E-6</v>
      </c>
      <c r="DZ341">
        <v>102.90900000000001</v>
      </c>
      <c r="EA341">
        <v>97.286000000000001</v>
      </c>
      <c r="EB341">
        <v>106.69199999999999</v>
      </c>
      <c r="EC341">
        <v>97.430999999999997</v>
      </c>
      <c r="ED341">
        <v>1.2999999999999999E-2</v>
      </c>
      <c r="EE341"/>
      <c r="EG341" s="33"/>
      <c r="EH341" s="30"/>
      <c r="EI341" s="34"/>
      <c r="EJ341" s="30"/>
      <c r="EK341" s="30"/>
      <c r="EL341" s="30"/>
      <c r="EM341" s="30"/>
      <c r="EN341" s="30"/>
      <c r="EO341" s="30"/>
      <c r="EP341" s="30"/>
      <c r="EQ341" s="33"/>
      <c r="ER341" s="30"/>
      <c r="ES341" s="30"/>
      <c r="ET341" s="30"/>
      <c r="EU341" s="30"/>
      <c r="EV341" s="30"/>
      <c r="EW341" s="30"/>
      <c r="EX341" s="30"/>
      <c r="EY341" s="30"/>
      <c r="EZ341" s="30"/>
      <c r="GB341" s="29"/>
      <c r="GC341" s="29"/>
      <c r="GD341" s="29"/>
      <c r="GE341" s="29"/>
      <c r="GF341" s="29"/>
      <c r="GG341" s="29"/>
      <c r="GH341" s="29"/>
      <c r="GI341" s="29"/>
      <c r="GJ341" s="29"/>
      <c r="GK341" s="29"/>
      <c r="GL341" s="29"/>
      <c r="GM341" s="29"/>
      <c r="GN341" s="29"/>
    </row>
    <row r="342" spans="1:196" x14ac:dyDescent="0.25">
      <c r="A342" s="30"/>
      <c r="B342">
        <v>22</v>
      </c>
      <c r="D342" s="35">
        <v>6.4500000000000001E-6</v>
      </c>
      <c r="E342">
        <v>127.087</v>
      </c>
      <c r="F342">
        <v>98.778000000000006</v>
      </c>
      <c r="G342">
        <v>171.33199999999999</v>
      </c>
      <c r="H342">
        <v>139.08600000000001</v>
      </c>
      <c r="I342">
        <v>1.0999999999999999E-2</v>
      </c>
      <c r="L342" s="33"/>
      <c r="M342" s="30"/>
      <c r="N342" s="30"/>
      <c r="O342" s="30"/>
      <c r="P342" s="30"/>
      <c r="Q342" s="30"/>
      <c r="R342" s="30"/>
      <c r="S342" s="30"/>
      <c r="T342" s="30"/>
      <c r="U342" s="30"/>
      <c r="V342" s="33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">
        <v>58</v>
      </c>
      <c r="AS342" s="35">
        <v>1.0699999999999999E-5</v>
      </c>
      <c r="AT342">
        <v>125.006</v>
      </c>
      <c r="AU342">
        <v>119.536</v>
      </c>
      <c r="AV342">
        <v>134.44399999999999</v>
      </c>
      <c r="AW342">
        <v>-90</v>
      </c>
      <c r="AX342">
        <v>1.9E-2</v>
      </c>
      <c r="BL342" s="33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3"/>
      <c r="BX342" s="30"/>
      <c r="BY342" s="30"/>
      <c r="BZ342" s="30"/>
      <c r="CA342" s="30"/>
      <c r="CB342" s="30"/>
      <c r="CC342" s="30"/>
      <c r="CD342" s="30"/>
      <c r="CE342" s="30"/>
      <c r="CF342" s="30"/>
      <c r="CG342" s="33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3"/>
      <c r="DC342" s="30"/>
      <c r="DD342" s="30"/>
      <c r="DE342" s="30"/>
      <c r="DF342" s="30"/>
      <c r="DG342" s="30"/>
      <c r="DH342" s="30"/>
      <c r="DI342" s="30"/>
      <c r="DJ342" s="30"/>
      <c r="DK342" s="30"/>
      <c r="DL342" s="29"/>
      <c r="DM342" s="29"/>
      <c r="DN342" s="30"/>
      <c r="DO342" s="30"/>
      <c r="DP342" s="30"/>
      <c r="DQ342" s="30"/>
      <c r="DR342" s="30"/>
      <c r="DS342" s="30"/>
      <c r="DT342" s="30"/>
      <c r="DU342" s="30"/>
      <c r="DV342" s="30"/>
      <c r="DW342" s="3">
        <v>11</v>
      </c>
      <c r="DX342"/>
      <c r="DY342" s="35">
        <v>4.9100000000000004E-6</v>
      </c>
      <c r="DZ342">
        <v>98.641000000000005</v>
      </c>
      <c r="EA342">
        <v>96.878</v>
      </c>
      <c r="EB342">
        <v>102.51900000000001</v>
      </c>
      <c r="EC342">
        <v>-90</v>
      </c>
      <c r="ED342">
        <v>8.9999999999999993E-3</v>
      </c>
      <c r="EE342"/>
      <c r="EG342" s="33"/>
      <c r="EH342" s="30"/>
      <c r="EI342" s="34"/>
      <c r="EJ342" s="30"/>
      <c r="EK342" s="30"/>
      <c r="EL342" s="30"/>
      <c r="EM342" s="30"/>
      <c r="EN342" s="30"/>
      <c r="EO342" s="30"/>
      <c r="EP342" s="30"/>
      <c r="EQ342" s="33"/>
      <c r="ER342" s="30"/>
      <c r="ES342" s="30"/>
      <c r="ET342" s="30"/>
      <c r="EU342" s="30"/>
      <c r="EV342" s="30"/>
      <c r="EW342" s="30"/>
      <c r="EX342" s="30"/>
      <c r="EY342" s="30"/>
      <c r="EZ342" s="30"/>
      <c r="GB342" s="29"/>
      <c r="GC342" s="29"/>
      <c r="GD342" s="29"/>
      <c r="GE342" s="29"/>
      <c r="GF342" s="29"/>
      <c r="GG342" s="29"/>
      <c r="GH342" s="29"/>
      <c r="GI342" s="29"/>
      <c r="GJ342" s="29"/>
      <c r="GK342" s="29"/>
      <c r="GL342" s="29"/>
      <c r="GM342" s="29"/>
      <c r="GN342" s="29"/>
    </row>
    <row r="343" spans="1:196" x14ac:dyDescent="0.25">
      <c r="A343" s="30"/>
      <c r="B343">
        <v>23</v>
      </c>
      <c r="D343" s="35">
        <v>7.9799999999999998E-6</v>
      </c>
      <c r="E343">
        <v>102.821</v>
      </c>
      <c r="F343">
        <v>91.873000000000005</v>
      </c>
      <c r="G343">
        <v>142.58199999999999</v>
      </c>
      <c r="H343">
        <v>-41.82</v>
      </c>
      <c r="I343">
        <v>1.4E-2</v>
      </c>
      <c r="L343" s="33"/>
      <c r="M343" s="30"/>
      <c r="N343" s="30"/>
      <c r="O343" s="30"/>
      <c r="P343" s="30"/>
      <c r="Q343" s="30"/>
      <c r="R343" s="30"/>
      <c r="S343" s="30"/>
      <c r="T343" s="30"/>
      <c r="U343" s="30"/>
      <c r="V343" s="33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">
        <v>59</v>
      </c>
      <c r="AR343" t="s">
        <v>3</v>
      </c>
      <c r="AS343" s="35">
        <v>9.1900000000000001E-6</v>
      </c>
      <c r="AT343">
        <v>167.73400000000001</v>
      </c>
      <c r="AU343">
        <v>152.75899999999999</v>
      </c>
      <c r="AV343">
        <v>185.07400000000001</v>
      </c>
      <c r="AW343">
        <v>3.2189999999999999</v>
      </c>
      <c r="AX343">
        <v>1.6E-2</v>
      </c>
      <c r="BL343" s="33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6" t="s">
        <v>104</v>
      </c>
      <c r="BX343" s="30"/>
      <c r="BY343" s="30"/>
      <c r="BZ343" s="30"/>
      <c r="CA343" s="30"/>
      <c r="CB343" s="30"/>
      <c r="CC343" s="30"/>
      <c r="CD343" s="30"/>
      <c r="CE343" s="30"/>
      <c r="CF343" s="30"/>
      <c r="CG343" s="33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3"/>
      <c r="DC343" s="30"/>
      <c r="DD343" s="30"/>
      <c r="DE343" s="30"/>
      <c r="DF343" s="30"/>
      <c r="DG343" s="30"/>
      <c r="DH343" s="30"/>
      <c r="DI343" s="30"/>
      <c r="DJ343" s="30"/>
      <c r="DK343" s="30"/>
      <c r="DL343" s="29"/>
      <c r="DM343" s="29"/>
      <c r="DN343" s="30"/>
      <c r="DO343" s="30"/>
      <c r="DP343" s="30"/>
      <c r="DQ343" s="30"/>
      <c r="DR343" s="30"/>
      <c r="DS343" s="30"/>
      <c r="DT343" s="30"/>
      <c r="DU343" s="30"/>
      <c r="DV343" s="30"/>
      <c r="DW343" s="3">
        <v>12</v>
      </c>
      <c r="DX343"/>
      <c r="DY343" s="35">
        <v>6.1399999999999997E-6</v>
      </c>
      <c r="DZ343">
        <v>98.436000000000007</v>
      </c>
      <c r="EA343">
        <v>96.432000000000002</v>
      </c>
      <c r="EB343">
        <v>102.652</v>
      </c>
      <c r="EC343">
        <v>96.34</v>
      </c>
      <c r="ED343">
        <v>0.01</v>
      </c>
      <c r="EE343"/>
      <c r="EG343" s="33"/>
      <c r="EH343" s="30"/>
      <c r="EI343" s="34"/>
      <c r="EJ343" s="30"/>
      <c r="EK343" s="30"/>
      <c r="EL343" s="30"/>
      <c r="EM343" s="30"/>
      <c r="EN343" s="30"/>
      <c r="EO343" s="30"/>
      <c r="EP343" s="30"/>
      <c r="EQ343" s="33"/>
      <c r="ER343" s="30"/>
      <c r="ES343" s="30"/>
      <c r="ET343" s="30"/>
      <c r="EU343" s="30"/>
      <c r="EV343" s="30"/>
      <c r="EW343" s="30"/>
      <c r="EX343" s="30"/>
      <c r="EY343" s="30"/>
      <c r="EZ343" s="30"/>
      <c r="FL343" s="60"/>
      <c r="GB343" s="29"/>
      <c r="GC343" s="29"/>
      <c r="GD343" s="29"/>
      <c r="GE343" s="29"/>
      <c r="GF343" s="29"/>
      <c r="GG343" s="29"/>
      <c r="GH343" s="29"/>
      <c r="GI343" s="29"/>
      <c r="GJ343" s="29"/>
      <c r="GK343" s="29"/>
      <c r="GL343" s="29"/>
      <c r="GM343" s="29"/>
      <c r="GN343" s="29"/>
    </row>
    <row r="344" spans="1:196" x14ac:dyDescent="0.25">
      <c r="A344" s="30"/>
      <c r="B344">
        <v>24</v>
      </c>
      <c r="D344" s="35">
        <v>9.5200000000000003E-6</v>
      </c>
      <c r="E344">
        <v>101.261</v>
      </c>
      <c r="F344">
        <v>85.667000000000002</v>
      </c>
      <c r="G344">
        <v>111.386</v>
      </c>
      <c r="H344">
        <v>136.33199999999999</v>
      </c>
      <c r="I344">
        <v>1.7000000000000001E-2</v>
      </c>
      <c r="L344" s="33"/>
      <c r="M344" s="30"/>
      <c r="N344" s="30"/>
      <c r="O344" s="30"/>
      <c r="P344" s="30"/>
      <c r="Q344" s="30"/>
      <c r="R344" s="30"/>
      <c r="S344" s="30"/>
      <c r="T344" s="30"/>
      <c r="U344" s="30"/>
      <c r="V344" s="33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">
        <v>60</v>
      </c>
      <c r="AR344" t="s">
        <v>7</v>
      </c>
      <c r="AS344" s="35">
        <v>2.4600000000000002E-6</v>
      </c>
      <c r="AT344">
        <v>27.81</v>
      </c>
      <c r="AU344">
        <v>21.434999999999999</v>
      </c>
      <c r="AV344">
        <v>34.137999999999998</v>
      </c>
      <c r="AW344">
        <v>90.947000000000003</v>
      </c>
      <c r="AX344">
        <v>4.0000000000000001E-3</v>
      </c>
      <c r="BL344" s="33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" t="s">
        <v>12</v>
      </c>
      <c r="BX344" t="s">
        <v>1</v>
      </c>
      <c r="BY344" t="s">
        <v>2</v>
      </c>
      <c r="BZ344" t="s">
        <v>3</v>
      </c>
      <c r="CA344" t="s">
        <v>4</v>
      </c>
      <c r="CB344" t="s">
        <v>5</v>
      </c>
      <c r="CC344" t="s">
        <v>6</v>
      </c>
      <c r="CD344" t="s">
        <v>13</v>
      </c>
      <c r="CG344" s="33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3"/>
      <c r="DC344" s="30"/>
      <c r="DD344" s="30"/>
      <c r="DE344" s="30"/>
      <c r="DF344" s="30"/>
      <c r="DG344" s="30"/>
      <c r="DH344" s="30"/>
      <c r="DI344" s="30"/>
      <c r="DJ344" s="30"/>
      <c r="DK344" s="30"/>
      <c r="DL344" s="29"/>
      <c r="DM344" s="29"/>
      <c r="DN344" s="30"/>
      <c r="DO344" s="30"/>
      <c r="DP344" s="30"/>
      <c r="DQ344" s="30"/>
      <c r="DR344" s="30"/>
      <c r="DS344" s="30"/>
      <c r="DT344" s="30"/>
      <c r="DU344" s="30"/>
      <c r="DV344" s="30"/>
      <c r="DW344" s="3">
        <v>13</v>
      </c>
      <c r="DX344"/>
      <c r="DY344" s="35">
        <v>6.1399999999999997E-6</v>
      </c>
      <c r="DZ344">
        <v>100.608</v>
      </c>
      <c r="EA344">
        <v>95.850999999999999</v>
      </c>
      <c r="EB344">
        <v>105.879</v>
      </c>
      <c r="EC344">
        <v>-84.289000000000001</v>
      </c>
      <c r="ED344">
        <v>1.0999999999999999E-2</v>
      </c>
      <c r="EE344"/>
      <c r="EG344" s="33"/>
      <c r="EH344" s="30"/>
      <c r="EI344" s="34"/>
      <c r="EJ344" s="30"/>
      <c r="EK344" s="30"/>
      <c r="EL344" s="30"/>
      <c r="EM344" s="30"/>
      <c r="EN344" s="30"/>
      <c r="EO344" s="30"/>
      <c r="EP344" s="30"/>
      <c r="EQ344" s="33"/>
      <c r="ER344" s="30"/>
      <c r="ES344" s="30"/>
      <c r="ET344" s="30"/>
      <c r="EU344" s="30"/>
      <c r="EV344" s="30"/>
      <c r="EW344" s="30"/>
      <c r="EX344" s="30"/>
      <c r="EY344" s="30"/>
      <c r="EZ344" s="30"/>
      <c r="FL344" s="60"/>
      <c r="GB344" s="29"/>
      <c r="GC344" s="29"/>
      <c r="GD344" s="29"/>
      <c r="GE344" s="29"/>
      <c r="GF344" s="29"/>
      <c r="GG344" s="29"/>
      <c r="GH344" s="29"/>
      <c r="GI344" s="29"/>
      <c r="GJ344" s="29"/>
      <c r="GK344" s="29"/>
      <c r="GL344" s="29"/>
      <c r="GM344" s="29"/>
      <c r="GN344" s="29"/>
    </row>
    <row r="345" spans="1:196" x14ac:dyDescent="0.25">
      <c r="A345" s="30"/>
      <c r="B345">
        <v>25</v>
      </c>
      <c r="D345" s="35">
        <v>9.2099999999999999E-6</v>
      </c>
      <c r="E345">
        <v>95.415999999999997</v>
      </c>
      <c r="F345">
        <v>85.667000000000002</v>
      </c>
      <c r="G345">
        <v>103.134</v>
      </c>
      <c r="H345">
        <v>-40.814999999999998</v>
      </c>
      <c r="I345">
        <v>1.6E-2</v>
      </c>
      <c r="L345" s="33"/>
      <c r="M345" s="30"/>
      <c r="N345" s="30"/>
      <c r="O345" s="30"/>
      <c r="P345" s="30"/>
      <c r="Q345" s="30"/>
      <c r="R345" s="30"/>
      <c r="S345" s="30"/>
      <c r="T345" s="30"/>
      <c r="U345" s="30"/>
      <c r="V345" s="33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">
        <v>61</v>
      </c>
      <c r="AR345" t="s">
        <v>4</v>
      </c>
      <c r="AS345" s="35">
        <v>4.3000000000000003E-6</v>
      </c>
      <c r="AT345">
        <v>125.006</v>
      </c>
      <c r="AU345">
        <v>119.536</v>
      </c>
      <c r="AV345">
        <v>132.93899999999999</v>
      </c>
      <c r="AW345">
        <v>-90</v>
      </c>
      <c r="AX345">
        <v>7.0000000000000001E-3</v>
      </c>
      <c r="BL345" s="33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">
        <v>1</v>
      </c>
      <c r="BY345" s="35">
        <v>1.17E-5</v>
      </c>
      <c r="BZ345">
        <v>94.42</v>
      </c>
      <c r="CA345">
        <v>80.792000000000002</v>
      </c>
      <c r="CB345">
        <v>192.55600000000001</v>
      </c>
      <c r="CC345">
        <v>105.524</v>
      </c>
      <c r="CD345">
        <v>0.02</v>
      </c>
      <c r="CG345" s="33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3"/>
      <c r="DC345" s="30"/>
      <c r="DD345" s="30"/>
      <c r="DE345" s="30"/>
      <c r="DF345" s="30"/>
      <c r="DG345" s="30"/>
      <c r="DH345" s="30"/>
      <c r="DI345" s="30"/>
      <c r="DJ345" s="30"/>
      <c r="DK345" s="30"/>
      <c r="DL345" s="29"/>
      <c r="DM345" s="29"/>
      <c r="DN345" s="30"/>
      <c r="DO345" s="30"/>
      <c r="DP345" s="30"/>
      <c r="DQ345" s="30"/>
      <c r="DR345" s="30"/>
      <c r="DS345" s="30"/>
      <c r="DT345" s="30"/>
      <c r="DU345" s="30"/>
      <c r="DV345" s="30"/>
      <c r="DW345" s="3">
        <v>14</v>
      </c>
      <c r="DX345"/>
      <c r="DY345" s="35">
        <v>8.6000000000000007E-6</v>
      </c>
      <c r="DZ345">
        <v>95.906999999999996</v>
      </c>
      <c r="EA345">
        <v>90.93</v>
      </c>
      <c r="EB345">
        <v>101.926</v>
      </c>
      <c r="EC345">
        <v>-83.66</v>
      </c>
      <c r="ED345">
        <v>1.4999999999999999E-2</v>
      </c>
      <c r="EE345"/>
      <c r="EG345" s="33"/>
      <c r="EH345" s="30"/>
      <c r="EI345" s="34"/>
      <c r="EJ345" s="30"/>
      <c r="EK345" s="30"/>
      <c r="EL345" s="30"/>
      <c r="EM345" s="30"/>
      <c r="EN345" s="30"/>
      <c r="EO345" s="30"/>
      <c r="EP345" s="30"/>
      <c r="EQ345" s="33"/>
      <c r="ER345" s="30"/>
      <c r="ES345" s="30"/>
      <c r="ET345" s="30"/>
      <c r="EU345" s="30"/>
      <c r="EV345" s="30"/>
      <c r="EW345" s="30"/>
      <c r="EX345" s="30"/>
      <c r="EY345" s="30"/>
      <c r="EZ345" s="30"/>
      <c r="FL345" s="60"/>
      <c r="GB345" s="29"/>
      <c r="GC345" s="29"/>
      <c r="GD345" s="29"/>
      <c r="GE345" s="29"/>
      <c r="GF345" s="29"/>
      <c r="GG345" s="29"/>
      <c r="GH345" s="29"/>
      <c r="GI345" s="29"/>
      <c r="GJ345" s="29"/>
      <c r="GK345" s="29"/>
      <c r="GL345" s="29"/>
      <c r="GM345" s="29"/>
      <c r="GN345" s="29"/>
    </row>
    <row r="346" spans="1:196" x14ac:dyDescent="0.25">
      <c r="A346" s="30"/>
      <c r="B346">
        <v>26</v>
      </c>
      <c r="D346" s="35">
        <v>1.29E-5</v>
      </c>
      <c r="E346">
        <v>95.846999999999994</v>
      </c>
      <c r="F346">
        <v>87.667000000000002</v>
      </c>
      <c r="G346">
        <v>114.759</v>
      </c>
      <c r="H346">
        <v>138.01300000000001</v>
      </c>
      <c r="I346">
        <v>2.1999999999999999E-2</v>
      </c>
      <c r="L346" s="33"/>
      <c r="M346" s="30"/>
      <c r="N346" s="30"/>
      <c r="O346" s="30"/>
      <c r="P346" s="30"/>
      <c r="Q346" s="30"/>
      <c r="R346" s="30"/>
      <c r="S346" s="30"/>
      <c r="T346" s="30"/>
      <c r="U346" s="30"/>
      <c r="V346" s="33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">
        <v>62</v>
      </c>
      <c r="AR346" t="s">
        <v>5</v>
      </c>
      <c r="AS346" s="35">
        <v>1.66E-5</v>
      </c>
      <c r="AT346">
        <v>242.37700000000001</v>
      </c>
      <c r="AU346">
        <v>221.333</v>
      </c>
      <c r="AV346">
        <v>255</v>
      </c>
      <c r="AW346">
        <v>95.710999999999999</v>
      </c>
      <c r="AX346">
        <v>0.03</v>
      </c>
      <c r="BL346" s="33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">
        <v>2</v>
      </c>
      <c r="BY346" s="35">
        <v>5.22E-6</v>
      </c>
      <c r="BZ346">
        <v>205.40899999999999</v>
      </c>
      <c r="CA346">
        <v>159.76</v>
      </c>
      <c r="CB346">
        <v>243.00899999999999</v>
      </c>
      <c r="CC346">
        <v>-75.069000000000003</v>
      </c>
      <c r="CD346">
        <v>8.9999999999999993E-3</v>
      </c>
      <c r="CG346" s="33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3"/>
      <c r="DC346" s="30"/>
      <c r="DD346" s="30"/>
      <c r="DE346" s="30"/>
      <c r="DF346" s="30"/>
      <c r="DG346" s="30"/>
      <c r="DH346" s="30"/>
      <c r="DI346" s="30"/>
      <c r="DJ346" s="30"/>
      <c r="DK346" s="30"/>
      <c r="DL346" s="29"/>
      <c r="DM346" s="29"/>
      <c r="DN346" s="30"/>
      <c r="DO346" s="30"/>
      <c r="DP346" s="30"/>
      <c r="DQ346" s="30"/>
      <c r="DR346" s="30"/>
      <c r="DS346" s="30"/>
      <c r="DT346" s="30"/>
      <c r="DU346" s="30"/>
      <c r="DV346" s="30"/>
      <c r="DW346" s="3">
        <v>15</v>
      </c>
      <c r="DX346"/>
      <c r="DY346" s="35">
        <v>7.3699999999999997E-6</v>
      </c>
      <c r="DZ346">
        <v>98.888999999999996</v>
      </c>
      <c r="EA346">
        <v>93.926000000000002</v>
      </c>
      <c r="EB346">
        <v>102.75</v>
      </c>
      <c r="EC346">
        <v>94.97</v>
      </c>
      <c r="ED346">
        <v>1.2999999999999999E-2</v>
      </c>
      <c r="EE346"/>
      <c r="EG346" s="33"/>
      <c r="EH346" s="30"/>
      <c r="EI346" s="34"/>
      <c r="EJ346" s="30"/>
      <c r="EK346" s="30"/>
      <c r="EL346" s="30"/>
      <c r="EM346" s="30"/>
      <c r="EN346" s="30"/>
      <c r="EO346" s="30"/>
      <c r="EP346" s="30"/>
      <c r="EQ346" s="33"/>
      <c r="ER346" s="30"/>
      <c r="ES346" s="30"/>
      <c r="ET346" s="30"/>
      <c r="EU346" s="30"/>
      <c r="EV346" s="30"/>
      <c r="EW346" s="30"/>
      <c r="EX346" s="30"/>
      <c r="EY346" s="30"/>
      <c r="EZ346" s="30"/>
      <c r="FL346" s="60"/>
      <c r="GB346" s="29"/>
      <c r="GC346" s="29"/>
      <c r="GD346" s="29"/>
      <c r="GE346" s="29"/>
      <c r="GF346" s="29"/>
      <c r="GG346" s="29"/>
      <c r="GH346" s="29"/>
      <c r="GI346" s="29"/>
      <c r="GJ346" s="29"/>
      <c r="GK346" s="29"/>
      <c r="GL346" s="29"/>
      <c r="GM346" s="29"/>
      <c r="GN346" s="29"/>
    </row>
    <row r="347" spans="1:196" x14ac:dyDescent="0.25">
      <c r="A347" s="30"/>
      <c r="B347">
        <v>27</v>
      </c>
      <c r="D347" s="35">
        <v>1.17E-5</v>
      </c>
      <c r="E347">
        <v>85.085999999999999</v>
      </c>
      <c r="F347">
        <v>79.679000000000002</v>
      </c>
      <c r="G347">
        <v>93.626000000000005</v>
      </c>
      <c r="H347">
        <v>-42.796999999999997</v>
      </c>
      <c r="I347">
        <v>0.02</v>
      </c>
      <c r="L347" s="33"/>
      <c r="M347" s="30"/>
      <c r="N347" s="30"/>
      <c r="O347" s="30"/>
      <c r="P347" s="30"/>
      <c r="Q347" s="30"/>
      <c r="R347" s="30"/>
      <c r="S347" s="30"/>
      <c r="T347" s="30"/>
      <c r="U347" s="30"/>
      <c r="V347" s="33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R347" t="s">
        <v>99</v>
      </c>
      <c r="AX347">
        <v>0.93300000000000005</v>
      </c>
      <c r="BL347" s="33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">
        <v>3</v>
      </c>
      <c r="BY347" s="35">
        <v>1.11E-5</v>
      </c>
      <c r="BZ347">
        <v>112.71599999999999</v>
      </c>
      <c r="CA347">
        <v>67</v>
      </c>
      <c r="CB347">
        <v>188.44399999999999</v>
      </c>
      <c r="CC347">
        <v>104.82599999999999</v>
      </c>
      <c r="CD347">
        <v>1.9E-2</v>
      </c>
      <c r="CG347" s="33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3"/>
      <c r="DC347" s="30"/>
      <c r="DD347" s="30"/>
      <c r="DE347" s="30"/>
      <c r="DF347" s="30"/>
      <c r="DG347" s="30"/>
      <c r="DH347" s="30"/>
      <c r="DI347" s="30"/>
      <c r="DJ347" s="30"/>
      <c r="DK347" s="30"/>
      <c r="DL347" s="29"/>
      <c r="DM347" s="29"/>
      <c r="DN347" s="30"/>
      <c r="DO347" s="30"/>
      <c r="DP347" s="30"/>
      <c r="DQ347" s="30"/>
      <c r="DR347" s="30"/>
      <c r="DS347" s="30"/>
      <c r="DT347" s="30"/>
      <c r="DU347" s="30"/>
      <c r="DV347" s="30"/>
      <c r="DW347" s="3">
        <v>16</v>
      </c>
      <c r="DX347"/>
      <c r="DY347" s="35">
        <v>6.7499999999999997E-6</v>
      </c>
      <c r="DZ347">
        <v>100.20699999999999</v>
      </c>
      <c r="EA347">
        <v>95.647000000000006</v>
      </c>
      <c r="EB347">
        <v>105.367</v>
      </c>
      <c r="EC347">
        <v>-87.274000000000001</v>
      </c>
      <c r="ED347">
        <v>1.0999999999999999E-2</v>
      </c>
      <c r="EE347"/>
      <c r="EG347" s="33"/>
      <c r="EH347" s="30"/>
      <c r="EI347" s="34"/>
      <c r="EJ347" s="30"/>
      <c r="EK347" s="30"/>
      <c r="EL347" s="30"/>
      <c r="EM347" s="30"/>
      <c r="EN347" s="30"/>
      <c r="EO347" s="30"/>
      <c r="EP347" s="30"/>
      <c r="EQ347" s="33"/>
      <c r="ER347" s="30"/>
      <c r="ES347" s="30"/>
      <c r="ET347" s="30"/>
      <c r="EU347" s="30"/>
      <c r="EV347" s="30"/>
      <c r="EW347" s="30"/>
      <c r="EX347" s="30"/>
      <c r="EY347" s="30"/>
      <c r="EZ347" s="30"/>
      <c r="FL347" s="60"/>
      <c r="GB347" s="29"/>
      <c r="GC347" s="29"/>
      <c r="GD347" s="29"/>
      <c r="GE347" s="29"/>
      <c r="GF347" s="29"/>
      <c r="GG347" s="29"/>
      <c r="GH347" s="29"/>
      <c r="GI347" s="29"/>
      <c r="GJ347" s="29"/>
      <c r="GK347" s="29"/>
      <c r="GL347" s="29"/>
      <c r="GM347" s="29"/>
      <c r="GN347" s="29"/>
    </row>
    <row r="348" spans="1:196" x14ac:dyDescent="0.25">
      <c r="A348" s="30"/>
      <c r="B348">
        <v>28</v>
      </c>
      <c r="D348" s="35">
        <v>9.8200000000000008E-6</v>
      </c>
      <c r="E348">
        <v>78.349999999999994</v>
      </c>
      <c r="F348">
        <v>75.393000000000001</v>
      </c>
      <c r="G348">
        <v>82.962999999999994</v>
      </c>
      <c r="H348">
        <v>138.99100000000001</v>
      </c>
      <c r="I348">
        <v>1.7000000000000001E-2</v>
      </c>
      <c r="L348" s="33"/>
      <c r="M348" s="30"/>
      <c r="N348" s="30"/>
      <c r="O348" s="30"/>
      <c r="P348" s="30"/>
      <c r="Q348" s="30"/>
      <c r="R348" s="30"/>
      <c r="S348" s="30"/>
      <c r="T348" s="30"/>
      <c r="U348" s="30"/>
      <c r="V348" s="33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R348" t="s">
        <v>99</v>
      </c>
      <c r="AX348">
        <v>0.93300000000000005</v>
      </c>
      <c r="BL348" s="33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">
        <v>4</v>
      </c>
      <c r="BY348" s="35">
        <v>8.6000000000000007E-6</v>
      </c>
      <c r="BZ348">
        <v>148.43299999999999</v>
      </c>
      <c r="CA348">
        <v>57.814</v>
      </c>
      <c r="CB348">
        <v>236.70099999999999</v>
      </c>
      <c r="CC348">
        <v>-77.471000000000004</v>
      </c>
      <c r="CD348">
        <v>1.4999999999999999E-2</v>
      </c>
      <c r="CG348" s="33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3"/>
      <c r="DC348" s="30"/>
      <c r="DD348" s="30"/>
      <c r="DE348" s="30"/>
      <c r="DF348" s="30"/>
      <c r="DG348" s="30"/>
      <c r="DH348" s="30"/>
      <c r="DI348" s="30"/>
      <c r="DJ348" s="30"/>
      <c r="DK348" s="30"/>
      <c r="DL348" s="29"/>
      <c r="DM348" s="29"/>
      <c r="DN348" s="30"/>
      <c r="DO348" s="30"/>
      <c r="DP348" s="30"/>
      <c r="DQ348" s="30"/>
      <c r="DR348" s="30"/>
      <c r="DS348" s="30"/>
      <c r="DT348" s="30"/>
      <c r="DU348" s="30"/>
      <c r="DV348" s="30"/>
      <c r="DW348" s="3">
        <v>17</v>
      </c>
      <c r="DX348"/>
      <c r="DY348" s="35">
        <v>7.0600000000000002E-6</v>
      </c>
      <c r="DZ348">
        <v>104.02500000000001</v>
      </c>
      <c r="EA348">
        <v>98.63</v>
      </c>
      <c r="EB348">
        <v>109.879</v>
      </c>
      <c r="EC348">
        <v>95.194000000000003</v>
      </c>
      <c r="ED348">
        <v>1.2E-2</v>
      </c>
      <c r="EE348"/>
      <c r="EG348" s="33"/>
      <c r="EH348" s="30"/>
      <c r="EI348" s="34"/>
      <c r="EJ348" s="30"/>
      <c r="EK348" s="30"/>
      <c r="EL348" s="30"/>
      <c r="EM348" s="30"/>
      <c r="EN348" s="30"/>
      <c r="EO348" s="30"/>
      <c r="EP348" s="30"/>
      <c r="EQ348" s="33"/>
      <c r="ER348" s="30"/>
      <c r="ES348" s="30"/>
      <c r="ET348" s="30"/>
      <c r="EU348" s="30"/>
      <c r="EV348" s="30"/>
      <c r="EW348" s="30"/>
      <c r="EX348" s="30"/>
      <c r="EY348" s="30"/>
      <c r="EZ348" s="30"/>
      <c r="FL348" s="60"/>
      <c r="GB348" s="29"/>
      <c r="GC348" s="29"/>
      <c r="GD348" s="29"/>
      <c r="GE348" s="29"/>
      <c r="GF348" s="29"/>
      <c r="GG348" s="29"/>
      <c r="GH348" s="29"/>
      <c r="GI348" s="29"/>
      <c r="GJ348" s="29"/>
      <c r="GK348" s="29"/>
      <c r="GL348" s="29"/>
      <c r="GM348" s="29"/>
      <c r="GN348" s="29"/>
    </row>
    <row r="349" spans="1:196" x14ac:dyDescent="0.25">
      <c r="A349" s="30"/>
      <c r="B349">
        <v>29</v>
      </c>
      <c r="D349" s="35">
        <v>1.0699999999999999E-5</v>
      </c>
      <c r="E349">
        <v>78.972999999999999</v>
      </c>
      <c r="F349">
        <v>75.119</v>
      </c>
      <c r="G349">
        <v>82.962999999999994</v>
      </c>
      <c r="H349">
        <v>-40.235999999999997</v>
      </c>
      <c r="I349">
        <v>1.9E-2</v>
      </c>
      <c r="L349" s="33"/>
      <c r="M349" s="30"/>
      <c r="N349" s="30"/>
      <c r="O349" s="30"/>
      <c r="P349" s="30"/>
      <c r="Q349" s="30"/>
      <c r="R349" s="30"/>
      <c r="S349" s="30"/>
      <c r="T349" s="30"/>
      <c r="U349" s="30"/>
      <c r="V349" s="33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Y349" t="s">
        <v>8</v>
      </c>
      <c r="BL349" s="33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">
        <v>5</v>
      </c>
      <c r="BY349" s="35">
        <v>8.6000000000000007E-6</v>
      </c>
      <c r="BZ349">
        <v>178.57400000000001</v>
      </c>
      <c r="CA349">
        <v>40.704000000000001</v>
      </c>
      <c r="CB349">
        <v>242.346</v>
      </c>
      <c r="CC349">
        <v>105.068</v>
      </c>
      <c r="CD349">
        <v>1.4999999999999999E-2</v>
      </c>
      <c r="CG349" s="33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3"/>
      <c r="DC349" s="30"/>
      <c r="DD349" s="30"/>
      <c r="DE349" s="30"/>
      <c r="DF349" s="30"/>
      <c r="DG349" s="30"/>
      <c r="DH349" s="30"/>
      <c r="DI349" s="30"/>
      <c r="DJ349" s="30"/>
      <c r="DK349" s="30"/>
      <c r="DL349" s="29"/>
      <c r="DM349" s="29"/>
      <c r="DN349" s="30"/>
      <c r="DO349" s="30"/>
      <c r="DP349" s="30"/>
      <c r="DQ349" s="30"/>
      <c r="DR349" s="30"/>
      <c r="DS349" s="30"/>
      <c r="DT349" s="30"/>
      <c r="DU349" s="30"/>
      <c r="DV349" s="30"/>
      <c r="DW349" s="3">
        <v>18</v>
      </c>
      <c r="DX349"/>
      <c r="DY349" s="35">
        <v>1.01E-5</v>
      </c>
      <c r="DZ349">
        <v>106.9</v>
      </c>
      <c r="EA349">
        <v>101.407</v>
      </c>
      <c r="EB349">
        <v>110.111</v>
      </c>
      <c r="EC349">
        <v>-84.644000000000005</v>
      </c>
      <c r="ED349">
        <v>1.7999999999999999E-2</v>
      </c>
      <c r="EE349"/>
      <c r="EG349" s="33"/>
      <c r="EH349" s="30"/>
      <c r="EI349" s="34"/>
      <c r="EJ349" s="30"/>
      <c r="EK349" s="30"/>
      <c r="EL349" s="30"/>
      <c r="EM349" s="30"/>
      <c r="EN349" s="30"/>
      <c r="EO349" s="30"/>
      <c r="EP349" s="30"/>
      <c r="EQ349" s="33"/>
      <c r="ER349" s="30"/>
      <c r="ES349" s="30"/>
      <c r="ET349" s="30"/>
      <c r="EU349" s="30"/>
      <c r="EV349" s="30"/>
      <c r="EW349" s="30"/>
      <c r="EX349" s="30"/>
      <c r="EY349" s="30"/>
      <c r="EZ349" s="30"/>
      <c r="FL349" s="60"/>
      <c r="GB349" s="29"/>
      <c r="GC349" s="29"/>
      <c r="GD349" s="29"/>
      <c r="GE349" s="29"/>
      <c r="GF349" s="29"/>
      <c r="GG349" s="29"/>
      <c r="GH349" s="29"/>
      <c r="GI349" s="29"/>
      <c r="GJ349" s="29"/>
      <c r="GK349" s="29"/>
      <c r="GL349" s="29"/>
      <c r="GM349" s="29"/>
      <c r="GN349" s="29"/>
    </row>
    <row r="350" spans="1:196" x14ac:dyDescent="0.25">
      <c r="A350" s="30"/>
      <c r="B350">
        <v>30</v>
      </c>
      <c r="C350" t="s">
        <v>3</v>
      </c>
      <c r="D350" s="35">
        <v>8.1999999999999994E-6</v>
      </c>
      <c r="E350">
        <v>141.32499999999999</v>
      </c>
      <c r="F350">
        <v>93.376000000000005</v>
      </c>
      <c r="G350">
        <v>187.22900000000001</v>
      </c>
      <c r="H350">
        <v>45.273000000000003</v>
      </c>
      <c r="I350">
        <v>1.4E-2</v>
      </c>
      <c r="L350" s="33"/>
      <c r="M350" s="30"/>
      <c r="N350" s="30"/>
      <c r="O350" s="30"/>
      <c r="P350" s="30"/>
      <c r="Q350" s="30"/>
      <c r="R350" s="30"/>
      <c r="S350" s="30"/>
      <c r="T350" s="30"/>
      <c r="U350" s="30"/>
      <c r="V350" s="33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Y350">
        <f>AX347/AX343</f>
        <v>58.3125</v>
      </c>
      <c r="AZ350">
        <f>AX348/AX343</f>
        <v>58.3125</v>
      </c>
      <c r="BL350" s="33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">
        <v>6</v>
      </c>
      <c r="BY350" s="35">
        <v>8.8999999999999995E-6</v>
      </c>
      <c r="BZ350">
        <v>208.279</v>
      </c>
      <c r="CA350">
        <v>88.32</v>
      </c>
      <c r="CB350">
        <v>247.07900000000001</v>
      </c>
      <c r="CC350">
        <v>-73.495999999999995</v>
      </c>
      <c r="CD350">
        <v>1.6E-2</v>
      </c>
      <c r="CG350" s="33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3"/>
      <c r="DC350" s="30"/>
      <c r="DD350" s="30"/>
      <c r="DE350" s="30"/>
      <c r="DF350" s="30"/>
      <c r="DG350" s="30"/>
      <c r="DH350" s="30"/>
      <c r="DI350" s="30"/>
      <c r="DJ350" s="30"/>
      <c r="DK350" s="30"/>
      <c r="DL350" s="29"/>
      <c r="DM350" s="29"/>
      <c r="DN350" s="30"/>
      <c r="DO350" s="30"/>
      <c r="DP350" s="30"/>
      <c r="DQ350" s="30"/>
      <c r="DR350" s="30"/>
      <c r="DS350" s="30"/>
      <c r="DT350" s="30"/>
      <c r="DU350" s="30"/>
      <c r="DV350" s="30"/>
      <c r="DW350" s="3">
        <v>19</v>
      </c>
      <c r="DX350"/>
      <c r="DY350" s="35">
        <v>1.1399999999999999E-5</v>
      </c>
      <c r="DZ350">
        <v>111.276</v>
      </c>
      <c r="EA350">
        <v>103.94799999999999</v>
      </c>
      <c r="EB350">
        <v>119.444</v>
      </c>
      <c r="EC350">
        <v>96.52</v>
      </c>
      <c r="ED350">
        <v>0.02</v>
      </c>
      <c r="EE350"/>
      <c r="EG350" s="33"/>
      <c r="EH350" s="30"/>
      <c r="EI350" s="34"/>
      <c r="EJ350" s="30"/>
      <c r="EK350" s="30"/>
      <c r="EL350" s="30"/>
      <c r="EM350" s="30"/>
      <c r="EN350" s="30"/>
      <c r="EO350" s="30"/>
      <c r="EP350" s="30"/>
      <c r="EQ350" s="33"/>
      <c r="ER350" s="30"/>
      <c r="ES350" s="30"/>
      <c r="ET350" s="30"/>
      <c r="EU350" s="30"/>
      <c r="EV350" s="30"/>
      <c r="EW350" s="30"/>
      <c r="EX350" s="30"/>
      <c r="EY350" s="30"/>
      <c r="EZ350" s="30"/>
      <c r="FL350" s="60"/>
      <c r="GB350" s="29"/>
      <c r="GC350" s="29"/>
      <c r="GD350" s="29"/>
      <c r="GE350" s="29"/>
      <c r="GF350" s="29"/>
      <c r="GG350" s="29"/>
      <c r="GH350" s="29"/>
      <c r="GI350" s="29"/>
      <c r="GJ350" s="29"/>
      <c r="GK350" s="29"/>
      <c r="GL350" s="29"/>
      <c r="GM350" s="29"/>
      <c r="GN350" s="29"/>
    </row>
    <row r="351" spans="1:196" x14ac:dyDescent="0.25">
      <c r="A351" s="30"/>
      <c r="B351">
        <v>31</v>
      </c>
      <c r="C351" t="s">
        <v>7</v>
      </c>
      <c r="D351" s="35">
        <v>1.88E-6</v>
      </c>
      <c r="E351">
        <v>36.625999999999998</v>
      </c>
      <c r="F351">
        <v>21.14</v>
      </c>
      <c r="G351">
        <v>58.075000000000003</v>
      </c>
      <c r="H351">
        <v>91.393000000000001</v>
      </c>
      <c r="I351">
        <v>3.0000000000000001E-3</v>
      </c>
      <c r="L351" s="33"/>
      <c r="M351" s="30"/>
      <c r="N351" s="30"/>
      <c r="O351" s="30"/>
      <c r="P351" s="30"/>
      <c r="Q351" s="30"/>
      <c r="R351" s="30"/>
      <c r="S351" s="30"/>
      <c r="T351" s="30"/>
      <c r="U351" s="30"/>
      <c r="V351" s="33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T351">
        <f>AU352-AZ350</f>
        <v>19.4375</v>
      </c>
      <c r="AU351">
        <f>AX348/(AX343+AX344)</f>
        <v>46.65</v>
      </c>
      <c r="AV351">
        <f>AW352-AY350</f>
        <v>19.4375</v>
      </c>
      <c r="AW351">
        <f>AX347/(AX343+AX344)</f>
        <v>46.65</v>
      </c>
      <c r="AX351" t="s">
        <v>9</v>
      </c>
      <c r="AY351">
        <f>AX347/AX346</f>
        <v>31.1</v>
      </c>
      <c r="AZ351">
        <f>AX348/AX346</f>
        <v>31.1</v>
      </c>
      <c r="BL351" s="33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">
        <v>7</v>
      </c>
      <c r="BY351" s="35">
        <v>1.0699999999999999E-5</v>
      </c>
      <c r="BZ351">
        <v>154.31100000000001</v>
      </c>
      <c r="CA351">
        <v>58.987000000000002</v>
      </c>
      <c r="CB351">
        <v>246.91800000000001</v>
      </c>
      <c r="CC351">
        <v>103.627</v>
      </c>
      <c r="CD351">
        <v>1.9E-2</v>
      </c>
      <c r="CG351" s="33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3"/>
      <c r="DC351" s="30"/>
      <c r="DD351" s="30"/>
      <c r="DE351" s="30"/>
      <c r="DF351" s="30"/>
      <c r="DG351" s="30"/>
      <c r="DH351" s="30"/>
      <c r="DI351" s="30"/>
      <c r="DJ351" s="30"/>
      <c r="DK351" s="30"/>
      <c r="DL351" s="29"/>
      <c r="DM351" s="29"/>
      <c r="DN351" s="30"/>
      <c r="DO351" s="30"/>
      <c r="DP351" s="30"/>
      <c r="DQ351" s="30"/>
      <c r="DR351" s="30"/>
      <c r="DS351" s="30"/>
      <c r="DT351" s="30"/>
      <c r="DU351" s="30"/>
      <c r="DV351" s="30"/>
      <c r="DW351" s="3">
        <v>20</v>
      </c>
      <c r="DX351"/>
      <c r="DY351" s="35">
        <v>1.11E-5</v>
      </c>
      <c r="DZ351">
        <v>112.14100000000001</v>
      </c>
      <c r="EA351">
        <v>104.074</v>
      </c>
      <c r="EB351">
        <v>119.533</v>
      </c>
      <c r="EC351">
        <v>-85.100999999999999</v>
      </c>
      <c r="ED351">
        <v>1.9E-2</v>
      </c>
      <c r="EE351"/>
      <c r="EG351" s="33"/>
      <c r="EH351" s="30"/>
      <c r="EI351" s="34"/>
      <c r="EJ351" s="30"/>
      <c r="EK351" s="30"/>
      <c r="EL351" s="30"/>
      <c r="EM351" s="30"/>
      <c r="EN351" s="30"/>
      <c r="EO351" s="30"/>
      <c r="EP351" s="30"/>
      <c r="EQ351" s="33"/>
      <c r="ER351" s="30"/>
      <c r="ES351" s="30"/>
      <c r="ET351" s="30"/>
      <c r="EU351" s="30"/>
      <c r="EV351" s="30"/>
      <c r="EW351" s="30"/>
      <c r="EX351" s="30"/>
      <c r="EY351" s="30"/>
      <c r="EZ351" s="30"/>
      <c r="FL351" s="60"/>
      <c r="GB351" s="29"/>
      <c r="GC351" s="29"/>
      <c r="GD351" s="29"/>
      <c r="GE351" s="29"/>
      <c r="GF351" s="29"/>
      <c r="GG351" s="29"/>
      <c r="GH351" s="29"/>
      <c r="GI351" s="29"/>
      <c r="GJ351" s="29"/>
      <c r="GK351" s="29"/>
      <c r="GL351" s="29"/>
      <c r="GM351" s="29"/>
      <c r="GN351" s="29"/>
    </row>
    <row r="352" spans="1:196" x14ac:dyDescent="0.25">
      <c r="A352" s="30"/>
      <c r="B352">
        <v>32</v>
      </c>
      <c r="C352" t="s">
        <v>4</v>
      </c>
      <c r="D352" s="35">
        <v>5.22E-6</v>
      </c>
      <c r="E352">
        <v>78.349999999999994</v>
      </c>
      <c r="F352">
        <v>44.497999999999998</v>
      </c>
      <c r="G352">
        <v>82.962999999999994</v>
      </c>
      <c r="H352">
        <v>-46.975000000000001</v>
      </c>
      <c r="I352">
        <v>8.9999999999999993E-3</v>
      </c>
      <c r="L352" s="33"/>
      <c r="M352" s="30"/>
      <c r="N352" s="30"/>
      <c r="O352" s="30"/>
      <c r="P352" s="30"/>
      <c r="Q352" s="30"/>
      <c r="R352" s="30"/>
      <c r="S352" s="30"/>
      <c r="T352" s="30"/>
      <c r="U352" s="30"/>
      <c r="V352" s="33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U352">
        <f>AX348/(AX343-AX344)</f>
        <v>77.75</v>
      </c>
      <c r="AW352">
        <f>AX347/(AX343-AX344)</f>
        <v>77.75</v>
      </c>
      <c r="AX352" t="s">
        <v>10</v>
      </c>
      <c r="AY352">
        <f>AX347/AX345</f>
        <v>133.28571428571428</v>
      </c>
      <c r="AZ352">
        <f>AX348/AX345</f>
        <v>133.28571428571428</v>
      </c>
      <c r="BL352" s="33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">
        <v>8</v>
      </c>
      <c r="BY352" s="35">
        <v>6.7499999999999997E-6</v>
      </c>
      <c r="BZ352">
        <v>176.53700000000001</v>
      </c>
      <c r="CA352">
        <v>63.024000000000001</v>
      </c>
      <c r="CB352">
        <v>233.44399999999999</v>
      </c>
      <c r="CC352">
        <v>-76.608000000000004</v>
      </c>
      <c r="CD352">
        <v>1.2E-2</v>
      </c>
      <c r="CG352" s="33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3"/>
      <c r="DC352" s="30"/>
      <c r="DD352" s="30"/>
      <c r="DE352" s="30"/>
      <c r="DF352" s="30"/>
      <c r="DG352" s="30"/>
      <c r="DH352" s="30"/>
      <c r="DI352" s="30"/>
      <c r="DJ352" s="30"/>
      <c r="DK352" s="30"/>
      <c r="DL352" s="29"/>
      <c r="DM352" s="29"/>
      <c r="DN352" s="30"/>
      <c r="DO352" s="30"/>
      <c r="DP352" s="30"/>
      <c r="DQ352" s="30"/>
      <c r="DR352" s="30"/>
      <c r="DS352" s="30"/>
      <c r="DT352" s="30"/>
      <c r="DU352" s="30"/>
      <c r="DV352" s="30"/>
      <c r="DW352" s="3">
        <v>21</v>
      </c>
      <c r="DX352"/>
      <c r="DY352" s="35">
        <v>7.3699999999999997E-6</v>
      </c>
      <c r="DZ352">
        <v>106.947</v>
      </c>
      <c r="EA352">
        <v>99.805000000000007</v>
      </c>
      <c r="EB352">
        <v>116.889</v>
      </c>
      <c r="EC352">
        <v>94.97</v>
      </c>
      <c r="ED352">
        <v>1.2999999999999999E-2</v>
      </c>
      <c r="EE352"/>
      <c r="EG352" s="33"/>
      <c r="EH352" s="30"/>
      <c r="EI352" s="34"/>
      <c r="EJ352" s="30"/>
      <c r="EK352" s="30"/>
      <c r="EL352" s="30"/>
      <c r="EM352" s="30"/>
      <c r="EN352" s="30"/>
      <c r="EO352" s="30"/>
      <c r="EP352" s="30"/>
      <c r="EQ352" s="33"/>
      <c r="ER352" s="30"/>
      <c r="ES352" s="30"/>
      <c r="ET352" s="30"/>
      <c r="EU352" s="30"/>
      <c r="EV352" s="30"/>
      <c r="EW352" s="30"/>
      <c r="EX352" s="30"/>
      <c r="EY352" s="30"/>
      <c r="EZ352" s="30"/>
      <c r="FL352" s="60"/>
      <c r="GB352" s="29"/>
      <c r="GC352" s="29"/>
      <c r="GD352" s="29"/>
      <c r="GE352" s="29"/>
      <c r="GF352" s="29"/>
      <c r="GG352" s="29"/>
      <c r="GH352" s="29"/>
      <c r="GI352" s="29"/>
      <c r="GJ352" s="29"/>
      <c r="GK352" s="29"/>
      <c r="GL352" s="29"/>
      <c r="GM352" s="29"/>
      <c r="GN352" s="29"/>
    </row>
    <row r="353" spans="1:196" x14ac:dyDescent="0.25">
      <c r="A353" s="30"/>
      <c r="B353">
        <v>33</v>
      </c>
      <c r="C353" t="s">
        <v>5</v>
      </c>
      <c r="D353" s="35">
        <v>1.29E-5</v>
      </c>
      <c r="E353">
        <v>213.18799999999999</v>
      </c>
      <c r="F353">
        <v>143.25899999999999</v>
      </c>
      <c r="G353">
        <v>253.36600000000001</v>
      </c>
      <c r="H353">
        <v>142.43100000000001</v>
      </c>
      <c r="I353">
        <v>2.1999999999999999E-2</v>
      </c>
      <c r="L353" s="33"/>
      <c r="M353" s="30"/>
      <c r="N353" s="30"/>
      <c r="O353" s="30"/>
      <c r="P353" s="30"/>
      <c r="Q353" s="30"/>
      <c r="R353" s="30"/>
      <c r="S353" s="30"/>
      <c r="T353" s="30"/>
      <c r="U353" s="30"/>
      <c r="V353" s="33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">
        <v>1</v>
      </c>
      <c r="AS353" s="35">
        <v>9.2099999999999999E-6</v>
      </c>
      <c r="AT353">
        <v>116.17700000000001</v>
      </c>
      <c r="AU353">
        <v>111.10299999999999</v>
      </c>
      <c r="AV353">
        <v>122.22199999999999</v>
      </c>
      <c r="AW353">
        <v>95.906000000000006</v>
      </c>
      <c r="AX353">
        <v>1.6E-2</v>
      </c>
      <c r="BL353" s="33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">
        <v>9</v>
      </c>
      <c r="BY353" s="35">
        <v>2.7599999999999998E-6</v>
      </c>
      <c r="BZ353">
        <v>93.632000000000005</v>
      </c>
      <c r="CA353">
        <v>20.888999999999999</v>
      </c>
      <c r="CB353">
        <v>149.38900000000001</v>
      </c>
      <c r="CC353">
        <v>104.036</v>
      </c>
      <c r="CD353">
        <v>4.0000000000000001E-3</v>
      </c>
      <c r="CG353" s="33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3"/>
      <c r="DC353" s="30"/>
      <c r="DD353" s="30"/>
      <c r="DE353" s="30"/>
      <c r="DF353" s="30"/>
      <c r="DG353" s="30"/>
      <c r="DH353" s="30"/>
      <c r="DI353" s="30"/>
      <c r="DJ353" s="30"/>
      <c r="DK353" s="30"/>
      <c r="DL353" s="29"/>
      <c r="DM353" s="29"/>
      <c r="DN353" s="30"/>
      <c r="DO353" s="30"/>
      <c r="DP353" s="30"/>
      <c r="DQ353" s="30"/>
      <c r="DR353" s="30"/>
      <c r="DS353" s="30"/>
      <c r="DT353" s="30"/>
      <c r="DU353" s="30"/>
      <c r="DV353" s="30"/>
      <c r="DW353" s="3">
        <v>22</v>
      </c>
      <c r="DX353"/>
      <c r="DY353" s="35">
        <v>8.8999999999999995E-6</v>
      </c>
      <c r="DZ353">
        <v>108.61799999999999</v>
      </c>
      <c r="EA353">
        <v>100.333</v>
      </c>
      <c r="EB353">
        <v>117.63500000000001</v>
      </c>
      <c r="EC353">
        <v>-85.914000000000001</v>
      </c>
      <c r="ED353">
        <v>1.6E-2</v>
      </c>
      <c r="EE353"/>
      <c r="EG353" s="33"/>
      <c r="EH353" s="30"/>
      <c r="EI353" s="34"/>
      <c r="EJ353" s="30"/>
      <c r="EK353" s="30"/>
      <c r="EL353" s="30"/>
      <c r="EM353" s="30"/>
      <c r="EN353" s="30"/>
      <c r="EO353" s="30"/>
      <c r="EP353" s="30"/>
      <c r="EQ353" s="33"/>
      <c r="ER353" s="30"/>
      <c r="ES353" s="30"/>
      <c r="ET353" s="30"/>
      <c r="EU353" s="30"/>
      <c r="EV353" s="30"/>
      <c r="EW353" s="30"/>
      <c r="EX353" s="30"/>
      <c r="EY353" s="30"/>
      <c r="EZ353" s="30"/>
      <c r="FL353" s="60"/>
      <c r="GB353" s="29"/>
      <c r="GC353" s="29"/>
      <c r="GD353" s="29"/>
      <c r="GE353" s="29"/>
      <c r="GF353" s="29"/>
      <c r="GG353" s="29"/>
      <c r="GH353" s="29"/>
      <c r="GI353" s="29"/>
      <c r="GJ353" s="29"/>
      <c r="GK353" s="29"/>
      <c r="GL353" s="29"/>
      <c r="GM353" s="29"/>
      <c r="GN353" s="29"/>
    </row>
    <row r="354" spans="1:196" x14ac:dyDescent="0.25">
      <c r="A354" s="30"/>
      <c r="B354">
        <v>30</v>
      </c>
      <c r="C354" t="s">
        <v>78</v>
      </c>
      <c r="D354" s="35">
        <v>2.3000000000000001E-4</v>
      </c>
      <c r="E354">
        <v>139.749</v>
      </c>
      <c r="F354">
        <v>44.314</v>
      </c>
      <c r="G354">
        <v>254.80600000000001</v>
      </c>
      <c r="H354">
        <v>-41.747999999999998</v>
      </c>
      <c r="I354">
        <v>0.41499999999999998</v>
      </c>
      <c r="L354" s="33"/>
      <c r="M354" s="30"/>
      <c r="N354" s="30"/>
      <c r="O354" s="30"/>
      <c r="P354" s="30"/>
      <c r="Q354" s="30"/>
      <c r="R354" s="30"/>
      <c r="S354" s="30"/>
      <c r="T354" s="30"/>
      <c r="U354" s="30"/>
      <c r="V354" s="33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">
        <v>2</v>
      </c>
      <c r="AS354" s="35">
        <v>8.6000000000000007E-6</v>
      </c>
      <c r="AT354">
        <v>120.455</v>
      </c>
      <c r="AU354">
        <v>115.91200000000001</v>
      </c>
      <c r="AV354">
        <v>125.12</v>
      </c>
      <c r="AW354">
        <v>-85.763999999999996</v>
      </c>
      <c r="AX354">
        <v>1.4999999999999999E-2</v>
      </c>
      <c r="BL354" s="33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">
        <v>10</v>
      </c>
      <c r="BY354" s="35">
        <v>5.5300000000000004E-6</v>
      </c>
      <c r="BZ354">
        <v>117.136</v>
      </c>
      <c r="CA354">
        <v>20.888999999999999</v>
      </c>
      <c r="CB354">
        <v>213.60400000000001</v>
      </c>
      <c r="CC354">
        <v>-72.646000000000001</v>
      </c>
      <c r="CD354">
        <v>0.01</v>
      </c>
      <c r="CG354" s="33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3"/>
      <c r="DC354" s="30"/>
      <c r="DD354" s="30"/>
      <c r="DE354" s="30"/>
      <c r="DF354" s="30"/>
      <c r="DG354" s="30"/>
      <c r="DH354" s="30"/>
      <c r="DI354" s="30"/>
      <c r="DJ354" s="30"/>
      <c r="DK354" s="30"/>
      <c r="DL354" s="29"/>
      <c r="DM354" s="29"/>
      <c r="DN354" s="30"/>
      <c r="DO354" s="30"/>
      <c r="DP354" s="30"/>
      <c r="DQ354" s="30"/>
      <c r="DR354" s="30"/>
      <c r="DS354" s="30"/>
      <c r="DT354" s="30"/>
      <c r="DU354" s="30"/>
      <c r="DV354" s="30"/>
      <c r="DW354" s="3">
        <v>23</v>
      </c>
      <c r="DX354"/>
      <c r="DY354" s="35">
        <v>9.5200000000000003E-6</v>
      </c>
      <c r="DZ354">
        <v>103.88500000000001</v>
      </c>
      <c r="EA354">
        <v>98.296000000000006</v>
      </c>
      <c r="EB354">
        <v>113.111</v>
      </c>
      <c r="EC354">
        <v>97.594999999999999</v>
      </c>
      <c r="ED354">
        <v>1.7000000000000001E-2</v>
      </c>
      <c r="EE354"/>
      <c r="EG354" s="33"/>
      <c r="EH354" s="30"/>
      <c r="EI354" s="34"/>
      <c r="EJ354" s="30"/>
      <c r="EK354" s="30"/>
      <c r="EL354" s="30"/>
      <c r="EM354" s="30"/>
      <c r="EN354" s="30"/>
      <c r="EO354" s="30"/>
      <c r="EP354" s="30"/>
      <c r="EQ354" s="33"/>
      <c r="ER354" s="30"/>
      <c r="ES354" s="30"/>
      <c r="ET354" s="30"/>
      <c r="EU354" s="30"/>
      <c r="EV354" s="30"/>
      <c r="EW354" s="30"/>
      <c r="EX354" s="30"/>
      <c r="EY354" s="30"/>
      <c r="EZ354" s="30"/>
      <c r="FL354" s="60"/>
      <c r="GB354" s="29"/>
      <c r="GC354" s="29"/>
      <c r="GD354" s="29"/>
      <c r="GE354" s="29"/>
      <c r="GF354" s="29"/>
      <c r="GG354" s="29"/>
      <c r="GH354" s="29"/>
      <c r="GI354" s="29"/>
      <c r="GJ354" s="29"/>
      <c r="GK354" s="29"/>
      <c r="GL354" s="29"/>
      <c r="GM354" s="29"/>
      <c r="GN354" s="29"/>
    </row>
    <row r="355" spans="1:196" x14ac:dyDescent="0.25">
      <c r="A355" s="30"/>
      <c r="C355" t="s">
        <v>74</v>
      </c>
      <c r="I355">
        <v>5.6550000000000002</v>
      </c>
      <c r="L355" s="33"/>
      <c r="M355" s="30"/>
      <c r="N355" s="30"/>
      <c r="O355" s="30"/>
      <c r="P355" s="30"/>
      <c r="Q355" s="30"/>
      <c r="R355" s="30"/>
      <c r="S355" s="30"/>
      <c r="T355" s="30"/>
      <c r="U355" s="30"/>
      <c r="V355" s="33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">
        <v>3</v>
      </c>
      <c r="AS355" s="35">
        <v>7.9799999999999998E-6</v>
      </c>
      <c r="AT355">
        <v>117.015</v>
      </c>
      <c r="AU355">
        <v>112.142</v>
      </c>
      <c r="AV355">
        <v>122.923</v>
      </c>
      <c r="AW355">
        <v>97.125</v>
      </c>
      <c r="AX355">
        <v>1.4E-2</v>
      </c>
      <c r="BL355" s="33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">
        <v>11</v>
      </c>
      <c r="BY355" s="35">
        <v>6.7499999999999997E-6</v>
      </c>
      <c r="BZ355">
        <v>112.74</v>
      </c>
      <c r="CA355">
        <v>64.406999999999996</v>
      </c>
      <c r="CB355">
        <v>178.196</v>
      </c>
      <c r="CC355">
        <v>103.392</v>
      </c>
      <c r="CD355">
        <v>1.2E-2</v>
      </c>
      <c r="CG355" s="33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3"/>
      <c r="DC355" s="30"/>
      <c r="DD355" s="30"/>
      <c r="DE355" s="30"/>
      <c r="DF355" s="30"/>
      <c r="DG355" s="30"/>
      <c r="DH355" s="30"/>
      <c r="DI355" s="30"/>
      <c r="DJ355" s="30"/>
      <c r="DK355" s="30"/>
      <c r="DL355" s="29"/>
      <c r="DM355" s="29"/>
      <c r="DN355" s="30"/>
      <c r="DO355" s="30"/>
      <c r="DP355" s="30"/>
      <c r="DQ355" s="30"/>
      <c r="DR355" s="30"/>
      <c r="DS355" s="30"/>
      <c r="DT355" s="30"/>
      <c r="DU355" s="30"/>
      <c r="DV355" s="30"/>
      <c r="DW355" s="3">
        <v>24</v>
      </c>
      <c r="DX355"/>
      <c r="DY355" s="35">
        <v>1.11E-5</v>
      </c>
      <c r="DZ355">
        <v>106.717</v>
      </c>
      <c r="EA355">
        <v>102.133</v>
      </c>
      <c r="EB355">
        <v>111.03700000000001</v>
      </c>
      <c r="EC355">
        <v>-84.957999999999998</v>
      </c>
      <c r="ED355">
        <v>1.9E-2</v>
      </c>
      <c r="EE355"/>
      <c r="EG355" s="33"/>
      <c r="EH355" s="30"/>
      <c r="EI355" s="34"/>
      <c r="EJ355" s="30"/>
      <c r="EK355" s="30"/>
      <c r="EL355" s="30"/>
      <c r="EM355" s="30"/>
      <c r="EN355" s="30"/>
      <c r="EO355" s="30"/>
      <c r="EP355" s="30"/>
      <c r="EQ355" s="33"/>
      <c r="ER355" s="30"/>
      <c r="ES355" s="30"/>
      <c r="ET355" s="30"/>
      <c r="EU355" s="30"/>
      <c r="EV355" s="30"/>
      <c r="EW355" s="30"/>
      <c r="EX355" s="30"/>
      <c r="EY355" s="30"/>
      <c r="EZ355" s="30"/>
      <c r="FL355" s="60"/>
      <c r="GB355" s="29"/>
      <c r="GC355" s="29"/>
      <c r="GD355" s="29"/>
      <c r="GE355" s="29"/>
      <c r="GF355" s="29"/>
      <c r="GG355" s="29"/>
      <c r="GH355" s="29"/>
      <c r="GI355" s="29"/>
      <c r="GJ355" s="29"/>
      <c r="GK355" s="29"/>
      <c r="GL355" s="29"/>
      <c r="GM355" s="29"/>
      <c r="GN355" s="29"/>
    </row>
    <row r="356" spans="1:196" x14ac:dyDescent="0.25">
      <c r="A356" s="30"/>
      <c r="J356" t="s">
        <v>8</v>
      </c>
      <c r="L356" s="33"/>
      <c r="M356" s="30"/>
      <c r="N356" s="30"/>
      <c r="O356" s="30"/>
      <c r="P356" s="30"/>
      <c r="Q356" s="30"/>
      <c r="R356" s="30"/>
      <c r="S356" s="30"/>
      <c r="T356" s="30"/>
      <c r="U356" s="30"/>
      <c r="V356" s="33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">
        <v>4</v>
      </c>
      <c r="AS356" s="35">
        <v>6.4500000000000001E-6</v>
      </c>
      <c r="AT356">
        <v>116.58</v>
      </c>
      <c r="AU356">
        <v>112.93300000000001</v>
      </c>
      <c r="AV356">
        <v>120.667</v>
      </c>
      <c r="AW356">
        <v>-84.289000000000001</v>
      </c>
      <c r="AX356">
        <v>1.0999999999999999E-2</v>
      </c>
      <c r="BL356" s="33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">
        <v>12</v>
      </c>
      <c r="BY356" s="35">
        <v>8.6000000000000007E-6</v>
      </c>
      <c r="BZ356">
        <v>111.345</v>
      </c>
      <c r="CA356">
        <v>93.415999999999997</v>
      </c>
      <c r="CB356">
        <v>137.12200000000001</v>
      </c>
      <c r="CC356">
        <v>-72.254999999999995</v>
      </c>
      <c r="CD356">
        <v>1.4999999999999999E-2</v>
      </c>
      <c r="CG356" s="33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3"/>
      <c r="DC356" s="30"/>
      <c r="DD356" s="30"/>
      <c r="DE356" s="30"/>
      <c r="DF356" s="30"/>
      <c r="DG356" s="30"/>
      <c r="DH356" s="30"/>
      <c r="DI356" s="30"/>
      <c r="DJ356" s="30"/>
      <c r="DK356" s="30"/>
      <c r="DL356" s="29"/>
      <c r="DM356" s="29"/>
      <c r="DN356" s="30"/>
      <c r="DO356" s="30"/>
      <c r="DP356" s="30"/>
      <c r="DQ356" s="30"/>
      <c r="DR356" s="30"/>
      <c r="DS356" s="30"/>
      <c r="DT356" s="30"/>
      <c r="DU356" s="30"/>
      <c r="DV356" s="30"/>
      <c r="DW356" s="3">
        <v>25</v>
      </c>
      <c r="DX356"/>
      <c r="DY356" s="35">
        <v>1.04E-5</v>
      </c>
      <c r="DZ356">
        <v>108.456</v>
      </c>
      <c r="EA356">
        <v>104.889</v>
      </c>
      <c r="EB356">
        <v>113.65600000000001</v>
      </c>
      <c r="EC356">
        <v>95.194000000000003</v>
      </c>
      <c r="ED356">
        <v>1.7999999999999999E-2</v>
      </c>
      <c r="EE356"/>
      <c r="EG356" s="33"/>
      <c r="EH356" s="30"/>
      <c r="EI356" s="34"/>
      <c r="EJ356" s="30"/>
      <c r="EK356" s="30"/>
      <c r="EL356" s="30"/>
      <c r="EM356" s="30"/>
      <c r="EN356" s="30"/>
      <c r="EO356" s="30"/>
      <c r="EP356" s="30"/>
      <c r="EQ356" s="33"/>
      <c r="ER356" s="30"/>
      <c r="ES356" s="30"/>
      <c r="ET356" s="30"/>
      <c r="EU356" s="30"/>
      <c r="EV356" s="30"/>
      <c r="EW356" s="30"/>
      <c r="EX356" s="30"/>
      <c r="EY356" s="30"/>
      <c r="EZ356" s="30"/>
      <c r="FL356" s="60"/>
      <c r="GB356" s="29"/>
      <c r="GC356" s="29"/>
      <c r="GD356" s="29"/>
      <c r="GE356" s="29"/>
      <c r="GF356" s="29"/>
      <c r="GG356" s="29"/>
      <c r="GH356" s="29"/>
      <c r="GI356" s="29"/>
      <c r="GJ356" s="29"/>
      <c r="GK356" s="29"/>
      <c r="GL356" s="29"/>
      <c r="GM356" s="29"/>
      <c r="GN356" s="29"/>
    </row>
    <row r="357" spans="1:196" x14ac:dyDescent="0.25">
      <c r="A357" s="30"/>
      <c r="J357">
        <f>I354/I350</f>
        <v>29.642857142857142</v>
      </c>
      <c r="K357">
        <f>I355/I350</f>
        <v>403.92857142857144</v>
      </c>
      <c r="L357" s="33"/>
      <c r="M357" s="30"/>
      <c r="N357" s="30"/>
      <c r="O357" s="30"/>
      <c r="P357" s="30"/>
      <c r="Q357" s="30"/>
      <c r="R357" s="30"/>
      <c r="S357" s="30"/>
      <c r="T357" s="30"/>
      <c r="U357" s="30"/>
      <c r="V357" s="33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">
        <v>5</v>
      </c>
      <c r="AS357" s="35">
        <v>7.9799999999999998E-6</v>
      </c>
      <c r="AT357">
        <v>116.131</v>
      </c>
      <c r="AU357">
        <v>110.922</v>
      </c>
      <c r="AV357">
        <v>120.246</v>
      </c>
      <c r="AW357">
        <v>94.399000000000001</v>
      </c>
      <c r="AX357">
        <v>1.4E-2</v>
      </c>
      <c r="BL357" s="33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">
        <v>13</v>
      </c>
      <c r="BY357" s="35">
        <v>6.1399999999999997E-6</v>
      </c>
      <c r="BZ357">
        <v>164.071</v>
      </c>
      <c r="CA357">
        <v>102.705</v>
      </c>
      <c r="CB357">
        <v>232.107</v>
      </c>
      <c r="CC357">
        <v>101.889</v>
      </c>
      <c r="CD357">
        <v>1.0999999999999999E-2</v>
      </c>
      <c r="CG357" s="33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3"/>
      <c r="DC357" s="30"/>
      <c r="DD357" s="30"/>
      <c r="DE357" s="30"/>
      <c r="DF357" s="30"/>
      <c r="DG357" s="30"/>
      <c r="DH357" s="30"/>
      <c r="DI357" s="30"/>
      <c r="DJ357" s="30"/>
      <c r="DK357" s="30"/>
      <c r="DL357" s="29"/>
      <c r="DM357" s="29"/>
      <c r="DN357" s="30"/>
      <c r="DO357" s="30"/>
      <c r="DP357" s="30"/>
      <c r="DQ357" s="30"/>
      <c r="DR357" s="30"/>
      <c r="DS357" s="30"/>
      <c r="DT357" s="30"/>
      <c r="DU357" s="30"/>
      <c r="DV357" s="30"/>
      <c r="DW357" s="3">
        <v>26</v>
      </c>
      <c r="DX357"/>
      <c r="DY357" s="35">
        <v>9.8200000000000008E-6</v>
      </c>
      <c r="DZ357">
        <v>104.858</v>
      </c>
      <c r="EA357">
        <v>98.903000000000006</v>
      </c>
      <c r="EB357">
        <v>110.86</v>
      </c>
      <c r="EC357">
        <v>-84.471999999999994</v>
      </c>
      <c r="ED357">
        <v>1.7000000000000001E-2</v>
      </c>
      <c r="EE357"/>
      <c r="EG357" s="33"/>
      <c r="EH357" s="30"/>
      <c r="EI357" s="34"/>
      <c r="EJ357" s="30"/>
      <c r="EK357" s="30"/>
      <c r="EL357" s="30"/>
      <c r="EM357" s="30"/>
      <c r="EN357" s="30"/>
      <c r="EO357" s="30"/>
      <c r="EP357" s="30"/>
      <c r="EQ357" s="33"/>
      <c r="ER357" s="30"/>
      <c r="ES357" s="30"/>
      <c r="ET357" s="30"/>
      <c r="EU357" s="30"/>
      <c r="EV357" s="30"/>
      <c r="EW357" s="30"/>
      <c r="EX357" s="30"/>
      <c r="EY357" s="30"/>
      <c r="EZ357" s="30"/>
      <c r="FL357" s="60"/>
      <c r="GB357" s="29"/>
      <c r="GC357" s="29"/>
      <c r="GD357" s="29"/>
      <c r="GE357" s="29"/>
      <c r="GF357" s="29"/>
      <c r="GG357" s="29"/>
      <c r="GH357" s="29"/>
      <c r="GI357" s="29"/>
      <c r="GJ357" s="29"/>
      <c r="GK357" s="29"/>
      <c r="GL357" s="29"/>
      <c r="GM357" s="29"/>
      <c r="GN357" s="29"/>
    </row>
    <row r="358" spans="1:196" x14ac:dyDescent="0.25">
      <c r="A358" s="30"/>
      <c r="E358">
        <f>F359-K357</f>
        <v>110.16233766233768</v>
      </c>
      <c r="F358">
        <f>I355/(I350+I351)</f>
        <v>332.64705882352939</v>
      </c>
      <c r="G358">
        <f>H359-J357</f>
        <v>8.0844155844155843</v>
      </c>
      <c r="H358">
        <f>I354/(I350+I351)</f>
        <v>24.411764705882351</v>
      </c>
      <c r="I358" t="s">
        <v>9</v>
      </c>
      <c r="J358">
        <f>I354/I353</f>
        <v>18.863636363636363</v>
      </c>
      <c r="K358">
        <f>I355/I353</f>
        <v>257.04545454545456</v>
      </c>
      <c r="L358" s="33"/>
      <c r="M358" s="30"/>
      <c r="N358" s="30"/>
      <c r="O358" s="30"/>
      <c r="P358" s="30"/>
      <c r="Q358" s="30"/>
      <c r="R358" s="30"/>
      <c r="S358" s="30"/>
      <c r="T358" s="30"/>
      <c r="U358" s="30"/>
      <c r="V358" s="33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">
        <v>6</v>
      </c>
      <c r="AS358" s="35">
        <v>7.6699999999999994E-6</v>
      </c>
      <c r="AT358">
        <v>116.699</v>
      </c>
      <c r="AU358">
        <v>111.855</v>
      </c>
      <c r="AV358">
        <v>122.664</v>
      </c>
      <c r="AW358">
        <v>-82.875</v>
      </c>
      <c r="AX358">
        <v>1.2999999999999999E-2</v>
      </c>
      <c r="BL358" s="33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">
        <v>14</v>
      </c>
      <c r="BY358" s="35">
        <v>9.5200000000000003E-6</v>
      </c>
      <c r="BZ358">
        <v>170.93700000000001</v>
      </c>
      <c r="CA358">
        <v>106.444</v>
      </c>
      <c r="CB358">
        <v>243.24</v>
      </c>
      <c r="CC358">
        <v>-74.578000000000003</v>
      </c>
      <c r="CD358">
        <v>1.6E-2</v>
      </c>
      <c r="CG358" s="33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3"/>
      <c r="DC358" s="30"/>
      <c r="DD358" s="30"/>
      <c r="DE358" s="30"/>
      <c r="DF358" s="30"/>
      <c r="DG358" s="30"/>
      <c r="DH358" s="30"/>
      <c r="DI358" s="30"/>
      <c r="DJ358" s="30"/>
      <c r="DK358" s="30"/>
      <c r="DL358" s="29"/>
      <c r="DM358" s="29"/>
      <c r="DN358" s="30"/>
      <c r="DO358" s="30"/>
      <c r="DP358" s="30"/>
      <c r="DQ358" s="30"/>
      <c r="DR358" s="30"/>
      <c r="DS358" s="30"/>
      <c r="DT358" s="30"/>
      <c r="DU358" s="30"/>
      <c r="DV358" s="30"/>
      <c r="DW358" s="3">
        <v>27</v>
      </c>
      <c r="DX358"/>
      <c r="DY358" s="35">
        <v>8.8999999999999995E-6</v>
      </c>
      <c r="DZ358">
        <v>105.283</v>
      </c>
      <c r="EA358">
        <v>102.069</v>
      </c>
      <c r="EB358">
        <v>109.45</v>
      </c>
      <c r="EC358">
        <v>94.085999999999999</v>
      </c>
      <c r="ED358">
        <v>1.6E-2</v>
      </c>
      <c r="EE358"/>
      <c r="EG358" s="33"/>
      <c r="EH358" s="30"/>
      <c r="EI358" s="34"/>
      <c r="EJ358" s="30"/>
      <c r="EK358" s="30"/>
      <c r="EL358" s="30"/>
      <c r="EM358" s="30"/>
      <c r="EN358" s="30"/>
      <c r="EO358" s="30"/>
      <c r="EP358" s="30"/>
      <c r="EQ358" s="33"/>
      <c r="ER358" s="30"/>
      <c r="ES358" s="30"/>
      <c r="ET358" s="30"/>
      <c r="EU358" s="30"/>
      <c r="EV358" s="30"/>
      <c r="EW358" s="30"/>
      <c r="EX358" s="30"/>
      <c r="EY358" s="30"/>
      <c r="EZ358" s="30"/>
      <c r="FL358" s="60"/>
      <c r="GB358" s="29"/>
      <c r="GC358" s="29"/>
      <c r="GD358" s="29"/>
      <c r="GE358" s="29"/>
      <c r="GF358" s="29"/>
      <c r="GG358" s="29"/>
      <c r="GH358" s="29"/>
      <c r="GI358" s="29"/>
      <c r="GJ358" s="29"/>
      <c r="GK358" s="29"/>
      <c r="GL358" s="29"/>
      <c r="GM358" s="29"/>
      <c r="GN358" s="29"/>
    </row>
    <row r="359" spans="1:196" x14ac:dyDescent="0.25">
      <c r="A359" s="30"/>
      <c r="F359">
        <f>I355/(I350-I351)</f>
        <v>514.09090909090912</v>
      </c>
      <c r="H359">
        <f>I354/(I350-I351)</f>
        <v>37.727272727272727</v>
      </c>
      <c r="I359" t="s">
        <v>10</v>
      </c>
      <c r="J359">
        <f>I354/I352</f>
        <v>46.111111111111114</v>
      </c>
      <c r="K359">
        <f>I355/I352</f>
        <v>628.33333333333337</v>
      </c>
      <c r="L359" s="33"/>
      <c r="M359" s="30"/>
      <c r="N359" s="30"/>
      <c r="O359" s="30"/>
      <c r="P359" s="30"/>
      <c r="Q359" s="30"/>
      <c r="R359" s="30"/>
      <c r="S359" s="30"/>
      <c r="T359" s="30"/>
      <c r="U359" s="30"/>
      <c r="V359" s="33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">
        <v>7</v>
      </c>
      <c r="AS359" s="35">
        <v>9.2099999999999999E-6</v>
      </c>
      <c r="AT359">
        <v>115.413</v>
      </c>
      <c r="AU359">
        <v>105.99299999999999</v>
      </c>
      <c r="AV359">
        <v>123.142</v>
      </c>
      <c r="AW359">
        <v>95.906000000000006</v>
      </c>
      <c r="AX359">
        <v>1.6E-2</v>
      </c>
      <c r="BL359" s="33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">
        <v>15</v>
      </c>
      <c r="BY359" s="35">
        <v>1.0699999999999999E-5</v>
      </c>
      <c r="BZ359">
        <v>173.56899999999999</v>
      </c>
      <c r="CA359">
        <v>45.140999999999998</v>
      </c>
      <c r="CB359">
        <v>246.67400000000001</v>
      </c>
      <c r="CC359">
        <v>103.627</v>
      </c>
      <c r="CD359">
        <v>1.9E-2</v>
      </c>
      <c r="CG359" s="33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3"/>
      <c r="DC359" s="30"/>
      <c r="DD359" s="30"/>
      <c r="DE359" s="30"/>
      <c r="DF359" s="30"/>
      <c r="DG359" s="30"/>
      <c r="DH359" s="30"/>
      <c r="DI359" s="30"/>
      <c r="DJ359" s="30"/>
      <c r="DK359" s="30"/>
      <c r="DL359" s="29"/>
      <c r="DM359" s="29"/>
      <c r="DN359" s="30"/>
      <c r="DO359" s="30"/>
      <c r="DP359" s="30"/>
      <c r="DQ359" s="30"/>
      <c r="DR359" s="30"/>
      <c r="DS359" s="30"/>
      <c r="DT359" s="30"/>
      <c r="DU359" s="30"/>
      <c r="DV359" s="30"/>
      <c r="DW359" s="3">
        <v>28</v>
      </c>
      <c r="DX359"/>
      <c r="DY359" s="35">
        <v>7.9799999999999998E-6</v>
      </c>
      <c r="DZ359">
        <v>107.232</v>
      </c>
      <c r="EA359">
        <v>99.691000000000003</v>
      </c>
      <c r="EB359">
        <v>112.946</v>
      </c>
      <c r="EC359">
        <v>-83.418000000000006</v>
      </c>
      <c r="ED359">
        <v>1.4E-2</v>
      </c>
      <c r="EE359"/>
      <c r="EG359" s="33"/>
      <c r="EH359" s="30"/>
      <c r="EI359" s="34"/>
      <c r="EJ359" s="30"/>
      <c r="EK359" s="30"/>
      <c r="EL359" s="30"/>
      <c r="EM359" s="30"/>
      <c r="EN359" s="30"/>
      <c r="EO359" s="30"/>
      <c r="EP359" s="30"/>
      <c r="EQ359" s="33"/>
      <c r="ER359" s="30"/>
      <c r="ES359" s="30"/>
      <c r="ET359" s="30"/>
      <c r="EU359" s="30"/>
      <c r="EV359" s="30"/>
      <c r="EW359" s="30"/>
      <c r="EX359" s="30"/>
      <c r="EY359" s="30"/>
      <c r="EZ359" s="30"/>
      <c r="FL359" s="60"/>
      <c r="GB359" s="29"/>
      <c r="GC359" s="29"/>
      <c r="GD359" s="29"/>
      <c r="GE359" s="29"/>
      <c r="GF359" s="29"/>
      <c r="GG359" s="29"/>
      <c r="GH359" s="29"/>
      <c r="GI359" s="29"/>
      <c r="GJ359" s="29"/>
      <c r="GK359" s="29"/>
      <c r="GL359" s="29"/>
      <c r="GM359" s="29"/>
      <c r="GN359" s="29"/>
    </row>
    <row r="360" spans="1:196" x14ac:dyDescent="0.25">
      <c r="A360" s="30"/>
      <c r="B360">
        <v>1</v>
      </c>
      <c r="D360" s="35">
        <v>6.1399999999999997E-6</v>
      </c>
      <c r="E360">
        <v>76.075999999999993</v>
      </c>
      <c r="F360">
        <v>72.081999999999994</v>
      </c>
      <c r="G360">
        <v>82.332999999999998</v>
      </c>
      <c r="H360">
        <v>-38.659999999999997</v>
      </c>
      <c r="I360">
        <v>1.0999999999999999E-2</v>
      </c>
      <c r="L360" s="33"/>
      <c r="M360" s="30"/>
      <c r="N360" s="30"/>
      <c r="O360" s="30"/>
      <c r="P360" s="30"/>
      <c r="Q360" s="30"/>
      <c r="R360" s="30"/>
      <c r="S360" s="30"/>
      <c r="T360" s="30"/>
      <c r="U360" s="30"/>
      <c r="V360" s="33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">
        <v>8</v>
      </c>
      <c r="AS360" s="35">
        <v>9.2099999999999999E-6</v>
      </c>
      <c r="AT360">
        <v>117.199</v>
      </c>
      <c r="AU360">
        <v>112</v>
      </c>
      <c r="AV360">
        <v>122.268</v>
      </c>
      <c r="AW360">
        <v>-86.055000000000007</v>
      </c>
      <c r="AX360">
        <v>1.6E-2</v>
      </c>
      <c r="BL360" s="33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">
        <v>16</v>
      </c>
      <c r="BY360" s="35">
        <v>7.3699999999999997E-6</v>
      </c>
      <c r="BZ360">
        <v>76.474999999999994</v>
      </c>
      <c r="CA360">
        <v>51.780999999999999</v>
      </c>
      <c r="CB360">
        <v>111.444</v>
      </c>
      <c r="CC360">
        <v>-74.745000000000005</v>
      </c>
      <c r="CD360">
        <v>1.2999999999999999E-2</v>
      </c>
      <c r="CG360" s="33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3"/>
      <c r="DC360" s="30"/>
      <c r="DD360" s="30"/>
      <c r="DE360" s="30"/>
      <c r="DF360" s="30"/>
      <c r="DG360" s="30"/>
      <c r="DH360" s="30"/>
      <c r="DI360" s="30"/>
      <c r="DJ360" s="30"/>
      <c r="DK360" s="30"/>
      <c r="DL360" s="29"/>
      <c r="DM360" s="29"/>
      <c r="DN360" s="30"/>
      <c r="DO360" s="30"/>
      <c r="DP360" s="30"/>
      <c r="DQ360" s="30"/>
      <c r="DR360" s="30"/>
      <c r="DS360" s="30"/>
      <c r="DT360" s="30"/>
      <c r="DU360" s="30"/>
      <c r="DV360" s="30"/>
      <c r="DW360" s="3">
        <v>29</v>
      </c>
      <c r="DX360"/>
      <c r="DY360" s="35">
        <v>1.04E-5</v>
      </c>
      <c r="DZ360">
        <v>106.78</v>
      </c>
      <c r="EA360">
        <v>94.128</v>
      </c>
      <c r="EB360">
        <v>111.968</v>
      </c>
      <c r="EC360">
        <v>95.194000000000003</v>
      </c>
      <c r="ED360">
        <v>1.9E-2</v>
      </c>
      <c r="EE360"/>
      <c r="EG360" s="33"/>
      <c r="EH360" s="30"/>
      <c r="EI360" s="34"/>
      <c r="EJ360" s="30"/>
      <c r="EK360" s="30"/>
      <c r="EL360" s="30"/>
      <c r="EM360" s="30"/>
      <c r="EN360" s="30"/>
      <c r="EO360" s="30"/>
      <c r="EP360" s="30"/>
      <c r="EQ360" s="33"/>
      <c r="ER360" s="30"/>
      <c r="ES360" s="30"/>
      <c r="ET360" s="30"/>
      <c r="EU360" s="30"/>
      <c r="EV360" s="30"/>
      <c r="EW360" s="30"/>
      <c r="EX360" s="30"/>
      <c r="EY360" s="30"/>
      <c r="EZ360" s="30"/>
      <c r="FL360" s="60"/>
      <c r="GB360" s="29"/>
      <c r="GC360" s="29"/>
      <c r="GD360" s="29"/>
      <c r="GE360" s="29"/>
      <c r="GF360" s="29"/>
      <c r="GG360" s="29"/>
      <c r="GH360" s="29"/>
      <c r="GI360" s="29"/>
      <c r="GJ360" s="29"/>
      <c r="GK360" s="29"/>
      <c r="GL360" s="29"/>
      <c r="GM360" s="29"/>
      <c r="GN360" s="29"/>
    </row>
    <row r="361" spans="1:196" x14ac:dyDescent="0.25">
      <c r="A361" s="30"/>
      <c r="B361">
        <v>2</v>
      </c>
      <c r="D361" s="35">
        <v>8.8999999999999995E-6</v>
      </c>
      <c r="E361">
        <v>74.322999999999993</v>
      </c>
      <c r="F361">
        <v>71.221999999999994</v>
      </c>
      <c r="G361">
        <v>82.332999999999998</v>
      </c>
      <c r="H361">
        <v>136.46899999999999</v>
      </c>
      <c r="I361">
        <v>1.4999999999999999E-2</v>
      </c>
      <c r="L361" s="33"/>
      <c r="M361" s="30"/>
      <c r="N361" s="30"/>
      <c r="O361" s="30"/>
      <c r="P361" s="30"/>
      <c r="Q361" s="30"/>
      <c r="R361" s="30"/>
      <c r="S361" s="30"/>
      <c r="T361" s="30"/>
      <c r="U361" s="30"/>
      <c r="V361" s="33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">
        <v>9</v>
      </c>
      <c r="AS361" s="35">
        <v>4.9100000000000004E-6</v>
      </c>
      <c r="AT361">
        <v>111.372</v>
      </c>
      <c r="AU361">
        <v>107.821</v>
      </c>
      <c r="AV361">
        <v>114.22199999999999</v>
      </c>
      <c r="AW361">
        <v>97.594999999999999</v>
      </c>
      <c r="AX361">
        <v>8.9999999999999993E-3</v>
      </c>
      <c r="BL361" s="33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">
        <v>17</v>
      </c>
      <c r="BY361" s="35">
        <v>8.2900000000000002E-6</v>
      </c>
      <c r="BZ361">
        <v>116.252</v>
      </c>
      <c r="CA361">
        <v>84.727999999999994</v>
      </c>
      <c r="CB361">
        <v>152.333</v>
      </c>
      <c r="CC361">
        <v>105.642</v>
      </c>
      <c r="CD361">
        <v>1.4E-2</v>
      </c>
      <c r="CG361" s="33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3"/>
      <c r="DC361" s="30"/>
      <c r="DD361" s="30"/>
      <c r="DE361" s="30"/>
      <c r="DF361" s="30"/>
      <c r="DG361" s="30"/>
      <c r="DH361" s="30"/>
      <c r="DI361" s="30"/>
      <c r="DJ361" s="30"/>
      <c r="DK361" s="30"/>
      <c r="DL361" s="29"/>
      <c r="DM361" s="29"/>
      <c r="DN361" s="30"/>
      <c r="DO361" s="30"/>
      <c r="DP361" s="30"/>
      <c r="DQ361" s="30"/>
      <c r="DR361" s="30"/>
      <c r="DS361" s="30"/>
      <c r="DT361" s="30"/>
      <c r="DU361" s="30"/>
      <c r="DV361" s="30"/>
      <c r="DW361" s="3">
        <v>30</v>
      </c>
      <c r="DX361"/>
      <c r="DY361" s="35">
        <v>7.0600000000000002E-6</v>
      </c>
      <c r="DZ361">
        <v>107.288</v>
      </c>
      <c r="EA361">
        <v>101.34</v>
      </c>
      <c r="EB361">
        <v>110.973</v>
      </c>
      <c r="EC361">
        <v>-84.805999999999997</v>
      </c>
      <c r="ED361">
        <v>1.2E-2</v>
      </c>
      <c r="EE361"/>
      <c r="EG361" s="33"/>
      <c r="EH361" s="30"/>
      <c r="EI361" s="34"/>
      <c r="EJ361" s="30"/>
      <c r="EK361" s="30"/>
      <c r="EL361" s="30"/>
      <c r="EM361" s="30"/>
      <c r="EN361" s="30"/>
      <c r="EO361" s="30"/>
      <c r="EP361" s="30"/>
      <c r="EQ361" s="33"/>
      <c r="ER361" s="30"/>
      <c r="ES361" s="30"/>
      <c r="ET361" s="30"/>
      <c r="EU361" s="30"/>
      <c r="EV361" s="30"/>
      <c r="EW361" s="30"/>
      <c r="EX361" s="30"/>
      <c r="EY361" s="30"/>
      <c r="EZ361" s="30"/>
      <c r="FL361" s="60"/>
      <c r="GB361" s="29"/>
      <c r="GC361" s="29"/>
      <c r="GD361" s="29"/>
      <c r="GE361" s="29"/>
      <c r="GF361" s="29"/>
      <c r="GG361" s="29"/>
      <c r="GH361" s="29"/>
      <c r="GI361" s="29"/>
      <c r="GJ361" s="29"/>
      <c r="GK361" s="29"/>
      <c r="GL361" s="29"/>
      <c r="GM361" s="29"/>
      <c r="GN361" s="29"/>
    </row>
    <row r="362" spans="1:196" x14ac:dyDescent="0.25">
      <c r="A362" s="30"/>
      <c r="B362">
        <v>3</v>
      </c>
      <c r="D362" s="35">
        <v>1.2E-5</v>
      </c>
      <c r="E362">
        <v>70.799000000000007</v>
      </c>
      <c r="F362">
        <v>66.887</v>
      </c>
      <c r="G362">
        <v>74.906000000000006</v>
      </c>
      <c r="H362">
        <v>-40.764000000000003</v>
      </c>
      <c r="I362">
        <v>2.1000000000000001E-2</v>
      </c>
      <c r="L362" s="33"/>
      <c r="M362" s="30"/>
      <c r="N362" s="30"/>
      <c r="O362" s="30"/>
      <c r="P362" s="30"/>
      <c r="Q362" s="30"/>
      <c r="R362" s="30"/>
      <c r="S362" s="30"/>
      <c r="T362" s="30"/>
      <c r="U362" s="30"/>
      <c r="V362" s="33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">
        <v>10</v>
      </c>
      <c r="AS362" s="35">
        <v>8.2900000000000002E-6</v>
      </c>
      <c r="AT362">
        <v>114.599</v>
      </c>
      <c r="AU362">
        <v>111.69199999999999</v>
      </c>
      <c r="AV362">
        <v>118.598</v>
      </c>
      <c r="AW362">
        <v>-83.418000000000006</v>
      </c>
      <c r="AX362">
        <v>1.4999999999999999E-2</v>
      </c>
      <c r="BL362" s="33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">
        <v>18</v>
      </c>
      <c r="BY362" s="35">
        <v>5.5300000000000004E-6</v>
      </c>
      <c r="BZ362">
        <v>125.032</v>
      </c>
      <c r="CA362">
        <v>102.288</v>
      </c>
      <c r="CB362">
        <v>181.82</v>
      </c>
      <c r="CC362">
        <v>-75.963999999999999</v>
      </c>
      <c r="CD362">
        <v>8.9999999999999993E-3</v>
      </c>
      <c r="CG362" s="33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3"/>
      <c r="DC362" s="30"/>
      <c r="DD362" s="30"/>
      <c r="DE362" s="30"/>
      <c r="DF362" s="30"/>
      <c r="DG362" s="30"/>
      <c r="DH362" s="30"/>
      <c r="DI362" s="30"/>
      <c r="DJ362" s="30"/>
      <c r="DK362" s="30"/>
      <c r="DL362" s="29"/>
      <c r="DM362" s="29"/>
      <c r="DN362" s="30"/>
      <c r="DO362" s="30"/>
      <c r="DP362" s="30"/>
      <c r="DQ362" s="30"/>
      <c r="DR362" s="30"/>
      <c r="DS362" s="30"/>
      <c r="DT362" s="30"/>
      <c r="DU362" s="30"/>
      <c r="DV362" s="30"/>
      <c r="DW362" s="3">
        <v>31</v>
      </c>
      <c r="DX362"/>
      <c r="DY362" s="35">
        <v>6.7499999999999997E-6</v>
      </c>
      <c r="DZ362">
        <v>106.29600000000001</v>
      </c>
      <c r="EA362">
        <v>101.18899999999999</v>
      </c>
      <c r="EB362">
        <v>109.982</v>
      </c>
      <c r="EC362">
        <v>92.725999999999999</v>
      </c>
      <c r="ED362">
        <v>1.2E-2</v>
      </c>
      <c r="EE362"/>
      <c r="EG362" s="33"/>
      <c r="EH362" s="30"/>
      <c r="EI362" s="34"/>
      <c r="EJ362" s="30"/>
      <c r="EK362" s="30"/>
      <c r="EL362" s="30"/>
      <c r="EM362" s="30"/>
      <c r="EN362" s="30"/>
      <c r="EO362" s="30"/>
      <c r="EP362" s="30"/>
      <c r="EQ362" s="33"/>
      <c r="ER362" s="30"/>
      <c r="ES362" s="30"/>
      <c r="ET362" s="30"/>
      <c r="EU362" s="30"/>
      <c r="EV362" s="30"/>
      <c r="EW362" s="30"/>
      <c r="EX362" s="30"/>
      <c r="EY362" s="30"/>
      <c r="EZ362" s="30"/>
      <c r="FL362" s="60"/>
      <c r="GB362" s="29"/>
      <c r="GC362" s="29"/>
      <c r="GD362" s="29"/>
      <c r="GE362" s="29"/>
      <c r="GF362" s="29"/>
      <c r="GG362" s="29"/>
      <c r="GH362" s="29"/>
      <c r="GI362" s="29"/>
      <c r="GJ362" s="29"/>
      <c r="GK362" s="29"/>
      <c r="GL362" s="29"/>
      <c r="GM362" s="29"/>
      <c r="GN362" s="29"/>
    </row>
    <row r="363" spans="1:196" x14ac:dyDescent="0.25">
      <c r="A363" s="30"/>
      <c r="B363">
        <v>4</v>
      </c>
      <c r="D363" s="35">
        <v>9.8200000000000008E-6</v>
      </c>
      <c r="E363">
        <v>74.436000000000007</v>
      </c>
      <c r="F363">
        <v>67.111000000000004</v>
      </c>
      <c r="G363">
        <v>80.149000000000001</v>
      </c>
      <c r="H363">
        <v>137.60300000000001</v>
      </c>
      <c r="I363">
        <v>1.7000000000000001E-2</v>
      </c>
      <c r="L363" s="33"/>
      <c r="M363" s="30"/>
      <c r="N363" s="30"/>
      <c r="O363" s="30"/>
      <c r="P363" s="30"/>
      <c r="Q363" s="30"/>
      <c r="R363" s="30"/>
      <c r="S363" s="30"/>
      <c r="T363" s="30"/>
      <c r="U363" s="30"/>
      <c r="V363" s="33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">
        <v>11</v>
      </c>
      <c r="AS363" s="35">
        <v>7.3699999999999997E-6</v>
      </c>
      <c r="AT363">
        <v>116.163</v>
      </c>
      <c r="AU363">
        <v>113.28</v>
      </c>
      <c r="AV363">
        <v>121.116</v>
      </c>
      <c r="AW363">
        <v>94.763999999999996</v>
      </c>
      <c r="AX363">
        <v>1.2999999999999999E-2</v>
      </c>
      <c r="BL363" s="33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">
        <v>19</v>
      </c>
      <c r="BY363" s="35">
        <v>4.9100000000000004E-6</v>
      </c>
      <c r="BZ363">
        <v>106.96599999999999</v>
      </c>
      <c r="CA363">
        <v>85.111000000000004</v>
      </c>
      <c r="CB363">
        <v>126</v>
      </c>
      <c r="CC363">
        <v>104.931</v>
      </c>
      <c r="CD363">
        <v>8.0000000000000002E-3</v>
      </c>
      <c r="CG363" s="33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3"/>
      <c r="DC363" s="30"/>
      <c r="DD363" s="30"/>
      <c r="DE363" s="30"/>
      <c r="DF363" s="30"/>
      <c r="DG363" s="30"/>
      <c r="DH363" s="30"/>
      <c r="DI363" s="30"/>
      <c r="DJ363" s="30"/>
      <c r="DK363" s="30"/>
      <c r="DL363" s="29"/>
      <c r="DM363" s="29"/>
      <c r="DN363" s="30"/>
      <c r="DO363" s="30"/>
      <c r="DP363" s="30"/>
      <c r="DQ363" s="30"/>
      <c r="DR363" s="30"/>
      <c r="DS363" s="30"/>
      <c r="DT363" s="30"/>
      <c r="DU363" s="30"/>
      <c r="DV363" s="30"/>
      <c r="DW363" s="3">
        <v>32</v>
      </c>
      <c r="DX363"/>
      <c r="DY363" s="35">
        <v>9.5200000000000003E-6</v>
      </c>
      <c r="DZ363">
        <v>106.408</v>
      </c>
      <c r="EA363">
        <v>101.82</v>
      </c>
      <c r="EB363">
        <v>112.70399999999999</v>
      </c>
      <c r="EC363">
        <v>-84.289000000000001</v>
      </c>
      <c r="ED363">
        <v>1.7000000000000001E-2</v>
      </c>
      <c r="EE363"/>
      <c r="EG363" s="33"/>
      <c r="EH363" s="30"/>
      <c r="EI363" s="34"/>
      <c r="EJ363" s="30"/>
      <c r="EK363" s="30"/>
      <c r="EL363" s="30"/>
      <c r="EM363" s="30"/>
      <c r="EN363" s="30"/>
      <c r="EO363" s="30"/>
      <c r="EP363" s="30"/>
      <c r="EQ363" s="33"/>
      <c r="ER363" s="30"/>
      <c r="ES363" s="30"/>
      <c r="ET363" s="30"/>
      <c r="EU363" s="30"/>
      <c r="EV363" s="30"/>
      <c r="EW363" s="30"/>
      <c r="EX363" s="30"/>
      <c r="EY363" s="30"/>
      <c r="EZ363" s="30"/>
      <c r="FL363" s="60"/>
      <c r="GB363" s="29"/>
      <c r="GC363" s="29"/>
      <c r="GD363" s="29"/>
      <c r="GE363" s="29"/>
      <c r="GF363" s="29"/>
      <c r="GG363" s="29"/>
      <c r="GH363" s="29"/>
      <c r="GI363" s="29"/>
      <c r="GJ363" s="29"/>
      <c r="GK363" s="29"/>
      <c r="GL363" s="29"/>
      <c r="GM363" s="29"/>
      <c r="GN363" s="29"/>
    </row>
    <row r="364" spans="1:196" x14ac:dyDescent="0.25">
      <c r="A364" s="30"/>
      <c r="B364">
        <v>5</v>
      </c>
      <c r="D364" s="35">
        <v>8.6000000000000007E-6</v>
      </c>
      <c r="E364">
        <v>76.620999999999995</v>
      </c>
      <c r="F364">
        <v>72.332999999999998</v>
      </c>
      <c r="G364">
        <v>80.667000000000002</v>
      </c>
      <c r="H364">
        <v>-40.600999999999999</v>
      </c>
      <c r="I364">
        <v>1.4999999999999999E-2</v>
      </c>
      <c r="L364" s="33"/>
      <c r="M364" s="30"/>
      <c r="N364" s="30"/>
      <c r="O364" s="30"/>
      <c r="P364" s="30"/>
      <c r="Q364" s="30"/>
      <c r="R364" s="30"/>
      <c r="S364" s="30"/>
      <c r="T364" s="30"/>
      <c r="U364" s="30"/>
      <c r="V364" s="33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">
        <v>12</v>
      </c>
      <c r="AS364" s="35">
        <v>5.22E-6</v>
      </c>
      <c r="AT364">
        <v>113.229</v>
      </c>
      <c r="AU364">
        <v>110.389</v>
      </c>
      <c r="AV364">
        <v>118.70399999999999</v>
      </c>
      <c r="AW364">
        <v>-86.424000000000007</v>
      </c>
      <c r="AX364">
        <v>8.9999999999999993E-3</v>
      </c>
      <c r="BL364" s="33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">
        <v>20</v>
      </c>
      <c r="BY364" s="35">
        <v>1.4100000000000001E-5</v>
      </c>
      <c r="BZ364">
        <v>118.52</v>
      </c>
      <c r="CA364">
        <v>71.903999999999996</v>
      </c>
      <c r="CB364">
        <v>177.34200000000001</v>
      </c>
      <c r="CC364">
        <v>-74.406999999999996</v>
      </c>
      <c r="CD364">
        <v>2.5000000000000001E-2</v>
      </c>
      <c r="CG364" s="33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3"/>
      <c r="DC364" s="30"/>
      <c r="DD364" s="30"/>
      <c r="DE364" s="30"/>
      <c r="DF364" s="30"/>
      <c r="DG364" s="30"/>
      <c r="DH364" s="30"/>
      <c r="DI364" s="30"/>
      <c r="DJ364" s="30"/>
      <c r="DK364" s="30"/>
      <c r="DL364" s="29"/>
      <c r="DM364" s="29"/>
      <c r="DN364" s="30"/>
      <c r="DO364" s="30"/>
      <c r="DP364" s="30"/>
      <c r="DQ364" s="30"/>
      <c r="DR364" s="30"/>
      <c r="DS364" s="30"/>
      <c r="DT364" s="30"/>
      <c r="DU364" s="30"/>
      <c r="DV364" s="30"/>
      <c r="DW364" s="3">
        <v>33</v>
      </c>
      <c r="DX364"/>
      <c r="DY364" s="35">
        <v>9.8200000000000008E-6</v>
      </c>
      <c r="DZ364">
        <v>103.557</v>
      </c>
      <c r="EA364">
        <v>100.06100000000001</v>
      </c>
      <c r="EB364">
        <v>106.864</v>
      </c>
      <c r="EC364">
        <v>95.528000000000006</v>
      </c>
      <c r="ED364">
        <v>1.7000000000000001E-2</v>
      </c>
      <c r="EE364"/>
      <c r="EG364" s="33"/>
      <c r="EH364" s="30"/>
      <c r="EI364" s="34"/>
      <c r="EJ364" s="30"/>
      <c r="EK364" s="30"/>
      <c r="EL364" s="30"/>
      <c r="EM364" s="30"/>
      <c r="EN364" s="30"/>
      <c r="EO364" s="30"/>
      <c r="EP364" s="30"/>
      <c r="EQ364" s="33"/>
      <c r="ER364" s="30"/>
      <c r="ES364" s="30"/>
      <c r="ET364" s="30"/>
      <c r="EU364" s="30"/>
      <c r="EV364" s="30"/>
      <c r="EW364" s="30"/>
      <c r="EX364" s="30"/>
      <c r="EY364" s="30"/>
      <c r="EZ364" s="30"/>
      <c r="FL364" s="60"/>
      <c r="GB364" s="29"/>
      <c r="GC364" s="29"/>
      <c r="GD364" s="29"/>
      <c r="GE364" s="29"/>
      <c r="GF364" s="29"/>
      <c r="GG364" s="29"/>
      <c r="GH364" s="29"/>
      <c r="GI364" s="29"/>
      <c r="GJ364" s="29"/>
      <c r="GK364" s="29"/>
      <c r="GL364" s="29"/>
      <c r="GM364" s="29"/>
      <c r="GN364" s="29"/>
    </row>
    <row r="365" spans="1:196" x14ac:dyDescent="0.25">
      <c r="A365" s="30"/>
      <c r="B365">
        <v>6</v>
      </c>
      <c r="D365" s="35">
        <v>7.9799999999999998E-6</v>
      </c>
      <c r="E365">
        <v>71.17</v>
      </c>
      <c r="F365">
        <v>66.182000000000002</v>
      </c>
      <c r="G365">
        <v>78.150999999999996</v>
      </c>
      <c r="H365">
        <v>138.36600000000001</v>
      </c>
      <c r="I365">
        <v>1.4E-2</v>
      </c>
      <c r="L365" s="33"/>
      <c r="M365" s="30"/>
      <c r="N365" s="30"/>
      <c r="O365" s="30"/>
      <c r="P365" s="30"/>
      <c r="Q365" s="30"/>
      <c r="R365" s="30"/>
      <c r="S365" s="30"/>
      <c r="T365" s="30"/>
      <c r="U365" s="30"/>
      <c r="V365" s="33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">
        <v>13</v>
      </c>
      <c r="AS365" s="35">
        <v>4.3000000000000003E-6</v>
      </c>
      <c r="AT365">
        <v>119.61</v>
      </c>
      <c r="AU365">
        <v>115.068</v>
      </c>
      <c r="AV365">
        <v>123.679</v>
      </c>
      <c r="AW365">
        <v>99.462000000000003</v>
      </c>
      <c r="AX365">
        <v>7.0000000000000001E-3</v>
      </c>
      <c r="BL365" s="33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">
        <v>21</v>
      </c>
      <c r="BY365" s="35">
        <v>6.4500000000000001E-6</v>
      </c>
      <c r="BZ365">
        <v>110.96899999999999</v>
      </c>
      <c r="CA365">
        <v>69.228999999999999</v>
      </c>
      <c r="CB365">
        <v>159</v>
      </c>
      <c r="CC365">
        <v>104.036</v>
      </c>
      <c r="CD365">
        <v>1.0999999999999999E-2</v>
      </c>
      <c r="CG365" s="33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3"/>
      <c r="DC365" s="30"/>
      <c r="DD365" s="30"/>
      <c r="DE365" s="30"/>
      <c r="DF365" s="30"/>
      <c r="DG365" s="30"/>
      <c r="DH365" s="30"/>
      <c r="DI365" s="30"/>
      <c r="DJ365" s="30"/>
      <c r="DK365" s="30"/>
      <c r="DL365" s="29"/>
      <c r="DM365" s="29"/>
      <c r="DN365" s="30"/>
      <c r="DO365" s="30"/>
      <c r="DP365" s="30"/>
      <c r="DQ365" s="30"/>
      <c r="DR365" s="30"/>
      <c r="DS365" s="30"/>
      <c r="DT365" s="30"/>
      <c r="DU365" s="30"/>
      <c r="DV365" s="30"/>
      <c r="DW365" s="3">
        <v>34</v>
      </c>
      <c r="DX365"/>
      <c r="DY365" s="35">
        <v>9.5200000000000003E-6</v>
      </c>
      <c r="DZ365">
        <v>105.14700000000001</v>
      </c>
      <c r="EA365">
        <v>99.667000000000002</v>
      </c>
      <c r="EB365">
        <v>111.148</v>
      </c>
      <c r="EC365">
        <v>-84.289000000000001</v>
      </c>
      <c r="ED365">
        <v>1.7000000000000001E-2</v>
      </c>
      <c r="EE365"/>
      <c r="EG365" s="33"/>
      <c r="EH365" s="30"/>
      <c r="EI365" s="34"/>
      <c r="EJ365" s="30"/>
      <c r="EK365" s="30"/>
      <c r="EL365" s="30"/>
      <c r="EM365" s="30"/>
      <c r="EN365" s="30"/>
      <c r="EO365" s="30"/>
      <c r="EP365" s="30"/>
      <c r="EQ365" s="33"/>
      <c r="ER365" s="30"/>
      <c r="ES365" s="30"/>
      <c r="ET365" s="30"/>
      <c r="EU365" s="30"/>
      <c r="EV365" s="30"/>
      <c r="EW365" s="30"/>
      <c r="EX365" s="30"/>
      <c r="EY365" s="30"/>
      <c r="EZ365" s="30"/>
      <c r="FL365" s="60"/>
      <c r="GB365" s="29"/>
      <c r="GC365" s="29"/>
      <c r="GD365" s="29"/>
      <c r="GE365" s="29"/>
      <c r="GF365" s="29"/>
      <c r="GG365" s="29"/>
      <c r="GH365" s="29"/>
      <c r="GI365" s="29"/>
      <c r="GJ365" s="29"/>
      <c r="GK365" s="29"/>
      <c r="GL365" s="29"/>
      <c r="GM365" s="29"/>
      <c r="GN365" s="29"/>
    </row>
    <row r="366" spans="1:196" x14ac:dyDescent="0.25">
      <c r="A366" s="30"/>
      <c r="B366">
        <v>7</v>
      </c>
      <c r="D366" s="35">
        <v>8.2900000000000002E-6</v>
      </c>
      <c r="E366">
        <v>69.076999999999998</v>
      </c>
      <c r="F366">
        <v>66.436000000000007</v>
      </c>
      <c r="G366">
        <v>70.462000000000003</v>
      </c>
      <c r="H366">
        <v>-41.987000000000002</v>
      </c>
      <c r="I366">
        <v>1.4999999999999999E-2</v>
      </c>
      <c r="L366" s="33"/>
      <c r="M366" s="30"/>
      <c r="N366" s="30"/>
      <c r="O366" s="30"/>
      <c r="P366" s="30"/>
      <c r="Q366" s="30"/>
      <c r="R366" s="30"/>
      <c r="S366" s="30"/>
      <c r="T366" s="30"/>
      <c r="U366" s="30"/>
      <c r="V366" s="33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">
        <v>14</v>
      </c>
      <c r="AS366" s="35">
        <v>6.4500000000000001E-6</v>
      </c>
      <c r="AT366">
        <v>124.152</v>
      </c>
      <c r="AU366">
        <v>120.667</v>
      </c>
      <c r="AV366">
        <v>127.2</v>
      </c>
      <c r="AW366">
        <v>-87.138000000000005</v>
      </c>
      <c r="AX366">
        <v>1.0999999999999999E-2</v>
      </c>
      <c r="BL366" s="33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">
        <v>22</v>
      </c>
      <c r="BY366" s="35">
        <v>6.4500000000000001E-6</v>
      </c>
      <c r="BZ366">
        <v>109.026</v>
      </c>
      <c r="CA366">
        <v>83.667000000000002</v>
      </c>
      <c r="CB366">
        <v>124.544</v>
      </c>
      <c r="CC366">
        <v>-75.256</v>
      </c>
      <c r="CD366">
        <v>1.0999999999999999E-2</v>
      </c>
      <c r="CG366" s="33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3"/>
      <c r="DC366" s="30"/>
      <c r="DD366" s="30"/>
      <c r="DE366" s="30"/>
      <c r="DF366" s="30"/>
      <c r="DG366" s="30"/>
      <c r="DH366" s="30"/>
      <c r="DI366" s="30"/>
      <c r="DJ366" s="30"/>
      <c r="DK366" s="30"/>
      <c r="DL366" s="29"/>
      <c r="DM366" s="29"/>
      <c r="DN366" s="30"/>
      <c r="DO366" s="30"/>
      <c r="DP366" s="30"/>
      <c r="DQ366" s="30"/>
      <c r="DR366" s="30"/>
      <c r="DS366" s="30"/>
      <c r="DT366" s="30"/>
      <c r="DU366" s="30"/>
      <c r="DV366" s="30"/>
      <c r="DW366" s="3">
        <v>35</v>
      </c>
      <c r="DX366"/>
      <c r="DY366" s="35">
        <v>8.8999999999999995E-6</v>
      </c>
      <c r="DZ366">
        <v>107.59699999999999</v>
      </c>
      <c r="EA366">
        <v>103.886</v>
      </c>
      <c r="EB366">
        <v>112.254</v>
      </c>
      <c r="EC366">
        <v>96.116</v>
      </c>
      <c r="ED366">
        <v>1.6E-2</v>
      </c>
      <c r="EE366"/>
      <c r="EG366" s="33"/>
      <c r="EH366" s="30"/>
      <c r="EI366" s="34"/>
      <c r="EJ366" s="30"/>
      <c r="EK366" s="30"/>
      <c r="EL366" s="30"/>
      <c r="EM366" s="30"/>
      <c r="EN366" s="30"/>
      <c r="EO366" s="30"/>
      <c r="EP366" s="30"/>
      <c r="EQ366" s="33"/>
      <c r="ER366" s="30"/>
      <c r="ES366" s="30"/>
      <c r="ET366" s="30"/>
      <c r="EU366" s="30"/>
      <c r="EV366" s="30"/>
      <c r="EW366" s="30"/>
      <c r="EX366" s="30"/>
      <c r="EY366" s="30"/>
      <c r="EZ366" s="30"/>
      <c r="FL366" s="60"/>
      <c r="GB366" s="29"/>
      <c r="GC366" s="29"/>
      <c r="GD366" s="29"/>
      <c r="GE366" s="29"/>
      <c r="GF366" s="29"/>
      <c r="GG366" s="29"/>
      <c r="GH366" s="29"/>
      <c r="GI366" s="29"/>
      <c r="GJ366" s="29"/>
      <c r="GK366" s="29"/>
      <c r="GL366" s="29"/>
      <c r="GM366" s="29"/>
      <c r="GN366" s="29"/>
    </row>
    <row r="367" spans="1:196" x14ac:dyDescent="0.25">
      <c r="A367" s="30"/>
      <c r="B367">
        <v>8</v>
      </c>
      <c r="D367" s="35">
        <v>1.01E-5</v>
      </c>
      <c r="E367">
        <v>66.801000000000002</v>
      </c>
      <c r="F367">
        <v>62.438000000000002</v>
      </c>
      <c r="G367">
        <v>71.546999999999997</v>
      </c>
      <c r="H367">
        <v>136.273</v>
      </c>
      <c r="I367">
        <v>1.7999999999999999E-2</v>
      </c>
      <c r="L367" s="33"/>
      <c r="M367" s="30"/>
      <c r="N367" s="30"/>
      <c r="O367" s="30"/>
      <c r="P367" s="30"/>
      <c r="Q367" s="30"/>
      <c r="R367" s="30"/>
      <c r="S367" s="30"/>
      <c r="T367" s="30"/>
      <c r="U367" s="30"/>
      <c r="V367" s="33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">
        <v>15</v>
      </c>
      <c r="AS367" s="35">
        <v>8.2900000000000002E-6</v>
      </c>
      <c r="AT367">
        <v>122.33</v>
      </c>
      <c r="AU367">
        <v>114.51300000000001</v>
      </c>
      <c r="AV367">
        <v>130.18799999999999</v>
      </c>
      <c r="AW367">
        <v>96.581999999999994</v>
      </c>
      <c r="AX367">
        <v>1.4999999999999999E-2</v>
      </c>
      <c r="BL367" s="33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">
        <v>23</v>
      </c>
      <c r="BY367" s="35">
        <v>6.1399999999999997E-6</v>
      </c>
      <c r="BZ367">
        <v>107.166</v>
      </c>
      <c r="CA367">
        <v>71.796999999999997</v>
      </c>
      <c r="CB367">
        <v>144.07</v>
      </c>
      <c r="CC367">
        <v>104.744</v>
      </c>
      <c r="CD367">
        <v>1.0999999999999999E-2</v>
      </c>
      <c r="CG367" s="33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3"/>
      <c r="DC367" s="30"/>
      <c r="DD367" s="30"/>
      <c r="DE367" s="30"/>
      <c r="DF367" s="30"/>
      <c r="DG367" s="30"/>
      <c r="DH367" s="30"/>
      <c r="DI367" s="30"/>
      <c r="DJ367" s="30"/>
      <c r="DK367" s="30"/>
      <c r="DL367" s="29"/>
      <c r="DM367" s="29"/>
      <c r="DN367" s="30"/>
      <c r="DO367" s="30"/>
      <c r="DP367" s="30"/>
      <c r="DQ367" s="30"/>
      <c r="DR367" s="30"/>
      <c r="DS367" s="30"/>
      <c r="DT367" s="30"/>
      <c r="DU367" s="30"/>
      <c r="DV367" s="30"/>
      <c r="DW367" s="3">
        <v>36</v>
      </c>
      <c r="DX367"/>
      <c r="DY367" s="35">
        <v>9.5200000000000003E-6</v>
      </c>
      <c r="DZ367">
        <v>104.953</v>
      </c>
      <c r="EA367">
        <v>98.903999999999996</v>
      </c>
      <c r="EB367">
        <v>107.733</v>
      </c>
      <c r="EC367">
        <v>-86.186000000000007</v>
      </c>
      <c r="ED367">
        <v>1.7000000000000001E-2</v>
      </c>
      <c r="EE367"/>
      <c r="EG367" s="33"/>
      <c r="EH367" s="30"/>
      <c r="EI367" s="34"/>
      <c r="EJ367" s="30"/>
      <c r="EK367" s="30"/>
      <c r="EL367" s="30"/>
      <c r="EM367" s="30"/>
      <c r="EN367" s="30"/>
      <c r="EO367" s="30"/>
      <c r="EP367" s="30"/>
      <c r="EQ367" s="33"/>
      <c r="ER367" s="30"/>
      <c r="ES367" s="30"/>
      <c r="ET367" s="30"/>
      <c r="EU367" s="30"/>
      <c r="EV367" s="30"/>
      <c r="EW367" s="30"/>
      <c r="EX367" s="30"/>
      <c r="EY367" s="30"/>
      <c r="EZ367" s="30"/>
      <c r="FL367" s="60"/>
      <c r="GB367" s="29"/>
      <c r="GC367" s="29"/>
      <c r="GD367" s="29"/>
      <c r="GE367" s="29"/>
      <c r="GF367" s="29"/>
      <c r="GG367" s="29"/>
      <c r="GH367" s="29"/>
      <c r="GI367" s="29"/>
      <c r="GJ367" s="29"/>
      <c r="GK367" s="29"/>
      <c r="GL367" s="29"/>
      <c r="GM367" s="29"/>
      <c r="GN367" s="29"/>
    </row>
    <row r="368" spans="1:196" x14ac:dyDescent="0.25">
      <c r="A368" s="30"/>
      <c r="B368">
        <v>9</v>
      </c>
      <c r="D368" s="35">
        <v>8.6000000000000007E-6</v>
      </c>
      <c r="E368">
        <v>66.738</v>
      </c>
      <c r="F368">
        <v>64.111000000000004</v>
      </c>
      <c r="G368">
        <v>68.852000000000004</v>
      </c>
      <c r="H368">
        <v>-37.304000000000002</v>
      </c>
      <c r="I368">
        <v>1.4999999999999999E-2</v>
      </c>
      <c r="L368" s="33"/>
      <c r="M368" s="30"/>
      <c r="N368" s="30"/>
      <c r="O368" s="30"/>
      <c r="P368" s="30"/>
      <c r="Q368" s="30"/>
      <c r="R368" s="30"/>
      <c r="S368" s="30"/>
      <c r="T368" s="30"/>
      <c r="U368" s="30"/>
      <c r="V368" s="33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">
        <v>16</v>
      </c>
      <c r="AS368" s="35">
        <v>7.6699999999999994E-6</v>
      </c>
      <c r="AT368">
        <v>118.611</v>
      </c>
      <c r="AU368">
        <v>114</v>
      </c>
      <c r="AV368">
        <v>124.27800000000001</v>
      </c>
      <c r="AW368">
        <v>-85.236000000000004</v>
      </c>
      <c r="AX368">
        <v>1.2999999999999999E-2</v>
      </c>
      <c r="BL368" s="33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">
        <v>24</v>
      </c>
      <c r="BY368" s="35">
        <v>9.5200000000000003E-6</v>
      </c>
      <c r="BZ368">
        <v>186.792</v>
      </c>
      <c r="CA368">
        <v>78.778000000000006</v>
      </c>
      <c r="CB368">
        <v>246.22800000000001</v>
      </c>
      <c r="CC368">
        <v>-74.578000000000003</v>
      </c>
      <c r="CD368">
        <v>1.7000000000000001E-2</v>
      </c>
      <c r="CG368" s="33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3"/>
      <c r="DC368" s="30"/>
      <c r="DD368" s="30"/>
      <c r="DE368" s="30"/>
      <c r="DF368" s="30"/>
      <c r="DG368" s="30"/>
      <c r="DH368" s="30"/>
      <c r="DI368" s="30"/>
      <c r="DJ368" s="30"/>
      <c r="DK368" s="30"/>
      <c r="DL368" s="29"/>
      <c r="DM368" s="29"/>
      <c r="DN368" s="30"/>
      <c r="DO368" s="30"/>
      <c r="DP368" s="30"/>
      <c r="DQ368" s="30"/>
      <c r="DR368" s="30"/>
      <c r="DS368" s="30"/>
      <c r="DT368" s="30"/>
      <c r="DU368" s="30"/>
      <c r="DV368" s="30"/>
      <c r="DW368" s="3">
        <v>37</v>
      </c>
      <c r="DX368"/>
      <c r="DY368" s="35">
        <v>9.8200000000000008E-6</v>
      </c>
      <c r="DZ368">
        <v>105.818</v>
      </c>
      <c r="EA368">
        <v>102.38200000000001</v>
      </c>
      <c r="EB368">
        <v>109.02800000000001</v>
      </c>
      <c r="EC368">
        <v>95.528000000000006</v>
      </c>
      <c r="ED368">
        <v>1.7000000000000001E-2</v>
      </c>
      <c r="EE368"/>
      <c r="EG368" s="33"/>
      <c r="EH368" s="30"/>
      <c r="EI368" s="34"/>
      <c r="EJ368" s="30"/>
      <c r="EK368" s="30"/>
      <c r="EL368" s="30"/>
      <c r="EM368" s="30"/>
      <c r="EN368" s="30"/>
      <c r="EO368" s="30"/>
      <c r="EP368" s="30"/>
      <c r="EQ368" s="33"/>
      <c r="ER368" s="30"/>
      <c r="ES368" s="30"/>
      <c r="ET368" s="30"/>
      <c r="EU368" s="30"/>
      <c r="EV368" s="30"/>
      <c r="EW368" s="30"/>
      <c r="EX368" s="30"/>
      <c r="EY368" s="30"/>
      <c r="EZ368" s="30"/>
      <c r="FL368" s="60"/>
      <c r="GB368" s="29"/>
      <c r="GC368" s="29"/>
      <c r="GD368" s="29"/>
      <c r="GE368" s="29"/>
      <c r="GF368" s="29"/>
      <c r="GG368" s="29"/>
      <c r="GH368" s="29"/>
      <c r="GI368" s="29"/>
      <c r="GJ368" s="29"/>
      <c r="GK368" s="29"/>
      <c r="GL368" s="29"/>
      <c r="GM368" s="29"/>
      <c r="GN368" s="29"/>
    </row>
    <row r="369" spans="1:196" x14ac:dyDescent="0.25">
      <c r="A369" s="30"/>
      <c r="B369">
        <v>10</v>
      </c>
      <c r="D369" s="35">
        <v>8.8999999999999995E-6</v>
      </c>
      <c r="E369">
        <v>64.677000000000007</v>
      </c>
      <c r="F369">
        <v>62.012</v>
      </c>
      <c r="G369">
        <v>68.954999999999998</v>
      </c>
      <c r="H369">
        <v>135</v>
      </c>
      <c r="I369">
        <v>1.4999999999999999E-2</v>
      </c>
      <c r="L369" s="33"/>
      <c r="M369" s="30"/>
      <c r="N369" s="30"/>
      <c r="O369" s="30"/>
      <c r="P369" s="30"/>
      <c r="Q369" s="30"/>
      <c r="R369" s="30"/>
      <c r="S369" s="30"/>
      <c r="T369" s="30"/>
      <c r="U369" s="30"/>
      <c r="V369" s="33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">
        <v>17</v>
      </c>
      <c r="AS369" s="35">
        <v>6.4500000000000001E-6</v>
      </c>
      <c r="AT369">
        <v>124.669</v>
      </c>
      <c r="AU369">
        <v>118</v>
      </c>
      <c r="AV369">
        <v>134.05600000000001</v>
      </c>
      <c r="AW369">
        <v>98.531000000000006</v>
      </c>
      <c r="AX369">
        <v>1.0999999999999999E-2</v>
      </c>
      <c r="BL369" s="33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">
        <v>25</v>
      </c>
      <c r="BY369" s="35">
        <v>7.0600000000000002E-6</v>
      </c>
      <c r="BZ369">
        <v>221.20400000000001</v>
      </c>
      <c r="CA369">
        <v>138.92400000000001</v>
      </c>
      <c r="CB369">
        <v>251.85300000000001</v>
      </c>
      <c r="CC369">
        <v>103.392</v>
      </c>
      <c r="CD369">
        <v>1.2E-2</v>
      </c>
      <c r="CG369" s="33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3"/>
      <c r="DC369" s="30"/>
      <c r="DD369" s="30"/>
      <c r="DE369" s="30"/>
      <c r="DF369" s="30"/>
      <c r="DG369" s="30"/>
      <c r="DH369" s="30"/>
      <c r="DI369" s="30"/>
      <c r="DJ369" s="30"/>
      <c r="DK369" s="30"/>
      <c r="DL369" s="29"/>
      <c r="DM369" s="29"/>
      <c r="DN369" s="30"/>
      <c r="DO369" s="30"/>
      <c r="DP369" s="30"/>
      <c r="DQ369" s="30"/>
      <c r="DR369" s="30"/>
      <c r="DS369" s="30"/>
      <c r="DT369" s="30"/>
      <c r="DU369" s="30"/>
      <c r="DV369" s="30"/>
      <c r="DW369" s="3">
        <v>38</v>
      </c>
      <c r="DX369"/>
      <c r="DY369" s="35">
        <v>9.2099999999999999E-6</v>
      </c>
      <c r="DZ369">
        <v>108.97</v>
      </c>
      <c r="EA369">
        <v>104.36499999999999</v>
      </c>
      <c r="EB369">
        <v>113.524</v>
      </c>
      <c r="EC369">
        <v>-86.186000000000007</v>
      </c>
      <c r="ED369">
        <v>1.6E-2</v>
      </c>
      <c r="EE369"/>
      <c r="EG369" s="33"/>
      <c r="EH369" s="30"/>
      <c r="EI369" s="34"/>
      <c r="EJ369" s="30"/>
      <c r="EK369" s="30"/>
      <c r="EL369" s="30"/>
      <c r="EM369" s="30"/>
      <c r="EN369" s="30"/>
      <c r="EO369" s="30"/>
      <c r="EP369" s="30"/>
      <c r="EQ369" s="33"/>
      <c r="ER369" s="30"/>
      <c r="ES369" s="30"/>
      <c r="ET369" s="30"/>
      <c r="EU369" s="30"/>
      <c r="EV369" s="30"/>
      <c r="EW369" s="30"/>
      <c r="EX369" s="30"/>
      <c r="EY369" s="30"/>
      <c r="EZ369" s="30"/>
      <c r="FL369" s="60"/>
      <c r="GB369" s="29"/>
      <c r="GC369" s="29"/>
      <c r="GD369" s="29"/>
      <c r="GE369" s="29"/>
      <c r="GF369" s="29"/>
      <c r="GG369" s="29"/>
      <c r="GH369" s="29"/>
      <c r="GI369" s="29"/>
      <c r="GJ369" s="29"/>
      <c r="GK369" s="29"/>
      <c r="GL369" s="29"/>
      <c r="GM369" s="29"/>
      <c r="GN369" s="29"/>
    </row>
    <row r="370" spans="1:196" x14ac:dyDescent="0.25">
      <c r="A370" s="30"/>
      <c r="B370">
        <v>11</v>
      </c>
      <c r="D370" s="35">
        <v>1.0699999999999999E-5</v>
      </c>
      <c r="E370">
        <v>65.117999999999995</v>
      </c>
      <c r="F370">
        <v>62.12</v>
      </c>
      <c r="G370">
        <v>69.930000000000007</v>
      </c>
      <c r="H370">
        <v>-42.613999999999997</v>
      </c>
      <c r="I370">
        <v>1.9E-2</v>
      </c>
      <c r="L370" s="33"/>
      <c r="M370" s="30"/>
      <c r="N370" s="30"/>
      <c r="O370" s="30"/>
      <c r="P370" s="30"/>
      <c r="Q370" s="30"/>
      <c r="R370" s="30"/>
      <c r="S370" s="30"/>
      <c r="T370" s="30"/>
      <c r="U370" s="30"/>
      <c r="V370" s="33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">
        <v>18</v>
      </c>
      <c r="AS370" s="35">
        <v>7.3699999999999997E-6</v>
      </c>
      <c r="AT370">
        <v>125.801</v>
      </c>
      <c r="AU370">
        <v>123.395</v>
      </c>
      <c r="AV370">
        <v>131.88900000000001</v>
      </c>
      <c r="AW370">
        <v>-87.51</v>
      </c>
      <c r="AX370">
        <v>1.2999999999999999E-2</v>
      </c>
      <c r="BL370" s="33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">
        <v>26</v>
      </c>
      <c r="BY370" s="35">
        <v>6.7499999999999997E-6</v>
      </c>
      <c r="BZ370">
        <v>219.797</v>
      </c>
      <c r="CA370">
        <v>85.381</v>
      </c>
      <c r="CB370">
        <v>253.47300000000001</v>
      </c>
      <c r="CC370">
        <v>-76.608000000000004</v>
      </c>
      <c r="CD370">
        <v>1.2E-2</v>
      </c>
      <c r="CG370" s="33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3"/>
      <c r="DC370" s="30"/>
      <c r="DD370" s="30"/>
      <c r="DE370" s="30"/>
      <c r="DF370" s="30"/>
      <c r="DG370" s="30"/>
      <c r="DH370" s="30"/>
      <c r="DI370" s="30"/>
      <c r="DJ370" s="30"/>
      <c r="DK370" s="30"/>
      <c r="DL370" s="29"/>
      <c r="DM370" s="29"/>
      <c r="DN370" s="30"/>
      <c r="DO370" s="30"/>
      <c r="DP370" s="30"/>
      <c r="DQ370" s="30"/>
      <c r="DR370" s="30"/>
      <c r="DS370" s="30"/>
      <c r="DT370" s="30"/>
      <c r="DU370" s="30"/>
      <c r="DV370" s="30"/>
      <c r="DW370" s="3">
        <v>39</v>
      </c>
      <c r="DX370"/>
      <c r="DY370" s="35">
        <v>7.9799999999999998E-6</v>
      </c>
      <c r="DZ370">
        <v>109.857</v>
      </c>
      <c r="EA370">
        <v>106.667</v>
      </c>
      <c r="EB370">
        <v>115.59699999999999</v>
      </c>
      <c r="EC370">
        <v>97.125</v>
      </c>
      <c r="ED370">
        <v>1.4E-2</v>
      </c>
      <c r="EE370"/>
      <c r="EG370" s="33"/>
      <c r="EH370" s="30"/>
      <c r="EI370" s="34"/>
      <c r="EJ370" s="30"/>
      <c r="EK370" s="30"/>
      <c r="EL370" s="30"/>
      <c r="EM370" s="30"/>
      <c r="EN370" s="30"/>
      <c r="EO370" s="30"/>
      <c r="EP370" s="30"/>
      <c r="EQ370" s="33"/>
      <c r="ER370" s="30"/>
      <c r="ES370" s="30"/>
      <c r="ET370" s="30"/>
      <c r="EU370" s="30"/>
      <c r="EV370" s="30"/>
      <c r="EW370" s="30"/>
      <c r="EX370" s="30"/>
      <c r="EY370" s="30"/>
      <c r="EZ370" s="30"/>
      <c r="FL370" s="60"/>
      <c r="GB370" s="29"/>
      <c r="GC370" s="29"/>
      <c r="GD370" s="29"/>
      <c r="GE370" s="29"/>
      <c r="GF370" s="29"/>
      <c r="GG370" s="29"/>
      <c r="GH370" s="29"/>
      <c r="GI370" s="29"/>
      <c r="GJ370" s="29"/>
      <c r="GK370" s="29"/>
      <c r="GL370" s="29"/>
      <c r="GM370" s="29"/>
      <c r="GN370" s="29"/>
    </row>
    <row r="371" spans="1:196" x14ac:dyDescent="0.25">
      <c r="A371" s="30"/>
      <c r="B371">
        <v>12</v>
      </c>
      <c r="D371" s="35">
        <v>9.5200000000000003E-6</v>
      </c>
      <c r="E371">
        <v>63.914000000000001</v>
      </c>
      <c r="F371">
        <v>61.56</v>
      </c>
      <c r="G371">
        <v>66.760999999999996</v>
      </c>
      <c r="H371">
        <v>140.44</v>
      </c>
      <c r="I371">
        <v>1.7000000000000001E-2</v>
      </c>
      <c r="L371" s="33"/>
      <c r="M371" s="30"/>
      <c r="N371" s="30"/>
      <c r="O371" s="30"/>
      <c r="P371" s="30"/>
      <c r="Q371" s="30"/>
      <c r="R371" s="30"/>
      <c r="S371" s="30"/>
      <c r="T371" s="30"/>
      <c r="U371" s="30"/>
      <c r="V371" s="33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">
        <v>19</v>
      </c>
      <c r="AS371" s="35">
        <v>1.01E-5</v>
      </c>
      <c r="AT371">
        <v>121.907</v>
      </c>
      <c r="AU371">
        <v>115.759</v>
      </c>
      <c r="AV371">
        <v>128.22200000000001</v>
      </c>
      <c r="AW371">
        <v>95.528000000000006</v>
      </c>
      <c r="AX371">
        <v>1.7000000000000001E-2</v>
      </c>
      <c r="BL371" s="33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">
        <v>27</v>
      </c>
      <c r="BY371" s="35">
        <v>7.3699999999999997E-6</v>
      </c>
      <c r="BZ371">
        <v>222.93600000000001</v>
      </c>
      <c r="CA371">
        <v>97.215999999999994</v>
      </c>
      <c r="CB371">
        <v>252.58199999999999</v>
      </c>
      <c r="CC371">
        <v>105.255</v>
      </c>
      <c r="CD371">
        <v>1.2999999999999999E-2</v>
      </c>
      <c r="CG371" s="33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3"/>
      <c r="DC371" s="30"/>
      <c r="DD371" s="30"/>
      <c r="DE371" s="30"/>
      <c r="DF371" s="30"/>
      <c r="DG371" s="30"/>
      <c r="DH371" s="30"/>
      <c r="DI371" s="30"/>
      <c r="DJ371" s="30"/>
      <c r="DK371" s="30"/>
      <c r="DL371" s="29"/>
      <c r="DM371" s="29"/>
      <c r="DN371" s="30"/>
      <c r="DO371" s="30"/>
      <c r="DP371" s="30"/>
      <c r="DQ371" s="30"/>
      <c r="DR371" s="30"/>
      <c r="DS371" s="30"/>
      <c r="DT371" s="30"/>
      <c r="DU371" s="30"/>
      <c r="DV371" s="30"/>
      <c r="DW371" s="3">
        <v>40</v>
      </c>
      <c r="DX371"/>
      <c r="DY371" s="35">
        <v>1.1399999999999999E-5</v>
      </c>
      <c r="DZ371">
        <v>110.738</v>
      </c>
      <c r="EA371">
        <v>104.601</v>
      </c>
      <c r="EB371">
        <v>117.667</v>
      </c>
      <c r="EC371">
        <v>-83.66</v>
      </c>
      <c r="ED371">
        <v>0.02</v>
      </c>
      <c r="EE371"/>
      <c r="EG371" s="33"/>
      <c r="EH371" s="30"/>
      <c r="EI371" s="34"/>
      <c r="EJ371" s="30"/>
      <c r="EK371" s="30"/>
      <c r="EL371" s="30"/>
      <c r="EM371" s="30"/>
      <c r="EN371" s="30"/>
      <c r="EO371" s="30"/>
      <c r="EP371" s="30"/>
      <c r="EQ371" s="33"/>
      <c r="ER371" s="30"/>
      <c r="ES371" s="30"/>
      <c r="ET371" s="30"/>
      <c r="EU371" s="30"/>
      <c r="EV371" s="30"/>
      <c r="EW371" s="30"/>
      <c r="EX371" s="30"/>
      <c r="EY371" s="30"/>
      <c r="EZ371" s="30"/>
      <c r="FL371" s="60"/>
      <c r="GB371" s="29"/>
      <c r="GC371" s="29"/>
      <c r="GD371" s="29"/>
      <c r="GE371" s="29"/>
      <c r="GF371" s="29"/>
      <c r="GG371" s="29"/>
      <c r="GH371" s="29"/>
      <c r="GI371" s="29"/>
      <c r="GJ371" s="29"/>
      <c r="GK371" s="29"/>
      <c r="GL371" s="29"/>
      <c r="GM371" s="29"/>
      <c r="GN371" s="29"/>
    </row>
    <row r="372" spans="1:196" x14ac:dyDescent="0.25">
      <c r="A372" s="30"/>
      <c r="B372">
        <v>13</v>
      </c>
      <c r="D372" s="35">
        <v>9.8200000000000008E-6</v>
      </c>
      <c r="E372">
        <v>69.022000000000006</v>
      </c>
      <c r="F372">
        <v>63.667000000000002</v>
      </c>
      <c r="G372">
        <v>74.465999999999994</v>
      </c>
      <c r="H372">
        <v>-43.726999999999997</v>
      </c>
      <c r="I372">
        <v>1.7000000000000001E-2</v>
      </c>
      <c r="L372" s="33"/>
      <c r="M372" s="30"/>
      <c r="N372" s="30"/>
      <c r="O372" s="30"/>
      <c r="P372" s="30"/>
      <c r="Q372" s="30"/>
      <c r="R372" s="30"/>
      <c r="S372" s="30"/>
      <c r="T372" s="30"/>
      <c r="U372" s="30"/>
      <c r="V372" s="33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">
        <v>20</v>
      </c>
      <c r="AS372" s="35">
        <v>4.3000000000000003E-6</v>
      </c>
      <c r="AT372">
        <v>122.776</v>
      </c>
      <c r="AU372">
        <v>119.667</v>
      </c>
      <c r="AV372">
        <v>124.904</v>
      </c>
      <c r="AW372">
        <v>-85.600999999999999</v>
      </c>
      <c r="AX372">
        <v>7.0000000000000001E-3</v>
      </c>
      <c r="BL372" s="33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">
        <v>28</v>
      </c>
      <c r="BY372" s="35">
        <v>6.7499999999999997E-6</v>
      </c>
      <c r="BZ372">
        <v>197.554</v>
      </c>
      <c r="CA372">
        <v>95.968000000000004</v>
      </c>
      <c r="CB372">
        <v>247.642</v>
      </c>
      <c r="CC372">
        <v>-73.301000000000002</v>
      </c>
      <c r="CD372">
        <v>1.2E-2</v>
      </c>
      <c r="CG372" s="33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3"/>
      <c r="DC372" s="30"/>
      <c r="DD372" s="30"/>
      <c r="DE372" s="30"/>
      <c r="DF372" s="30"/>
      <c r="DG372" s="30"/>
      <c r="DH372" s="30"/>
      <c r="DI372" s="30"/>
      <c r="DJ372" s="30"/>
      <c r="DK372" s="30"/>
      <c r="DL372" s="29"/>
      <c r="DM372" s="29"/>
      <c r="DN372" s="30"/>
      <c r="DO372" s="30"/>
      <c r="DP372" s="30"/>
      <c r="DQ372" s="30"/>
      <c r="DR372" s="30"/>
      <c r="DS372" s="30"/>
      <c r="DT372" s="30"/>
      <c r="DU372" s="30"/>
      <c r="DV372" s="30"/>
      <c r="DW372" s="3">
        <v>41</v>
      </c>
      <c r="DX372"/>
      <c r="DY372" s="35">
        <v>7.3699999999999997E-6</v>
      </c>
      <c r="DZ372">
        <v>126.733</v>
      </c>
      <c r="EA372">
        <v>113.265</v>
      </c>
      <c r="EB372">
        <v>148.11099999999999</v>
      </c>
      <c r="EC372">
        <v>92.385999999999996</v>
      </c>
      <c r="ED372">
        <v>1.2999999999999999E-2</v>
      </c>
      <c r="EE372"/>
      <c r="EG372" s="33"/>
      <c r="EH372" s="30"/>
      <c r="EI372" s="34"/>
      <c r="EJ372" s="30"/>
      <c r="EK372" s="30"/>
      <c r="EL372" s="30"/>
      <c r="EM372" s="30"/>
      <c r="EN372" s="30"/>
      <c r="EO372" s="30"/>
      <c r="EP372" s="30"/>
      <c r="EQ372" s="33"/>
      <c r="ER372" s="30"/>
      <c r="ES372" s="30"/>
      <c r="ET372" s="30"/>
      <c r="EU372" s="30"/>
      <c r="EV372" s="30"/>
      <c r="EW372" s="30"/>
      <c r="EX372" s="30"/>
      <c r="EY372" s="30"/>
      <c r="EZ372" s="30"/>
      <c r="FL372" s="60"/>
      <c r="GB372" s="29"/>
      <c r="GC372" s="29"/>
      <c r="GD372" s="29"/>
      <c r="GE372" s="29"/>
      <c r="GF372" s="29"/>
      <c r="GG372" s="29"/>
      <c r="GH372" s="29"/>
      <c r="GI372" s="29"/>
      <c r="GJ372" s="29"/>
      <c r="GK372" s="29"/>
      <c r="GL372" s="29"/>
      <c r="GM372" s="29"/>
      <c r="GN372" s="29"/>
    </row>
    <row r="373" spans="1:196" x14ac:dyDescent="0.25">
      <c r="A373" s="30"/>
      <c r="B373">
        <v>14</v>
      </c>
      <c r="D373" s="35">
        <v>8.8999999999999995E-6</v>
      </c>
      <c r="E373">
        <v>68.602000000000004</v>
      </c>
      <c r="F373">
        <v>64.930999999999997</v>
      </c>
      <c r="G373">
        <v>71.968000000000004</v>
      </c>
      <c r="H373">
        <v>139.399</v>
      </c>
      <c r="I373">
        <v>1.6E-2</v>
      </c>
      <c r="L373" s="33"/>
      <c r="M373" s="30"/>
      <c r="N373" s="30"/>
      <c r="O373" s="30"/>
      <c r="P373" s="30"/>
      <c r="Q373" s="30"/>
      <c r="R373" s="30"/>
      <c r="S373" s="30"/>
      <c r="T373" s="30"/>
      <c r="U373" s="30"/>
      <c r="V373" s="33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">
        <v>21</v>
      </c>
      <c r="AS373" s="35">
        <v>8.2900000000000002E-6</v>
      </c>
      <c r="AT373">
        <v>120.73</v>
      </c>
      <c r="AU373">
        <v>115.316</v>
      </c>
      <c r="AV373">
        <v>124.63</v>
      </c>
      <c r="AW373">
        <v>94.399000000000001</v>
      </c>
      <c r="AX373">
        <v>1.4E-2</v>
      </c>
      <c r="BL373" s="33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">
        <v>29</v>
      </c>
      <c r="BY373" s="35">
        <v>7.9799999999999998E-6</v>
      </c>
      <c r="BZ373">
        <v>202.602</v>
      </c>
      <c r="CA373">
        <v>142.50299999999999</v>
      </c>
      <c r="CB373">
        <v>246.06200000000001</v>
      </c>
      <c r="CC373">
        <v>104.036</v>
      </c>
      <c r="CD373">
        <v>1.4E-2</v>
      </c>
      <c r="CG373" s="33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3"/>
      <c r="DC373" s="30"/>
      <c r="DD373" s="30"/>
      <c r="DE373" s="30"/>
      <c r="DF373" s="30"/>
      <c r="DG373" s="30"/>
      <c r="DH373" s="30"/>
      <c r="DI373" s="30"/>
      <c r="DJ373" s="30"/>
      <c r="DK373" s="30"/>
      <c r="DL373" s="29"/>
      <c r="DM373" s="29"/>
      <c r="DN373" s="30"/>
      <c r="DO373" s="30"/>
      <c r="DP373" s="30"/>
      <c r="DQ373" s="30"/>
      <c r="DR373" s="30"/>
      <c r="DS373" s="30"/>
      <c r="DT373" s="30"/>
      <c r="DU373" s="30"/>
      <c r="DV373" s="30"/>
      <c r="DW373" s="3">
        <v>42</v>
      </c>
      <c r="DX373"/>
      <c r="DY373" s="35">
        <v>7.6699999999999994E-6</v>
      </c>
      <c r="DZ373">
        <v>166.62299999999999</v>
      </c>
      <c r="EA373">
        <v>148.11099999999999</v>
      </c>
      <c r="EB373">
        <v>181</v>
      </c>
      <c r="EC373">
        <v>-82.875</v>
      </c>
      <c r="ED373">
        <v>1.2999999999999999E-2</v>
      </c>
      <c r="EE373"/>
      <c r="EG373" s="33"/>
      <c r="EH373" s="30"/>
      <c r="EI373" s="34"/>
      <c r="EJ373" s="30"/>
      <c r="EK373" s="30"/>
      <c r="EL373" s="30"/>
      <c r="EM373" s="30"/>
      <c r="EN373" s="30"/>
      <c r="EO373" s="30"/>
      <c r="EP373" s="30"/>
      <c r="EQ373" s="33"/>
      <c r="ER373" s="30"/>
      <c r="ES373" s="30"/>
      <c r="ET373" s="30"/>
      <c r="EU373" s="30"/>
      <c r="EV373" s="30"/>
      <c r="EW373" s="30"/>
      <c r="EX373" s="30"/>
      <c r="EY373" s="30"/>
      <c r="EZ373" s="30"/>
      <c r="GB373" s="29"/>
      <c r="GC373" s="29"/>
      <c r="GD373" s="29"/>
      <c r="GE373" s="29"/>
      <c r="GF373" s="29"/>
      <c r="GG373" s="29"/>
      <c r="GH373" s="29"/>
      <c r="GI373" s="29"/>
      <c r="GJ373" s="29"/>
      <c r="GK373" s="29"/>
      <c r="GL373" s="29"/>
      <c r="GM373" s="29"/>
      <c r="GN373" s="29"/>
    </row>
    <row r="374" spans="1:196" x14ac:dyDescent="0.25">
      <c r="A374" s="30"/>
      <c r="B374">
        <v>15</v>
      </c>
      <c r="D374" s="35">
        <v>1.04E-5</v>
      </c>
      <c r="E374">
        <v>68.966999999999999</v>
      </c>
      <c r="F374">
        <v>65.384</v>
      </c>
      <c r="G374">
        <v>71.814999999999998</v>
      </c>
      <c r="H374">
        <v>-42.613999999999997</v>
      </c>
      <c r="I374">
        <v>1.9E-2</v>
      </c>
      <c r="L374" s="33"/>
      <c r="M374" s="30"/>
      <c r="N374" s="30"/>
      <c r="O374" s="30"/>
      <c r="P374" s="30"/>
      <c r="Q374" s="30"/>
      <c r="R374" s="30"/>
      <c r="S374" s="30"/>
      <c r="T374" s="30"/>
      <c r="U374" s="30"/>
      <c r="V374" s="33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">
        <v>22</v>
      </c>
      <c r="AS374" s="35">
        <v>1.1399999999999999E-5</v>
      </c>
      <c r="AT374">
        <v>119.247</v>
      </c>
      <c r="AU374">
        <v>111.09099999999999</v>
      </c>
      <c r="AV374">
        <v>129.88900000000001</v>
      </c>
      <c r="AW374">
        <v>-83.66</v>
      </c>
      <c r="AX374">
        <v>0.02</v>
      </c>
      <c r="BL374" s="33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">
        <v>30</v>
      </c>
      <c r="BY374" s="35">
        <v>7.6699999999999994E-6</v>
      </c>
      <c r="BZ374">
        <v>127.76</v>
      </c>
      <c r="CA374">
        <v>103.218</v>
      </c>
      <c r="CB374">
        <v>167.333</v>
      </c>
      <c r="CC374">
        <v>-73.739999999999995</v>
      </c>
      <c r="CD374">
        <v>1.4E-2</v>
      </c>
      <c r="CG374" s="33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3"/>
      <c r="DC374" s="30"/>
      <c r="DD374" s="30"/>
      <c r="DE374" s="30"/>
      <c r="DF374" s="30"/>
      <c r="DG374" s="30"/>
      <c r="DH374" s="30"/>
      <c r="DI374" s="30"/>
      <c r="DJ374" s="30"/>
      <c r="DK374" s="30"/>
      <c r="DL374" s="29"/>
      <c r="DM374" s="29"/>
      <c r="DN374" s="30"/>
      <c r="DO374" s="30"/>
      <c r="DP374" s="30"/>
      <c r="DQ374" s="30"/>
      <c r="DR374" s="30"/>
      <c r="DS374" s="30"/>
      <c r="DT374" s="30"/>
      <c r="DU374" s="30"/>
      <c r="DV374" s="30"/>
      <c r="DW374" s="3">
        <v>43</v>
      </c>
      <c r="DX374"/>
      <c r="DY374" s="35">
        <v>1.01E-5</v>
      </c>
      <c r="DZ374">
        <v>116.474</v>
      </c>
      <c r="EA374">
        <v>100.03400000000001</v>
      </c>
      <c r="EB374">
        <v>157</v>
      </c>
      <c r="EC374">
        <v>97.352000000000004</v>
      </c>
      <c r="ED374">
        <v>1.7000000000000001E-2</v>
      </c>
      <c r="EE374"/>
      <c r="EG374" s="33"/>
      <c r="EH374" s="30"/>
      <c r="EI374" s="34"/>
      <c r="EJ374" s="30"/>
      <c r="EK374" s="30"/>
      <c r="EL374" s="30"/>
      <c r="EM374" s="30"/>
      <c r="EN374" s="30"/>
      <c r="EO374" s="30"/>
      <c r="EP374" s="30"/>
      <c r="EQ374" s="33"/>
      <c r="ER374" s="30"/>
      <c r="ES374" s="30"/>
      <c r="ET374" s="30"/>
      <c r="EU374" s="30"/>
      <c r="EV374" s="30"/>
      <c r="EW374" s="30"/>
      <c r="EX374" s="30"/>
      <c r="EY374" s="30"/>
      <c r="EZ374" s="30"/>
      <c r="GB374" s="29"/>
      <c r="GC374" s="29"/>
      <c r="GD374" s="29"/>
      <c r="GE374" s="29"/>
      <c r="GF374" s="29"/>
      <c r="GG374" s="29"/>
      <c r="GH374" s="29"/>
      <c r="GI374" s="29"/>
      <c r="GJ374" s="29"/>
      <c r="GK374" s="29"/>
      <c r="GL374" s="29"/>
      <c r="GM374" s="29"/>
      <c r="GN374" s="29"/>
    </row>
    <row r="375" spans="1:196" x14ac:dyDescent="0.25">
      <c r="A375" s="30"/>
      <c r="B375">
        <v>16</v>
      </c>
      <c r="C375" t="s">
        <v>3</v>
      </c>
      <c r="D375" s="35">
        <v>9.2499999999999995E-6</v>
      </c>
      <c r="E375">
        <v>69.756</v>
      </c>
      <c r="F375">
        <v>65.897999999999996</v>
      </c>
      <c r="G375">
        <v>74.22</v>
      </c>
      <c r="H375">
        <v>42.351999999999997</v>
      </c>
      <c r="I375">
        <v>1.6E-2</v>
      </c>
      <c r="L375" s="33"/>
      <c r="M375" s="30"/>
      <c r="N375" s="30"/>
      <c r="O375" s="30"/>
      <c r="P375" s="30"/>
      <c r="Q375" s="30"/>
      <c r="R375" s="30"/>
      <c r="S375" s="30"/>
      <c r="T375" s="30"/>
      <c r="U375" s="30"/>
      <c r="V375" s="33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">
        <v>23</v>
      </c>
      <c r="AS375" s="35">
        <v>5.8300000000000001E-6</v>
      </c>
      <c r="AT375">
        <v>120.768</v>
      </c>
      <c r="AU375">
        <v>115.959</v>
      </c>
      <c r="AV375">
        <v>123.477</v>
      </c>
      <c r="AW375">
        <v>96.34</v>
      </c>
      <c r="AX375">
        <v>0.01</v>
      </c>
      <c r="BL375" s="33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">
        <v>31</v>
      </c>
      <c r="BY375" s="35">
        <v>7.3699999999999997E-6</v>
      </c>
      <c r="BZ375">
        <v>131.86000000000001</v>
      </c>
      <c r="CA375">
        <v>112.741</v>
      </c>
      <c r="CB375">
        <v>157.13800000000001</v>
      </c>
      <c r="CC375">
        <v>105.255</v>
      </c>
      <c r="CD375">
        <v>1.2999999999999999E-2</v>
      </c>
      <c r="CG375" s="33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3"/>
      <c r="DC375" s="30"/>
      <c r="DD375" s="30"/>
      <c r="DE375" s="30"/>
      <c r="DF375" s="30"/>
      <c r="DG375" s="30"/>
      <c r="DH375" s="30"/>
      <c r="DI375" s="30"/>
      <c r="DJ375" s="30"/>
      <c r="DK375" s="30"/>
      <c r="DL375" s="29"/>
      <c r="DM375" s="29"/>
      <c r="DN375" s="30"/>
      <c r="DO375" s="30"/>
      <c r="DP375" s="30"/>
      <c r="DQ375" s="30"/>
      <c r="DR375" s="30"/>
      <c r="DS375" s="30"/>
      <c r="DT375" s="30"/>
      <c r="DU375" s="30"/>
      <c r="DV375" s="30"/>
      <c r="DW375" s="3">
        <v>44</v>
      </c>
      <c r="DX375"/>
      <c r="DY375" s="35">
        <v>9.2099999999999999E-6</v>
      </c>
      <c r="DZ375">
        <v>98.712000000000003</v>
      </c>
      <c r="EA375">
        <v>94.721000000000004</v>
      </c>
      <c r="EB375">
        <v>102.111</v>
      </c>
      <c r="EC375">
        <v>-88.025000000000006</v>
      </c>
      <c r="ED375">
        <v>1.6E-2</v>
      </c>
      <c r="EE375"/>
      <c r="EG375" s="33"/>
      <c r="EH375" s="30"/>
      <c r="EI375" s="34"/>
      <c r="EJ375" s="30"/>
      <c r="EK375" s="30"/>
      <c r="EL375" s="30"/>
      <c r="EM375" s="30"/>
      <c r="EN375" s="30"/>
      <c r="EO375" s="30"/>
      <c r="EP375" s="30"/>
      <c r="EQ375" s="33"/>
      <c r="ER375" s="30"/>
      <c r="ES375" s="30"/>
      <c r="ET375" s="30"/>
      <c r="EU375" s="30"/>
      <c r="EV375" s="30"/>
      <c r="EW375" s="30"/>
      <c r="EX375" s="30"/>
      <c r="EY375" s="30"/>
      <c r="EZ375" s="30"/>
      <c r="GB375" s="29"/>
      <c r="GC375" s="29"/>
      <c r="GD375" s="29"/>
      <c r="GE375" s="29"/>
      <c r="GF375" s="29"/>
      <c r="GG375" s="29"/>
      <c r="GH375" s="29"/>
      <c r="GI375" s="29"/>
      <c r="GJ375" s="29"/>
      <c r="GK375" s="29"/>
      <c r="GL375" s="29"/>
      <c r="GM375" s="29"/>
      <c r="GN375" s="29"/>
    </row>
    <row r="376" spans="1:196" x14ac:dyDescent="0.25">
      <c r="A376" s="30"/>
      <c r="B376">
        <v>17</v>
      </c>
      <c r="C376" t="s">
        <v>7</v>
      </c>
      <c r="D376" s="35">
        <v>1.3599999999999999E-6</v>
      </c>
      <c r="E376">
        <v>4.0990000000000002</v>
      </c>
      <c r="F376">
        <v>3.589</v>
      </c>
      <c r="G376">
        <v>5.258</v>
      </c>
      <c r="H376">
        <v>92.293000000000006</v>
      </c>
      <c r="I376">
        <v>2E-3</v>
      </c>
      <c r="L376" s="33"/>
      <c r="M376" s="30"/>
      <c r="N376" s="30"/>
      <c r="O376" s="30"/>
      <c r="P376" s="30"/>
      <c r="Q376" s="30"/>
      <c r="R376" s="30"/>
      <c r="S376" s="30"/>
      <c r="T376" s="30"/>
      <c r="U376" s="30"/>
      <c r="V376" s="33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">
        <v>24</v>
      </c>
      <c r="AS376" s="35">
        <v>9.2099999999999999E-6</v>
      </c>
      <c r="AT376">
        <v>123.456</v>
      </c>
      <c r="AU376">
        <v>118.96899999999999</v>
      </c>
      <c r="AV376">
        <v>129.64400000000001</v>
      </c>
      <c r="AW376">
        <v>-84.093999999999994</v>
      </c>
      <c r="AX376">
        <v>1.6E-2</v>
      </c>
      <c r="BL376" s="33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">
        <v>32</v>
      </c>
      <c r="BY376" s="35">
        <v>8.8999999999999995E-6</v>
      </c>
      <c r="BZ376">
        <v>125.625</v>
      </c>
      <c r="CA376">
        <v>110.789</v>
      </c>
      <c r="CB376">
        <v>157.262</v>
      </c>
      <c r="CC376">
        <v>-71.564999999999998</v>
      </c>
      <c r="CD376">
        <v>1.6E-2</v>
      </c>
      <c r="CG376" s="33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3"/>
      <c r="DC376" s="30"/>
      <c r="DD376" s="30"/>
      <c r="DE376" s="30"/>
      <c r="DF376" s="30"/>
      <c r="DG376" s="30"/>
      <c r="DH376" s="30"/>
      <c r="DI376" s="30"/>
      <c r="DJ376" s="30"/>
      <c r="DK376" s="30"/>
      <c r="DL376" s="29"/>
      <c r="DM376" s="29"/>
      <c r="DN376" s="30"/>
      <c r="DO376" s="30"/>
      <c r="DP376" s="30"/>
      <c r="DQ376" s="30"/>
      <c r="DR376" s="30"/>
      <c r="DS376" s="30"/>
      <c r="DT376" s="30"/>
      <c r="DU376" s="30"/>
      <c r="DV376" s="30"/>
      <c r="DW376" s="3">
        <v>45</v>
      </c>
      <c r="DX376"/>
      <c r="DY376" s="35">
        <v>9.8200000000000008E-6</v>
      </c>
      <c r="DZ376">
        <v>99.784999999999997</v>
      </c>
      <c r="EA376">
        <v>94.549000000000007</v>
      </c>
      <c r="EB376">
        <v>104.04300000000001</v>
      </c>
      <c r="EC376">
        <v>95.528000000000006</v>
      </c>
      <c r="ED376">
        <v>1.7000000000000001E-2</v>
      </c>
      <c r="EE376"/>
      <c r="EG376" s="33"/>
      <c r="EH376" s="30"/>
      <c r="EI376" s="34"/>
      <c r="EJ376" s="30"/>
      <c r="EK376" s="30"/>
      <c r="EL376" s="30"/>
      <c r="EM376" s="30"/>
      <c r="EN376" s="30"/>
      <c r="EO376" s="30"/>
      <c r="EP376" s="30"/>
      <c r="EQ376" s="33"/>
      <c r="ER376" s="30"/>
      <c r="ES376" s="30"/>
      <c r="ET376" s="30"/>
      <c r="EU376" s="30"/>
      <c r="EV376" s="30"/>
      <c r="EW376" s="30"/>
      <c r="EX376" s="30"/>
      <c r="EY376" s="30"/>
      <c r="EZ376" s="30"/>
      <c r="GB376" s="29"/>
      <c r="GC376" s="29"/>
      <c r="GD376" s="29"/>
      <c r="GE376" s="29"/>
      <c r="GF376" s="29"/>
      <c r="GG376" s="29"/>
      <c r="GH376" s="29"/>
      <c r="GI376" s="29"/>
      <c r="GJ376" s="29"/>
      <c r="GK376" s="29"/>
      <c r="GL376" s="29"/>
      <c r="GM376" s="29"/>
      <c r="GN376" s="29"/>
    </row>
    <row r="377" spans="1:196" x14ac:dyDescent="0.25">
      <c r="A377" s="30"/>
      <c r="B377">
        <v>18</v>
      </c>
      <c r="C377" t="s">
        <v>4</v>
      </c>
      <c r="D377" s="35">
        <v>6.1399999999999997E-6</v>
      </c>
      <c r="E377">
        <v>63.914000000000001</v>
      </c>
      <c r="F377">
        <v>61.56</v>
      </c>
      <c r="G377">
        <v>66.760999999999996</v>
      </c>
      <c r="H377">
        <v>-43.726999999999997</v>
      </c>
      <c r="I377">
        <v>1.0999999999999999E-2</v>
      </c>
      <c r="L377" s="33"/>
      <c r="M377" s="30"/>
      <c r="N377" s="30"/>
      <c r="O377" s="30"/>
      <c r="P377" s="30"/>
      <c r="Q377" s="30"/>
      <c r="R377" s="30"/>
      <c r="S377" s="30"/>
      <c r="T377" s="30"/>
      <c r="U377" s="30"/>
      <c r="V377" s="33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">
        <v>25</v>
      </c>
      <c r="AS377" s="35">
        <v>6.1399999999999997E-6</v>
      </c>
      <c r="AT377">
        <v>120.09099999999999</v>
      </c>
      <c r="AU377">
        <v>115.85599999999999</v>
      </c>
      <c r="AV377">
        <v>124.664</v>
      </c>
      <c r="AW377">
        <v>93.18</v>
      </c>
      <c r="AX377">
        <v>0.01</v>
      </c>
      <c r="BL377" s="33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">
        <v>33</v>
      </c>
      <c r="BY377" s="35">
        <v>6.4500000000000001E-6</v>
      </c>
      <c r="BZ377">
        <v>129.83000000000001</v>
      </c>
      <c r="CA377">
        <v>110.425</v>
      </c>
      <c r="CB377">
        <v>179.35900000000001</v>
      </c>
      <c r="CC377">
        <v>104.744</v>
      </c>
      <c r="CD377">
        <v>1.0999999999999999E-2</v>
      </c>
      <c r="CG377" s="33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3"/>
      <c r="DC377" s="30"/>
      <c r="DD377" s="30"/>
      <c r="DE377" s="30"/>
      <c r="DF377" s="30"/>
      <c r="DG377" s="30"/>
      <c r="DH377" s="30"/>
      <c r="DI377" s="30"/>
      <c r="DJ377" s="30"/>
      <c r="DK377" s="30"/>
      <c r="DL377" s="29"/>
      <c r="DM377" s="29"/>
      <c r="DN377" s="30"/>
      <c r="DO377" s="30"/>
      <c r="DP377" s="30"/>
      <c r="DQ377" s="30"/>
      <c r="DR377" s="30"/>
      <c r="DS377" s="30"/>
      <c r="DT377" s="30"/>
      <c r="DU377" s="30"/>
      <c r="DV377" s="30"/>
      <c r="DW377" s="3">
        <v>46</v>
      </c>
      <c r="DX377"/>
      <c r="DY377" s="35">
        <v>9.5200000000000003E-6</v>
      </c>
      <c r="DZ377">
        <v>100.681</v>
      </c>
      <c r="EA377">
        <v>94.474000000000004</v>
      </c>
      <c r="EB377">
        <v>106.48099999999999</v>
      </c>
      <c r="EC377">
        <v>-84.289000000000001</v>
      </c>
      <c r="ED377">
        <v>1.7000000000000001E-2</v>
      </c>
      <c r="EE377"/>
      <c r="EG377" s="33"/>
      <c r="EH377" s="30"/>
      <c r="EI377" s="34"/>
      <c r="EJ377" s="30"/>
      <c r="EK377" s="30"/>
      <c r="EL377" s="30"/>
      <c r="EM377" s="30"/>
      <c r="EN377" s="30"/>
      <c r="EO377" s="30"/>
      <c r="EP377" s="30"/>
      <c r="EQ377" s="33"/>
      <c r="ER377" s="30"/>
      <c r="ES377" s="30"/>
      <c r="ET377" s="30"/>
      <c r="EU377" s="30"/>
      <c r="EV377" s="30"/>
      <c r="EW377" s="30"/>
      <c r="EX377" s="30"/>
      <c r="EY377" s="30"/>
      <c r="EZ377" s="30"/>
      <c r="GB377" s="29"/>
      <c r="GC377" s="29"/>
      <c r="GD377" s="29"/>
      <c r="GE377" s="29"/>
      <c r="GF377" s="29"/>
      <c r="GG377" s="29"/>
      <c r="GH377" s="29"/>
      <c r="GI377" s="29"/>
      <c r="GJ377" s="29"/>
      <c r="GK377" s="29"/>
      <c r="GL377" s="29"/>
      <c r="GM377" s="29"/>
      <c r="GN377" s="29"/>
    </row>
    <row r="378" spans="1:196" x14ac:dyDescent="0.25">
      <c r="A378" s="30"/>
      <c r="B378">
        <v>19</v>
      </c>
      <c r="C378" t="s">
        <v>5</v>
      </c>
      <c r="D378" s="35">
        <v>1.2E-5</v>
      </c>
      <c r="E378">
        <v>76.620999999999995</v>
      </c>
      <c r="F378">
        <v>72.332999999999998</v>
      </c>
      <c r="G378">
        <v>82.332999999999998</v>
      </c>
      <c r="H378">
        <v>140.44</v>
      </c>
      <c r="I378">
        <v>2.1000000000000001E-2</v>
      </c>
      <c r="L378" s="33"/>
      <c r="M378" s="30"/>
      <c r="N378" s="30"/>
      <c r="O378" s="30"/>
      <c r="P378" s="30"/>
      <c r="Q378" s="30"/>
      <c r="R378" s="30"/>
      <c r="S378" s="30"/>
      <c r="T378" s="30"/>
      <c r="U378" s="30"/>
      <c r="V378" s="33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">
        <v>26</v>
      </c>
      <c r="AS378" s="35">
        <v>6.1399999999999997E-6</v>
      </c>
      <c r="AT378">
        <v>120.18</v>
      </c>
      <c r="AU378">
        <v>113.059</v>
      </c>
      <c r="AV378">
        <v>124.82299999999999</v>
      </c>
      <c r="AW378">
        <v>-83.991</v>
      </c>
      <c r="AX378">
        <v>0.01</v>
      </c>
      <c r="BL378" s="33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">
        <v>34</v>
      </c>
      <c r="BY378" s="35">
        <v>1.04E-5</v>
      </c>
      <c r="BZ378">
        <v>114.256</v>
      </c>
      <c r="CA378">
        <v>103</v>
      </c>
      <c r="CB378">
        <v>128.298</v>
      </c>
      <c r="CC378">
        <v>-75.963999999999999</v>
      </c>
      <c r="CD378">
        <v>1.7999999999999999E-2</v>
      </c>
      <c r="CG378" s="33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3"/>
      <c r="DC378" s="30"/>
      <c r="DD378" s="30"/>
      <c r="DE378" s="30"/>
      <c r="DF378" s="30"/>
      <c r="DG378" s="30"/>
      <c r="DH378" s="30"/>
      <c r="DI378" s="30"/>
      <c r="DJ378" s="30"/>
      <c r="DK378" s="30"/>
      <c r="DL378" s="29"/>
      <c r="DM378" s="29"/>
      <c r="DN378" s="30"/>
      <c r="DO378" s="30"/>
      <c r="DP378" s="30"/>
      <c r="DQ378" s="30"/>
      <c r="DR378" s="30"/>
      <c r="DS378" s="30"/>
      <c r="DT378" s="30"/>
      <c r="DU378" s="30"/>
      <c r="DV378" s="30"/>
      <c r="DW378" s="3">
        <v>47</v>
      </c>
      <c r="DX378"/>
      <c r="DY378" s="35">
        <v>1.11E-5</v>
      </c>
      <c r="DZ378">
        <v>98.804000000000002</v>
      </c>
      <c r="EA378">
        <v>91.129000000000005</v>
      </c>
      <c r="EB378">
        <v>103.40900000000001</v>
      </c>
      <c r="EC378">
        <v>94.899000000000001</v>
      </c>
      <c r="ED378">
        <v>1.9E-2</v>
      </c>
      <c r="EE378"/>
      <c r="EG378" s="33"/>
      <c r="EH378" s="30"/>
      <c r="EI378" s="34"/>
      <c r="EJ378" s="30"/>
      <c r="EK378" s="30"/>
      <c r="EL378" s="30"/>
      <c r="EM378" s="30"/>
      <c r="EN378" s="30"/>
      <c r="EO378" s="30"/>
      <c r="EP378" s="30"/>
      <c r="EQ378" s="33"/>
      <c r="ER378" s="30"/>
      <c r="ES378" s="30"/>
      <c r="ET378" s="30"/>
      <c r="EU378" s="30"/>
      <c r="EV378" s="30"/>
      <c r="EW378" s="30"/>
      <c r="EX378" s="30"/>
      <c r="EY378" s="30"/>
      <c r="EZ378" s="30"/>
      <c r="GB378" s="29"/>
      <c r="GC378" s="29"/>
      <c r="GD378" s="29"/>
      <c r="GE378" s="29"/>
      <c r="GF378" s="29"/>
      <c r="GG378" s="29"/>
      <c r="GH378" s="29"/>
      <c r="GI378" s="29"/>
      <c r="GJ378" s="29"/>
      <c r="GK378" s="29"/>
      <c r="GL378" s="29"/>
      <c r="GM378" s="29"/>
      <c r="GN378" s="29"/>
    </row>
    <row r="379" spans="1:196" x14ac:dyDescent="0.25">
      <c r="A379" s="30"/>
      <c r="B379">
        <v>16</v>
      </c>
      <c r="C379" t="s">
        <v>79</v>
      </c>
      <c r="D379" s="35">
        <v>1.35E-4</v>
      </c>
      <c r="E379">
        <v>69.495999999999995</v>
      </c>
      <c r="F379">
        <v>61.066000000000003</v>
      </c>
      <c r="G379">
        <v>81.45</v>
      </c>
      <c r="H379">
        <v>-41.860999999999997</v>
      </c>
      <c r="I379">
        <v>0.24299999999999999</v>
      </c>
      <c r="L379" s="33"/>
      <c r="M379" s="30"/>
      <c r="N379" s="30"/>
      <c r="O379" s="30"/>
      <c r="P379" s="30"/>
      <c r="Q379" s="30"/>
      <c r="R379" s="30"/>
      <c r="S379" s="30"/>
      <c r="T379" s="30"/>
      <c r="U379" s="30"/>
      <c r="V379" s="33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">
        <v>27</v>
      </c>
      <c r="AS379" s="35">
        <v>6.4500000000000001E-6</v>
      </c>
      <c r="AT379">
        <v>120.98099999999999</v>
      </c>
      <c r="AU379">
        <v>118.70399999999999</v>
      </c>
      <c r="AV379">
        <v>123.13</v>
      </c>
      <c r="AW379">
        <v>95.710999999999999</v>
      </c>
      <c r="AX379">
        <v>1.0999999999999999E-2</v>
      </c>
      <c r="BL379" s="33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">
        <v>35</v>
      </c>
      <c r="BY379" s="35">
        <v>7.3699999999999997E-6</v>
      </c>
      <c r="BZ379">
        <v>100.81699999999999</v>
      </c>
      <c r="CA379">
        <v>92.204999999999998</v>
      </c>
      <c r="CB379">
        <v>110.017</v>
      </c>
      <c r="CC379">
        <v>104.621</v>
      </c>
      <c r="CD379">
        <v>1.2999999999999999E-2</v>
      </c>
      <c r="CG379" s="33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3"/>
      <c r="DC379" s="30"/>
      <c r="DD379" s="30"/>
      <c r="DE379" s="30"/>
      <c r="DF379" s="30"/>
      <c r="DG379" s="30"/>
      <c r="DH379" s="30"/>
      <c r="DI379" s="30"/>
      <c r="DJ379" s="30"/>
      <c r="DK379" s="30"/>
      <c r="DL379" s="29"/>
      <c r="DM379" s="29"/>
      <c r="DN379" s="30"/>
      <c r="DO379" s="30"/>
      <c r="DP379" s="30"/>
      <c r="DQ379" s="30"/>
      <c r="DR379" s="30"/>
      <c r="DS379" s="30"/>
      <c r="DT379" s="30"/>
      <c r="DU379" s="30"/>
      <c r="DV379" s="30"/>
      <c r="DW379" s="3">
        <v>48</v>
      </c>
      <c r="DX379"/>
      <c r="DY379" s="35">
        <v>9.5200000000000003E-6</v>
      </c>
      <c r="DZ379">
        <v>100.70099999999999</v>
      </c>
      <c r="EA379">
        <v>95.311000000000007</v>
      </c>
      <c r="EB379">
        <v>106.15600000000001</v>
      </c>
      <c r="EC379">
        <v>-84.289000000000001</v>
      </c>
      <c r="ED379">
        <v>1.7000000000000001E-2</v>
      </c>
      <c r="EE379"/>
      <c r="EG379" s="33"/>
      <c r="EH379" s="30"/>
      <c r="EI379" s="34"/>
      <c r="EJ379" s="30"/>
      <c r="EK379" s="30"/>
      <c r="EL379" s="30"/>
      <c r="EM379" s="30"/>
      <c r="EN379" s="30"/>
      <c r="EO379" s="30"/>
      <c r="EP379" s="30"/>
      <c r="EQ379" s="33"/>
      <c r="ER379" s="30"/>
      <c r="ES379" s="30"/>
      <c r="ET379" s="30"/>
      <c r="EU379" s="30"/>
      <c r="EV379" s="30"/>
      <c r="EW379" s="30"/>
      <c r="EX379" s="30"/>
      <c r="EY379" s="30"/>
      <c r="EZ379" s="30"/>
      <c r="FL379" s="60"/>
      <c r="GB379" s="29"/>
      <c r="GC379" s="29"/>
      <c r="GD379" s="29"/>
      <c r="GE379" s="29"/>
      <c r="GF379" s="29"/>
      <c r="GG379" s="29"/>
      <c r="GH379" s="29"/>
      <c r="GI379" s="29"/>
      <c r="GJ379" s="29"/>
      <c r="GK379" s="29"/>
      <c r="GL379" s="29"/>
      <c r="GM379" s="29"/>
      <c r="GN379" s="29"/>
    </row>
    <row r="380" spans="1:196" x14ac:dyDescent="0.25">
      <c r="A380" s="30"/>
      <c r="C380" t="s">
        <v>74</v>
      </c>
      <c r="I380">
        <v>5.6550000000000002</v>
      </c>
      <c r="L380" s="33"/>
      <c r="M380" s="30"/>
      <c r="N380" s="30"/>
      <c r="O380" s="30"/>
      <c r="P380" s="30"/>
      <c r="Q380" s="30"/>
      <c r="R380" s="30"/>
      <c r="S380" s="30"/>
      <c r="T380" s="30"/>
      <c r="U380" s="30"/>
      <c r="V380" s="33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">
        <v>28</v>
      </c>
      <c r="AS380" s="35">
        <v>6.1399999999999997E-6</v>
      </c>
      <c r="AT380">
        <v>120.26900000000001</v>
      </c>
      <c r="AU380">
        <v>118.053</v>
      </c>
      <c r="AV380">
        <v>122.29300000000001</v>
      </c>
      <c r="AW380">
        <v>-86.986999999999995</v>
      </c>
      <c r="AX380">
        <v>1.0999999999999999E-2</v>
      </c>
      <c r="BL380" s="33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">
        <v>36</v>
      </c>
      <c r="BY380" s="35">
        <v>1.01E-5</v>
      </c>
      <c r="BZ380">
        <v>106.765</v>
      </c>
      <c r="CA380">
        <v>97.111000000000004</v>
      </c>
      <c r="CB380">
        <v>120.917</v>
      </c>
      <c r="CC380">
        <v>-75.53</v>
      </c>
      <c r="CD380">
        <v>1.7000000000000001E-2</v>
      </c>
      <c r="CG380" s="33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3"/>
      <c r="DC380" s="30"/>
      <c r="DD380" s="30"/>
      <c r="DE380" s="30"/>
      <c r="DF380" s="30"/>
      <c r="DG380" s="30"/>
      <c r="DH380" s="30"/>
      <c r="DI380" s="30"/>
      <c r="DJ380" s="30"/>
      <c r="DK380" s="30"/>
      <c r="DL380" s="29"/>
      <c r="DM380" s="29"/>
      <c r="DN380" s="30"/>
      <c r="DO380" s="30"/>
      <c r="DP380" s="30"/>
      <c r="DQ380" s="30"/>
      <c r="DR380" s="30"/>
      <c r="DS380" s="30"/>
      <c r="DT380" s="30"/>
      <c r="DU380" s="30"/>
      <c r="DV380" s="30"/>
      <c r="DW380" s="3">
        <v>49</v>
      </c>
      <c r="DX380"/>
      <c r="DY380" s="35">
        <v>9.8200000000000008E-6</v>
      </c>
      <c r="DZ380">
        <v>98.75</v>
      </c>
      <c r="EA380">
        <v>95.718999999999994</v>
      </c>
      <c r="EB380">
        <v>101.38500000000001</v>
      </c>
      <c r="EC380">
        <v>95.710999999999999</v>
      </c>
      <c r="ED380">
        <v>1.7000000000000001E-2</v>
      </c>
      <c r="EE380"/>
      <c r="EG380" s="33"/>
      <c r="EH380" s="30"/>
      <c r="EI380" s="34"/>
      <c r="EJ380" s="30"/>
      <c r="EK380" s="30"/>
      <c r="EL380" s="30"/>
      <c r="EM380" s="30"/>
      <c r="EN380" s="30"/>
      <c r="EO380" s="30"/>
      <c r="EP380" s="30"/>
      <c r="EQ380" s="33"/>
      <c r="ER380" s="30"/>
      <c r="ES380" s="30"/>
      <c r="ET380" s="30"/>
      <c r="EU380" s="30"/>
      <c r="EV380" s="30"/>
      <c r="EW380" s="30"/>
      <c r="EX380" s="30"/>
      <c r="EY380" s="30"/>
      <c r="EZ380" s="30"/>
      <c r="FL380" s="60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</row>
    <row r="381" spans="1:196" x14ac:dyDescent="0.25">
      <c r="A381" s="30"/>
      <c r="J381" t="s">
        <v>8</v>
      </c>
      <c r="L381" s="33"/>
      <c r="M381" s="30"/>
      <c r="N381" s="30"/>
      <c r="O381" s="30"/>
      <c r="P381" s="30"/>
      <c r="Q381" s="30"/>
      <c r="R381" s="30"/>
      <c r="S381" s="30"/>
      <c r="T381" s="30"/>
      <c r="U381" s="30"/>
      <c r="V381" s="33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">
        <v>29</v>
      </c>
      <c r="AS381" s="35">
        <v>5.5300000000000004E-6</v>
      </c>
      <c r="AT381">
        <v>114.161</v>
      </c>
      <c r="AU381">
        <v>110.422</v>
      </c>
      <c r="AV381">
        <v>118.111</v>
      </c>
      <c r="AW381">
        <v>96.34</v>
      </c>
      <c r="AX381">
        <v>0.01</v>
      </c>
      <c r="BL381" s="33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">
        <v>37</v>
      </c>
      <c r="BY381" s="35">
        <v>1.1399999999999999E-5</v>
      </c>
      <c r="BZ381">
        <v>98.536000000000001</v>
      </c>
      <c r="CA381">
        <v>89.2</v>
      </c>
      <c r="CB381">
        <v>104.262</v>
      </c>
      <c r="CC381">
        <v>104.82599999999999</v>
      </c>
      <c r="CD381">
        <v>0.02</v>
      </c>
      <c r="CG381" s="33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3"/>
      <c r="DC381" s="30"/>
      <c r="DD381" s="30"/>
      <c r="DE381" s="30"/>
      <c r="DF381" s="30"/>
      <c r="DG381" s="30"/>
      <c r="DH381" s="30"/>
      <c r="DI381" s="30"/>
      <c r="DJ381" s="30"/>
      <c r="DK381" s="30"/>
      <c r="DL381" s="29"/>
      <c r="DM381" s="29"/>
      <c r="DN381" s="30"/>
      <c r="DO381" s="30"/>
      <c r="DP381" s="30"/>
      <c r="DQ381" s="30"/>
      <c r="DR381" s="30"/>
      <c r="DS381" s="30"/>
      <c r="DT381" s="30"/>
      <c r="DU381" s="30"/>
      <c r="DV381" s="30"/>
      <c r="DW381" s="3">
        <v>50</v>
      </c>
      <c r="DX381"/>
      <c r="DY381" s="35">
        <v>9.8200000000000008E-6</v>
      </c>
      <c r="DZ381">
        <v>94.24</v>
      </c>
      <c r="EA381">
        <v>90.367999999999995</v>
      </c>
      <c r="EB381">
        <v>100.254</v>
      </c>
      <c r="EC381">
        <v>-84.644000000000005</v>
      </c>
      <c r="ED381">
        <v>1.7000000000000001E-2</v>
      </c>
      <c r="EE381"/>
      <c r="EG381" s="33"/>
      <c r="EH381" s="30"/>
      <c r="EI381" s="34"/>
      <c r="EJ381" s="30"/>
      <c r="EK381" s="30"/>
      <c r="EL381" s="30"/>
      <c r="EM381" s="30"/>
      <c r="EN381" s="30"/>
      <c r="EO381" s="30"/>
      <c r="EP381" s="30"/>
      <c r="EQ381" s="33"/>
      <c r="ER381" s="30"/>
      <c r="ES381" s="30"/>
      <c r="ET381" s="30"/>
      <c r="EU381" s="30"/>
      <c r="EV381" s="30"/>
      <c r="EW381" s="30"/>
      <c r="EX381" s="30"/>
      <c r="EY381" s="30"/>
      <c r="EZ381" s="30"/>
      <c r="FL381" s="60"/>
      <c r="GB381" s="29"/>
      <c r="GC381" s="29"/>
      <c r="GD381" s="29"/>
      <c r="GE381" s="29"/>
      <c r="GF381" s="29"/>
      <c r="GG381" s="29"/>
      <c r="GH381" s="29"/>
      <c r="GI381" s="29"/>
      <c r="GJ381" s="29"/>
      <c r="GK381" s="29"/>
      <c r="GL381" s="29"/>
      <c r="GM381" s="29"/>
      <c r="GN381" s="29"/>
    </row>
    <row r="382" spans="1:196" x14ac:dyDescent="0.25">
      <c r="A382" s="30"/>
      <c r="J382">
        <v>15.1875</v>
      </c>
      <c r="K382">
        <v>289.375</v>
      </c>
      <c r="L382" s="33"/>
      <c r="M382" s="30"/>
      <c r="N382" s="30"/>
      <c r="O382" s="30"/>
      <c r="P382" s="30"/>
      <c r="Q382" s="30"/>
      <c r="R382" s="30"/>
      <c r="S382" s="30"/>
      <c r="T382" s="30"/>
      <c r="U382" s="30"/>
      <c r="V382" s="33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">
        <v>30</v>
      </c>
      <c r="AS382" s="35">
        <v>9.5200000000000003E-6</v>
      </c>
      <c r="AT382">
        <v>115.944</v>
      </c>
      <c r="AU382">
        <v>113.06699999999999</v>
      </c>
      <c r="AV382">
        <v>119.03700000000001</v>
      </c>
      <c r="AW382">
        <v>-84.289000000000001</v>
      </c>
      <c r="AX382">
        <v>1.7000000000000001E-2</v>
      </c>
      <c r="BL382" s="33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">
        <v>38</v>
      </c>
      <c r="BY382" s="35">
        <v>7.6699999999999994E-6</v>
      </c>
      <c r="BZ382">
        <v>111.03700000000001</v>
      </c>
      <c r="CA382">
        <v>93.125</v>
      </c>
      <c r="CB382">
        <v>152.815</v>
      </c>
      <c r="CC382">
        <v>-75.963999999999999</v>
      </c>
      <c r="CD382">
        <v>1.2999999999999999E-2</v>
      </c>
      <c r="CG382" s="33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3"/>
      <c r="DC382" s="30"/>
      <c r="DD382" s="30"/>
      <c r="DE382" s="30"/>
      <c r="DF382" s="30"/>
      <c r="DG382" s="30"/>
      <c r="DH382" s="30"/>
      <c r="DI382" s="30"/>
      <c r="DJ382" s="30"/>
      <c r="DK382" s="30"/>
      <c r="DL382" s="29"/>
      <c r="DM382" s="29"/>
      <c r="DN382" s="30"/>
      <c r="DO382" s="30"/>
      <c r="DP382" s="30"/>
      <c r="DQ382" s="30"/>
      <c r="DR382" s="30"/>
      <c r="DS382" s="30"/>
      <c r="DT382" s="30"/>
      <c r="DU382" s="30"/>
      <c r="DV382" s="30"/>
      <c r="DW382" s="3">
        <v>51</v>
      </c>
      <c r="DX382"/>
      <c r="DY382" s="35">
        <v>9.2099999999999999E-6</v>
      </c>
      <c r="DZ382">
        <v>93.65</v>
      </c>
      <c r="EA382">
        <v>89.555999999999997</v>
      </c>
      <c r="EB382">
        <v>98.563000000000002</v>
      </c>
      <c r="EC382">
        <v>95.906000000000006</v>
      </c>
      <c r="ED382">
        <v>1.6E-2</v>
      </c>
      <c r="EE382"/>
      <c r="EG382" s="33"/>
      <c r="EH382" s="30"/>
      <c r="EI382" s="34"/>
      <c r="EJ382" s="30"/>
      <c r="EK382" s="30"/>
      <c r="EL382" s="30"/>
      <c r="EM382" s="30"/>
      <c r="EN382" s="30"/>
      <c r="EO382" s="30"/>
      <c r="EP382" s="30"/>
      <c r="EQ382" s="33"/>
      <c r="ER382" s="30"/>
      <c r="ES382" s="30"/>
      <c r="ET382" s="30"/>
      <c r="EU382" s="30"/>
      <c r="EV382" s="30"/>
      <c r="EW382" s="30"/>
      <c r="EX382" s="30"/>
      <c r="EY382" s="30"/>
      <c r="EZ382" s="30"/>
      <c r="FL382" s="60"/>
      <c r="GB382" s="29"/>
      <c r="GC382" s="29"/>
      <c r="GD382" s="29"/>
      <c r="GE382" s="29"/>
      <c r="GF382" s="29"/>
      <c r="GG382" s="29"/>
      <c r="GH382" s="29"/>
      <c r="GI382" s="29"/>
      <c r="GJ382" s="29"/>
      <c r="GK382" s="29"/>
      <c r="GL382" s="29"/>
      <c r="GM382" s="29"/>
      <c r="GN382" s="29"/>
    </row>
    <row r="383" spans="1:196" x14ac:dyDescent="0.25">
      <c r="A383" s="30"/>
      <c r="E383">
        <v>41.339285709999999</v>
      </c>
      <c r="F383">
        <v>257.22222219999998</v>
      </c>
      <c r="G383">
        <v>2.1696428569999999</v>
      </c>
      <c r="H383">
        <v>13.5</v>
      </c>
      <c r="I383" t="s">
        <v>9</v>
      </c>
      <c r="J383">
        <v>11.57142857</v>
      </c>
      <c r="K383">
        <v>220.4761905</v>
      </c>
      <c r="L383" s="33"/>
      <c r="M383" s="30"/>
      <c r="N383" s="30"/>
      <c r="O383" s="30"/>
      <c r="P383" s="30"/>
      <c r="Q383" s="30"/>
      <c r="R383" s="30"/>
      <c r="S383" s="30"/>
      <c r="T383" s="30"/>
      <c r="U383" s="30"/>
      <c r="V383" s="33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">
        <v>31</v>
      </c>
      <c r="AS383" s="35">
        <v>9.8200000000000008E-6</v>
      </c>
      <c r="AT383">
        <v>120.54300000000001</v>
      </c>
      <c r="AU383">
        <v>113.72799999999999</v>
      </c>
      <c r="AV383">
        <v>125.15900000000001</v>
      </c>
      <c r="AW383">
        <v>93.813999999999993</v>
      </c>
      <c r="AX383">
        <v>1.7000000000000001E-2</v>
      </c>
      <c r="BL383" s="33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">
        <v>39</v>
      </c>
      <c r="BY383" s="35">
        <v>8.2900000000000002E-6</v>
      </c>
      <c r="BZ383">
        <v>113.318</v>
      </c>
      <c r="CA383">
        <v>78.789000000000001</v>
      </c>
      <c r="CB383">
        <v>141.369</v>
      </c>
      <c r="CC383">
        <v>105.642</v>
      </c>
      <c r="CD383">
        <v>1.4999999999999999E-2</v>
      </c>
      <c r="CG383" s="33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3"/>
      <c r="DC383" s="30"/>
      <c r="DD383" s="30"/>
      <c r="DE383" s="30"/>
      <c r="DF383" s="30"/>
      <c r="DG383" s="30"/>
      <c r="DH383" s="30"/>
      <c r="DI383" s="30"/>
      <c r="DJ383" s="30"/>
      <c r="DK383" s="30"/>
      <c r="DL383" s="29"/>
      <c r="DM383" s="29"/>
      <c r="DN383" s="30"/>
      <c r="DO383" s="30"/>
      <c r="DP383" s="30"/>
      <c r="DQ383" s="30"/>
      <c r="DR383" s="30"/>
      <c r="DS383" s="30"/>
      <c r="DT383" s="30"/>
      <c r="DU383" s="30"/>
      <c r="DV383" s="30"/>
      <c r="DW383" s="3">
        <v>52</v>
      </c>
      <c r="DX383"/>
      <c r="DY383" s="35">
        <v>1.01E-5</v>
      </c>
      <c r="DZ383">
        <v>89.091999999999999</v>
      </c>
      <c r="EA383">
        <v>83.521000000000001</v>
      </c>
      <c r="EB383">
        <v>96.207999999999998</v>
      </c>
      <c r="EC383">
        <v>-84.644000000000005</v>
      </c>
      <c r="ED383">
        <v>1.7999999999999999E-2</v>
      </c>
      <c r="EE383"/>
      <c r="EG383" s="33"/>
      <c r="EH383" s="30"/>
      <c r="EI383" s="34"/>
      <c r="EJ383" s="30"/>
      <c r="EK383" s="30"/>
      <c r="EL383" s="30"/>
      <c r="EM383" s="30"/>
      <c r="EN383" s="30"/>
      <c r="EO383" s="30"/>
      <c r="EP383" s="30"/>
      <c r="EQ383" s="33"/>
      <c r="ER383" s="30"/>
      <c r="ES383" s="30"/>
      <c r="ET383" s="30"/>
      <c r="EU383" s="30"/>
      <c r="EV383" s="30"/>
      <c r="EW383" s="30"/>
      <c r="EX383" s="30"/>
      <c r="EY383" s="30"/>
      <c r="EZ383" s="30"/>
      <c r="FL383" s="60"/>
      <c r="GB383" s="29"/>
      <c r="GC383" s="29"/>
      <c r="GD383" s="29"/>
      <c r="GE383" s="29"/>
      <c r="GF383" s="29"/>
      <c r="GG383" s="29"/>
      <c r="GH383" s="29"/>
      <c r="GI383" s="29"/>
      <c r="GJ383" s="29"/>
      <c r="GK383" s="29"/>
      <c r="GL383" s="29"/>
      <c r="GM383" s="29"/>
      <c r="GN383" s="29"/>
    </row>
    <row r="384" spans="1:196" x14ac:dyDescent="0.25">
      <c r="A384" s="30"/>
      <c r="F384">
        <v>330.7142857</v>
      </c>
      <c r="H384">
        <v>17.35714286</v>
      </c>
      <c r="I384" t="s">
        <v>10</v>
      </c>
      <c r="J384">
        <v>22.09090909</v>
      </c>
      <c r="K384">
        <v>420.90909090000002</v>
      </c>
      <c r="L384" s="33"/>
      <c r="M384" s="30"/>
      <c r="N384" s="30"/>
      <c r="O384" s="30"/>
      <c r="P384" s="30"/>
      <c r="Q384" s="30"/>
      <c r="R384" s="30"/>
      <c r="S384" s="30"/>
      <c r="T384" s="30"/>
      <c r="U384" s="30"/>
      <c r="V384" s="33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">
        <v>32</v>
      </c>
      <c r="AS384" s="35">
        <v>8.6000000000000007E-6</v>
      </c>
      <c r="AT384">
        <v>122.328</v>
      </c>
      <c r="AU384">
        <v>119.14400000000001</v>
      </c>
      <c r="AV384">
        <v>126.953</v>
      </c>
      <c r="AW384">
        <v>-85.763999999999996</v>
      </c>
      <c r="AX384">
        <v>1.4999999999999999E-2</v>
      </c>
      <c r="BL384" s="33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">
        <v>40</v>
      </c>
      <c r="BY384" s="35">
        <v>5.5300000000000004E-6</v>
      </c>
      <c r="BZ384">
        <v>121.325</v>
      </c>
      <c r="CA384">
        <v>99.227000000000004</v>
      </c>
      <c r="CB384">
        <v>159.846</v>
      </c>
      <c r="CC384">
        <v>-76.759</v>
      </c>
      <c r="CD384">
        <v>0.01</v>
      </c>
      <c r="CG384" s="33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3"/>
      <c r="DC384" s="30"/>
      <c r="DD384" s="30"/>
      <c r="DE384" s="30"/>
      <c r="DF384" s="30"/>
      <c r="DG384" s="30"/>
      <c r="DH384" s="30"/>
      <c r="DI384" s="30"/>
      <c r="DJ384" s="30"/>
      <c r="DK384" s="30"/>
      <c r="DL384" s="29"/>
      <c r="DM384" s="29"/>
      <c r="DN384" s="30"/>
      <c r="DO384" s="30"/>
      <c r="DP384" s="30"/>
      <c r="DQ384" s="30"/>
      <c r="DR384" s="30"/>
      <c r="DS384" s="30"/>
      <c r="DT384" s="30"/>
      <c r="DU384" s="30"/>
      <c r="DV384" s="30"/>
      <c r="DW384" s="3">
        <v>53</v>
      </c>
      <c r="DX384"/>
      <c r="DY384" s="35">
        <v>1.01E-5</v>
      </c>
      <c r="DZ384">
        <v>92.402000000000001</v>
      </c>
      <c r="EA384">
        <v>87.185000000000002</v>
      </c>
      <c r="EB384">
        <v>98</v>
      </c>
      <c r="EC384">
        <v>95.355999999999995</v>
      </c>
      <c r="ED384">
        <v>1.7999999999999999E-2</v>
      </c>
      <c r="EE384"/>
      <c r="EG384" s="33"/>
      <c r="EH384" s="30"/>
      <c r="EI384" s="34"/>
      <c r="EJ384" s="30"/>
      <c r="EK384" s="30"/>
      <c r="EL384" s="30"/>
      <c r="EM384" s="30"/>
      <c r="EN384" s="30"/>
      <c r="EO384" s="30"/>
      <c r="EP384" s="30"/>
      <c r="EQ384" s="33"/>
      <c r="ER384" s="30"/>
      <c r="ES384" s="30"/>
      <c r="ET384" s="30"/>
      <c r="EU384" s="30"/>
      <c r="EV384" s="30"/>
      <c r="EW384" s="30"/>
      <c r="EX384" s="30"/>
      <c r="EY384" s="30"/>
      <c r="EZ384" s="30"/>
      <c r="FL384" s="60"/>
      <c r="GB384" s="29"/>
      <c r="GC384" s="29"/>
      <c r="GD384" s="29"/>
      <c r="GE384" s="29"/>
      <c r="GF384" s="29"/>
      <c r="GG384" s="29"/>
      <c r="GH384" s="29"/>
      <c r="GI384" s="29"/>
      <c r="GJ384" s="29"/>
      <c r="GK384" s="29"/>
      <c r="GL384" s="29"/>
      <c r="GM384" s="29"/>
      <c r="GN384" s="29"/>
    </row>
    <row r="385" spans="1:196" x14ac:dyDescent="0.25">
      <c r="A385" s="30"/>
      <c r="L385" s="33"/>
      <c r="M385" s="30"/>
      <c r="N385" s="30"/>
      <c r="O385" s="30"/>
      <c r="P385" s="30"/>
      <c r="Q385" s="30"/>
      <c r="R385" s="30"/>
      <c r="S385" s="30"/>
      <c r="T385" s="30"/>
      <c r="U385" s="30"/>
      <c r="V385" s="33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">
        <v>33</v>
      </c>
      <c r="AS385" s="35">
        <v>7.6699999999999994E-6</v>
      </c>
      <c r="AT385">
        <v>120.116</v>
      </c>
      <c r="AU385">
        <v>114.889</v>
      </c>
      <c r="AV385">
        <v>123.667</v>
      </c>
      <c r="AW385">
        <v>99.462000000000003</v>
      </c>
      <c r="AX385">
        <v>1.2999999999999999E-2</v>
      </c>
      <c r="BL385" s="33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">
        <v>41</v>
      </c>
      <c r="BY385" s="35">
        <v>6.7499999999999997E-6</v>
      </c>
      <c r="BZ385">
        <v>155.005</v>
      </c>
      <c r="CA385">
        <v>80.444000000000003</v>
      </c>
      <c r="CB385">
        <v>246.16800000000001</v>
      </c>
      <c r="CC385">
        <v>106.699</v>
      </c>
      <c r="CD385">
        <v>1.2E-2</v>
      </c>
      <c r="CG385" s="33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3"/>
      <c r="DC385" s="30"/>
      <c r="DD385" s="30"/>
      <c r="DE385" s="30"/>
      <c r="DF385" s="30"/>
      <c r="DG385" s="30"/>
      <c r="DH385" s="30"/>
      <c r="DI385" s="30"/>
      <c r="DJ385" s="30"/>
      <c r="DK385" s="30"/>
      <c r="DL385" s="29"/>
      <c r="DM385" s="29"/>
      <c r="DN385" s="30"/>
      <c r="DO385" s="30"/>
      <c r="DP385" s="30"/>
      <c r="DQ385" s="30"/>
      <c r="DR385" s="30"/>
      <c r="DS385" s="30"/>
      <c r="DT385" s="30"/>
      <c r="DU385" s="30"/>
      <c r="DV385" s="30"/>
      <c r="DW385" s="3">
        <v>54</v>
      </c>
      <c r="DX385"/>
      <c r="DY385" s="35">
        <v>8.8999999999999995E-6</v>
      </c>
      <c r="DZ385">
        <v>90.498000000000005</v>
      </c>
      <c r="EA385">
        <v>87.531999999999996</v>
      </c>
      <c r="EB385">
        <v>95.206000000000003</v>
      </c>
      <c r="EC385">
        <v>-85.914000000000001</v>
      </c>
      <c r="ED385">
        <v>1.6E-2</v>
      </c>
      <c r="EE385"/>
      <c r="EG385" s="33"/>
      <c r="EH385" s="30"/>
      <c r="EI385" s="34"/>
      <c r="EJ385" s="30"/>
      <c r="EK385" s="30"/>
      <c r="EL385" s="30"/>
      <c r="EM385" s="30"/>
      <c r="EN385" s="30"/>
      <c r="EO385" s="30"/>
      <c r="EP385" s="30"/>
      <c r="EQ385" s="33"/>
      <c r="ER385" s="30"/>
      <c r="ES385" s="30"/>
      <c r="ET385" s="30"/>
      <c r="EU385" s="30"/>
      <c r="EV385" s="30"/>
      <c r="EW385" s="30"/>
      <c r="EX385" s="30"/>
      <c r="EY385" s="30"/>
      <c r="EZ385" s="30"/>
      <c r="FL385" s="60"/>
      <c r="GB385" s="29"/>
      <c r="GC385" s="29"/>
      <c r="GD385" s="29"/>
      <c r="GE385" s="29"/>
      <c r="GF385" s="29"/>
      <c r="GG385" s="29"/>
      <c r="GH385" s="29"/>
      <c r="GI385" s="29"/>
      <c r="GJ385" s="29"/>
      <c r="GK385" s="29"/>
      <c r="GL385" s="29"/>
      <c r="GM385" s="29"/>
      <c r="GN385" s="29"/>
    </row>
    <row r="386" spans="1:196" x14ac:dyDescent="0.25">
      <c r="A386" s="30"/>
      <c r="C386" t="s">
        <v>3</v>
      </c>
      <c r="I386">
        <v>1.4999999999999999E-2</v>
      </c>
      <c r="L386" s="33"/>
      <c r="M386" s="30"/>
      <c r="N386" s="30"/>
      <c r="O386" s="30"/>
      <c r="P386" s="30"/>
      <c r="Q386" s="30"/>
      <c r="R386" s="30"/>
      <c r="S386" s="30"/>
      <c r="T386" s="30"/>
      <c r="U386" s="30"/>
      <c r="V386" s="33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">
        <v>34</v>
      </c>
      <c r="AS386" s="35">
        <v>9.2099999999999999E-6</v>
      </c>
      <c r="AT386">
        <v>124.39700000000001</v>
      </c>
      <c r="AU386">
        <v>116.809</v>
      </c>
      <c r="AV386">
        <v>130.322</v>
      </c>
      <c r="AW386">
        <v>-84.093999999999994</v>
      </c>
      <c r="AX386">
        <v>1.6E-2</v>
      </c>
      <c r="BL386" s="33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">
        <v>42</v>
      </c>
      <c r="BY386" s="35">
        <v>7.0600000000000002E-6</v>
      </c>
      <c r="BZ386">
        <v>131.191</v>
      </c>
      <c r="CA386">
        <v>58.683999999999997</v>
      </c>
      <c r="CB386">
        <v>190.06299999999999</v>
      </c>
      <c r="CC386">
        <v>-74.055000000000007</v>
      </c>
      <c r="CD386">
        <v>1.2E-2</v>
      </c>
      <c r="CG386" s="33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3"/>
      <c r="DC386" s="30"/>
      <c r="DD386" s="30"/>
      <c r="DE386" s="30"/>
      <c r="DF386" s="30"/>
      <c r="DG386" s="30"/>
      <c r="DH386" s="30"/>
      <c r="DI386" s="30"/>
      <c r="DJ386" s="30"/>
      <c r="DK386" s="30"/>
      <c r="DL386" s="29"/>
      <c r="DM386" s="29"/>
      <c r="DN386" s="30"/>
      <c r="DO386" s="30"/>
      <c r="DP386" s="30"/>
      <c r="DQ386" s="30"/>
      <c r="DR386" s="30"/>
      <c r="DS386" s="30"/>
      <c r="DT386" s="30"/>
      <c r="DU386" s="30"/>
      <c r="DV386" s="30"/>
      <c r="DW386" s="3">
        <v>55</v>
      </c>
      <c r="DX386"/>
      <c r="DY386" s="35">
        <v>1.01E-5</v>
      </c>
      <c r="DZ386">
        <v>87.242999999999995</v>
      </c>
      <c r="EA386">
        <v>81.944000000000003</v>
      </c>
      <c r="EB386">
        <v>93.832999999999998</v>
      </c>
      <c r="EC386">
        <v>97.125</v>
      </c>
      <c r="ED386">
        <v>1.7999999999999999E-2</v>
      </c>
      <c r="EE386"/>
      <c r="EG386" s="33"/>
      <c r="EH386" s="30"/>
      <c r="EI386" s="34"/>
      <c r="EJ386" s="30"/>
      <c r="EK386" s="30"/>
      <c r="EL386" s="30"/>
      <c r="EM386" s="30"/>
      <c r="EN386" s="30"/>
      <c r="EO386" s="30"/>
      <c r="EP386" s="30"/>
      <c r="EQ386" s="33"/>
      <c r="ER386" s="30"/>
      <c r="ES386" s="30"/>
      <c r="ET386" s="30"/>
      <c r="EU386" s="30"/>
      <c r="EV386" s="30"/>
      <c r="EW386" s="30"/>
      <c r="EX386" s="30"/>
      <c r="EY386" s="30"/>
      <c r="EZ386" s="30"/>
      <c r="FL386" s="60"/>
      <c r="GB386" s="29"/>
      <c r="GC386" s="29"/>
      <c r="GD386" s="29"/>
      <c r="GE386" s="29"/>
      <c r="GF386" s="29"/>
      <c r="GG386" s="29"/>
      <c r="GH386" s="29"/>
      <c r="GI386" s="29"/>
      <c r="GJ386" s="29"/>
      <c r="GK386" s="29"/>
      <c r="GL386" s="29"/>
      <c r="GM386" s="29"/>
      <c r="GN386" s="29"/>
    </row>
    <row r="387" spans="1:196" x14ac:dyDescent="0.25">
      <c r="A387" s="30"/>
      <c r="C387" t="s">
        <v>7</v>
      </c>
      <c r="I387">
        <v>2.5000000000000001E-3</v>
      </c>
      <c r="L387" s="33"/>
      <c r="M387" s="30"/>
      <c r="N387" s="30"/>
      <c r="O387" s="30"/>
      <c r="P387" s="30"/>
      <c r="Q387" s="30"/>
      <c r="R387" s="30"/>
      <c r="S387" s="30"/>
      <c r="T387" s="30"/>
      <c r="U387" s="30"/>
      <c r="V387" s="33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">
        <v>35</v>
      </c>
      <c r="AS387" s="35">
        <v>6.4500000000000001E-6</v>
      </c>
      <c r="AT387">
        <v>119.88800000000001</v>
      </c>
      <c r="AU387">
        <v>116.6</v>
      </c>
      <c r="AV387">
        <v>125.889</v>
      </c>
      <c r="AW387">
        <v>92.861999999999995</v>
      </c>
      <c r="AX387">
        <v>1.0999999999999999E-2</v>
      </c>
      <c r="BL387" s="33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">
        <v>43</v>
      </c>
      <c r="BY387" s="35">
        <v>1.11E-5</v>
      </c>
      <c r="BZ387">
        <v>136.67400000000001</v>
      </c>
      <c r="CA387">
        <v>72.016999999999996</v>
      </c>
      <c r="CB387">
        <v>236.44</v>
      </c>
      <c r="CC387">
        <v>103.241</v>
      </c>
      <c r="CD387">
        <v>1.9E-2</v>
      </c>
      <c r="CG387" s="33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3"/>
      <c r="DC387" s="30"/>
      <c r="DD387" s="30"/>
      <c r="DE387" s="30"/>
      <c r="DF387" s="30"/>
      <c r="DG387" s="30"/>
      <c r="DH387" s="30"/>
      <c r="DI387" s="30"/>
      <c r="DJ387" s="30"/>
      <c r="DK387" s="30"/>
      <c r="DL387" s="29"/>
      <c r="DM387" s="29"/>
      <c r="DN387" s="30"/>
      <c r="DO387" s="30"/>
      <c r="DP387" s="30"/>
      <c r="DQ387" s="30"/>
      <c r="DR387" s="30"/>
      <c r="DS387" s="30"/>
      <c r="DT387" s="30"/>
      <c r="DU387" s="30"/>
      <c r="DV387" s="30"/>
      <c r="DW387" s="3">
        <v>56</v>
      </c>
      <c r="DX387"/>
      <c r="DY387" s="35">
        <v>8.6000000000000007E-6</v>
      </c>
      <c r="DZ387">
        <v>86.195999999999998</v>
      </c>
      <c r="EA387">
        <v>82.424000000000007</v>
      </c>
      <c r="EB387">
        <v>88.471000000000004</v>
      </c>
      <c r="EC387">
        <v>-87.879000000000005</v>
      </c>
      <c r="ED387">
        <v>1.4999999999999999E-2</v>
      </c>
      <c r="EE387"/>
      <c r="EG387" s="33"/>
      <c r="EH387" s="30"/>
      <c r="EI387" s="34"/>
      <c r="EJ387" s="30"/>
      <c r="EK387" s="30"/>
      <c r="EL387" s="30"/>
      <c r="EM387" s="30"/>
      <c r="EN387" s="30"/>
      <c r="EO387" s="30"/>
      <c r="EP387" s="30"/>
      <c r="EQ387" s="33"/>
      <c r="ER387" s="30"/>
      <c r="ES387" s="30"/>
      <c r="ET387" s="30"/>
      <c r="EU387" s="30"/>
      <c r="EV387" s="30"/>
      <c r="EW387" s="30"/>
      <c r="EX387" s="30"/>
      <c r="EY387" s="30"/>
      <c r="EZ387" s="30"/>
      <c r="FL387" s="60"/>
      <c r="GB387" s="29"/>
      <c r="GC387" s="29"/>
      <c r="GD387" s="29"/>
      <c r="GE387" s="29"/>
      <c r="GF387" s="29"/>
      <c r="GG387" s="29"/>
      <c r="GH387" s="29"/>
      <c r="GI387" s="29"/>
      <c r="GJ387" s="29"/>
      <c r="GK387" s="29"/>
      <c r="GL387" s="29"/>
      <c r="GM387" s="29"/>
      <c r="GN387" s="29"/>
    </row>
    <row r="388" spans="1:196" x14ac:dyDescent="0.25">
      <c r="A388" s="30"/>
      <c r="C388" t="s">
        <v>4</v>
      </c>
      <c r="I388">
        <v>0.01</v>
      </c>
      <c r="L388" s="33"/>
      <c r="M388" s="30"/>
      <c r="N388" s="30"/>
      <c r="O388" s="30"/>
      <c r="P388" s="30"/>
      <c r="Q388" s="30"/>
      <c r="R388" s="30"/>
      <c r="S388" s="30"/>
      <c r="T388" s="30"/>
      <c r="U388" s="30"/>
      <c r="V388" s="33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">
        <v>36</v>
      </c>
      <c r="AS388" s="35">
        <v>9.8200000000000008E-6</v>
      </c>
      <c r="AT388">
        <v>112.404</v>
      </c>
      <c r="AU388">
        <v>107.866</v>
      </c>
      <c r="AV388">
        <v>118.333</v>
      </c>
      <c r="AW388">
        <v>-86.308999999999997</v>
      </c>
      <c r="AX388">
        <v>1.7000000000000001E-2</v>
      </c>
      <c r="BL388" s="33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">
        <v>44</v>
      </c>
      <c r="BY388" s="35">
        <v>6.1399999999999997E-6</v>
      </c>
      <c r="BZ388">
        <v>123.428</v>
      </c>
      <c r="CA388">
        <v>89.998999999999995</v>
      </c>
      <c r="CB388">
        <v>200.702</v>
      </c>
      <c r="CC388">
        <v>-74.475999999999999</v>
      </c>
      <c r="CD388">
        <v>0.01</v>
      </c>
      <c r="CG388" s="33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3"/>
      <c r="DC388" s="30"/>
      <c r="DD388" s="30"/>
      <c r="DE388" s="30"/>
      <c r="DF388" s="30"/>
      <c r="DG388" s="30"/>
      <c r="DH388" s="30"/>
      <c r="DI388" s="30"/>
      <c r="DJ388" s="30"/>
      <c r="DK388" s="30"/>
      <c r="DL388" s="29"/>
      <c r="DM388" s="29"/>
      <c r="DN388" s="30"/>
      <c r="DO388" s="30"/>
      <c r="DP388" s="30"/>
      <c r="DQ388" s="30"/>
      <c r="DR388" s="30"/>
      <c r="DS388" s="30"/>
      <c r="DT388" s="30"/>
      <c r="DU388" s="30"/>
      <c r="DV388" s="30"/>
      <c r="DW388" s="3">
        <v>57</v>
      </c>
      <c r="DX388"/>
      <c r="DY388" s="35">
        <v>8.8999999999999995E-6</v>
      </c>
      <c r="DZ388">
        <v>85.867999999999995</v>
      </c>
      <c r="EA388">
        <v>77.998999999999995</v>
      </c>
      <c r="EB388">
        <v>91.721999999999994</v>
      </c>
      <c r="EC388">
        <v>96.34</v>
      </c>
      <c r="ED388">
        <v>1.4999999999999999E-2</v>
      </c>
      <c r="EE388"/>
      <c r="EG388" s="33"/>
      <c r="EH388" s="30"/>
      <c r="EI388" s="34"/>
      <c r="EJ388" s="30"/>
      <c r="EK388" s="30"/>
      <c r="EL388" s="30"/>
      <c r="EM388" s="30"/>
      <c r="EN388" s="30"/>
      <c r="EO388" s="30"/>
      <c r="EP388" s="30"/>
      <c r="EQ388" s="33"/>
      <c r="ER388" s="30"/>
      <c r="ES388" s="30"/>
      <c r="ET388" s="30"/>
      <c r="EU388" s="30"/>
      <c r="EV388" s="30"/>
      <c r="EW388" s="30"/>
      <c r="EX388" s="30"/>
      <c r="EY388" s="30"/>
      <c r="EZ388" s="30"/>
      <c r="FL388" s="60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</row>
    <row r="389" spans="1:196" x14ac:dyDescent="0.25">
      <c r="A389" s="30"/>
      <c r="C389" t="s">
        <v>5</v>
      </c>
      <c r="I389">
        <v>2.1499999999999998E-2</v>
      </c>
      <c r="L389" s="33"/>
      <c r="M389" s="30"/>
      <c r="N389" s="30"/>
      <c r="O389" s="30"/>
      <c r="P389" s="30"/>
      <c r="Q389" s="30"/>
      <c r="R389" s="30"/>
      <c r="S389" s="30"/>
      <c r="T389" s="30"/>
      <c r="U389" s="30"/>
      <c r="V389" s="33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">
        <v>37</v>
      </c>
      <c r="AR389" t="s">
        <v>3</v>
      </c>
      <c r="AS389" s="35">
        <v>7.5900000000000002E-6</v>
      </c>
      <c r="AT389">
        <v>119.066</v>
      </c>
      <c r="AU389">
        <v>114.351</v>
      </c>
      <c r="AV389">
        <v>124.065</v>
      </c>
      <c r="AW389">
        <v>5.4</v>
      </c>
      <c r="AX389">
        <v>1.2999999999999999E-2</v>
      </c>
      <c r="BL389" s="33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">
        <v>45</v>
      </c>
      <c r="BY389" s="35">
        <v>7.3699999999999997E-6</v>
      </c>
      <c r="BZ389">
        <v>118.499</v>
      </c>
      <c r="CA389">
        <v>71.849000000000004</v>
      </c>
      <c r="CB389">
        <v>217.29599999999999</v>
      </c>
      <c r="CC389">
        <v>107.65</v>
      </c>
      <c r="CD389">
        <v>1.2999999999999999E-2</v>
      </c>
      <c r="CG389" s="33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3"/>
      <c r="DC389" s="30"/>
      <c r="DD389" s="30"/>
      <c r="DE389" s="30"/>
      <c r="DF389" s="30"/>
      <c r="DG389" s="30"/>
      <c r="DH389" s="30"/>
      <c r="DI389" s="30"/>
      <c r="DJ389" s="30"/>
      <c r="DK389" s="30"/>
      <c r="DL389" s="29"/>
      <c r="DM389" s="29"/>
      <c r="DN389" s="30"/>
      <c r="DO389" s="30"/>
      <c r="DP389" s="30"/>
      <c r="DQ389" s="30"/>
      <c r="DR389" s="30"/>
      <c r="DS389" s="30"/>
      <c r="DT389" s="30"/>
      <c r="DU389" s="30"/>
      <c r="DV389" s="30"/>
      <c r="DW389" s="3">
        <v>58</v>
      </c>
      <c r="DX389"/>
      <c r="DY389" s="35">
        <v>1.01E-5</v>
      </c>
      <c r="DZ389">
        <v>86.957999999999998</v>
      </c>
      <c r="EA389">
        <v>83.462999999999994</v>
      </c>
      <c r="EB389">
        <v>91.221999999999994</v>
      </c>
      <c r="EC389">
        <v>-84.644000000000005</v>
      </c>
      <c r="ED389">
        <v>1.7999999999999999E-2</v>
      </c>
      <c r="EE389"/>
      <c r="EG389" s="33"/>
      <c r="EH389" s="30"/>
      <c r="EI389" s="34"/>
      <c r="EJ389" s="30"/>
      <c r="EK389" s="30"/>
      <c r="EL389" s="30"/>
      <c r="EM389" s="30"/>
      <c r="EN389" s="30"/>
      <c r="EO389" s="30"/>
      <c r="EP389" s="30"/>
      <c r="EQ389" s="33"/>
      <c r="ER389" s="30"/>
      <c r="ES389" s="30"/>
      <c r="ET389" s="30"/>
      <c r="EU389" s="30"/>
      <c r="EV389" s="30"/>
      <c r="EW389" s="30"/>
      <c r="EX389" s="30"/>
      <c r="EY389" s="30"/>
      <c r="EZ389" s="30"/>
      <c r="FL389" s="60"/>
      <c r="GB389" s="29"/>
      <c r="GC389" s="29"/>
      <c r="GD389" s="29"/>
      <c r="GE389" s="29"/>
      <c r="GF389" s="29"/>
      <c r="GG389" s="29"/>
      <c r="GH389" s="29"/>
      <c r="GI389" s="29"/>
      <c r="GJ389" s="29"/>
      <c r="GK389" s="29"/>
      <c r="GL389" s="29"/>
      <c r="GM389" s="29"/>
      <c r="GN389" s="29"/>
    </row>
    <row r="390" spans="1:196" x14ac:dyDescent="0.25">
      <c r="A390" s="30"/>
      <c r="I390">
        <v>0.65800000000000003</v>
      </c>
      <c r="L390" s="33"/>
      <c r="M390" s="30"/>
      <c r="N390" s="30"/>
      <c r="O390" s="30"/>
      <c r="P390" s="30"/>
      <c r="Q390" s="30"/>
      <c r="R390" s="30"/>
      <c r="S390" s="30"/>
      <c r="T390" s="30"/>
      <c r="U390" s="30"/>
      <c r="V390" s="33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">
        <v>38</v>
      </c>
      <c r="AR390" t="s">
        <v>7</v>
      </c>
      <c r="AS390" s="35">
        <v>1.7400000000000001E-6</v>
      </c>
      <c r="AT390">
        <v>3.6349999999999998</v>
      </c>
      <c r="AU390">
        <v>3.823</v>
      </c>
      <c r="AV390">
        <v>4.2930000000000001</v>
      </c>
      <c r="AW390">
        <v>91.894999999999996</v>
      </c>
      <c r="AX390">
        <v>3.0000000000000001E-3</v>
      </c>
      <c r="BL390" s="33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">
        <v>46</v>
      </c>
      <c r="BY390" s="35">
        <v>9.8200000000000008E-6</v>
      </c>
      <c r="BZ390">
        <v>150.785</v>
      </c>
      <c r="CA390">
        <v>100.104</v>
      </c>
      <c r="CB390">
        <v>221.44300000000001</v>
      </c>
      <c r="CC390">
        <v>-75.069000000000003</v>
      </c>
      <c r="CD390">
        <v>1.7000000000000001E-2</v>
      </c>
      <c r="CG390" s="33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3"/>
      <c r="DC390" s="30"/>
      <c r="DD390" s="30"/>
      <c r="DE390" s="30"/>
      <c r="DF390" s="30"/>
      <c r="DG390" s="30"/>
      <c r="DH390" s="30"/>
      <c r="DI390" s="30"/>
      <c r="DJ390" s="30"/>
      <c r="DK390" s="30"/>
      <c r="DL390" s="29"/>
      <c r="DM390" s="29"/>
      <c r="DN390" s="30"/>
      <c r="DO390" s="30"/>
      <c r="DP390" s="30"/>
      <c r="DQ390" s="30"/>
      <c r="DR390" s="30"/>
      <c r="DS390" s="30"/>
      <c r="DT390" s="30"/>
      <c r="DU390" s="30"/>
      <c r="DV390" s="30"/>
      <c r="DW390" s="3">
        <v>59</v>
      </c>
      <c r="DX390"/>
      <c r="DY390" s="35">
        <v>7.9799999999999998E-6</v>
      </c>
      <c r="DZ390">
        <v>84.102999999999994</v>
      </c>
      <c r="EA390">
        <v>78.757999999999996</v>
      </c>
      <c r="EB390">
        <v>89.792000000000002</v>
      </c>
      <c r="EC390">
        <v>94.573999999999998</v>
      </c>
      <c r="ED390">
        <v>1.4E-2</v>
      </c>
      <c r="EE390"/>
      <c r="EG390" s="33"/>
      <c r="EH390" s="30"/>
      <c r="EI390" s="34"/>
      <c r="EJ390" s="30"/>
      <c r="EK390" s="30"/>
      <c r="EL390" s="30"/>
      <c r="EM390" s="30"/>
      <c r="EN390" s="30"/>
      <c r="EO390" s="30"/>
      <c r="EP390" s="30"/>
      <c r="EQ390" s="33"/>
      <c r="ER390" s="30"/>
      <c r="ES390" s="30"/>
      <c r="ET390" s="30"/>
      <c r="EU390" s="30"/>
      <c r="EV390" s="30"/>
      <c r="EW390" s="30"/>
      <c r="EX390" s="30"/>
      <c r="EY390" s="30"/>
      <c r="EZ390" s="30"/>
      <c r="FL390" s="60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</row>
    <row r="391" spans="1:196" x14ac:dyDescent="0.25">
      <c r="A391" s="30"/>
      <c r="C391" t="s">
        <v>74</v>
      </c>
      <c r="I391">
        <v>5.6550000000000002</v>
      </c>
      <c r="L391" s="33"/>
      <c r="M391" s="30"/>
      <c r="N391" s="30"/>
      <c r="O391" s="30"/>
      <c r="P391" s="30"/>
      <c r="Q391" s="30"/>
      <c r="R391" s="30"/>
      <c r="S391" s="30"/>
      <c r="T391" s="30"/>
      <c r="U391" s="30"/>
      <c r="V391" s="33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">
        <v>39</v>
      </c>
      <c r="AR391" t="s">
        <v>4</v>
      </c>
      <c r="AS391" s="35">
        <v>4.3000000000000003E-6</v>
      </c>
      <c r="AT391">
        <v>111.372</v>
      </c>
      <c r="AU391">
        <v>105.99299999999999</v>
      </c>
      <c r="AV391">
        <v>114.22199999999999</v>
      </c>
      <c r="AW391">
        <v>-87.51</v>
      </c>
      <c r="AX391">
        <v>7.0000000000000001E-3</v>
      </c>
      <c r="BL391" s="33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">
        <v>47</v>
      </c>
      <c r="BY391" s="35">
        <v>7.6699999999999994E-6</v>
      </c>
      <c r="BZ391">
        <v>134.21600000000001</v>
      </c>
      <c r="CA391">
        <v>117.878</v>
      </c>
      <c r="CB391">
        <v>158.05600000000001</v>
      </c>
      <c r="CC391">
        <v>104.621</v>
      </c>
      <c r="CD391">
        <v>1.2999999999999999E-2</v>
      </c>
      <c r="CG391" s="33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3"/>
      <c r="DC391" s="30"/>
      <c r="DD391" s="30"/>
      <c r="DE391" s="30"/>
      <c r="DF391" s="30"/>
      <c r="DG391" s="30"/>
      <c r="DH391" s="30"/>
      <c r="DI391" s="30"/>
      <c r="DJ391" s="30"/>
      <c r="DK391" s="30"/>
      <c r="DL391" s="29"/>
      <c r="DM391" s="29"/>
      <c r="DN391" s="30"/>
      <c r="DO391" s="30"/>
      <c r="DP391" s="30"/>
      <c r="DQ391" s="30"/>
      <c r="DR391" s="30"/>
      <c r="DS391" s="30"/>
      <c r="DT391" s="30"/>
      <c r="DU391" s="30"/>
      <c r="DV391" s="30"/>
      <c r="DW391" s="3">
        <v>60</v>
      </c>
      <c r="DX391"/>
      <c r="DY391" s="35">
        <v>8.8999999999999995E-6</v>
      </c>
      <c r="DZ391">
        <v>85.992999999999995</v>
      </c>
      <c r="EA391">
        <v>79.406999999999996</v>
      </c>
      <c r="EB391">
        <v>92.936999999999998</v>
      </c>
      <c r="EC391">
        <v>-85.914000000000001</v>
      </c>
      <c r="ED391">
        <v>1.6E-2</v>
      </c>
      <c r="EE391"/>
      <c r="EG391" s="33"/>
      <c r="EH391" s="30"/>
      <c r="EI391" s="34"/>
      <c r="EJ391" s="30"/>
      <c r="EK391" s="30"/>
      <c r="EL391" s="30"/>
      <c r="EM391" s="30"/>
      <c r="EN391" s="30"/>
      <c r="EO391" s="30"/>
      <c r="EP391" s="30"/>
      <c r="EQ391" s="33"/>
      <c r="ER391" s="30"/>
      <c r="ES391" s="30"/>
      <c r="ET391" s="30"/>
      <c r="EU391" s="30"/>
      <c r="EV391" s="30"/>
      <c r="EW391" s="30"/>
      <c r="EX391" s="30"/>
      <c r="EY391" s="30"/>
      <c r="EZ391" s="30"/>
      <c r="FL391" s="60"/>
      <c r="GB391" s="29"/>
      <c r="GC391" s="29"/>
      <c r="GD391" s="29"/>
      <c r="GE391" s="29"/>
      <c r="GF391" s="29"/>
      <c r="GG391" s="29"/>
      <c r="GH391" s="29"/>
      <c r="GI391" s="29"/>
      <c r="GJ391" s="29"/>
      <c r="GK391" s="29"/>
      <c r="GL391" s="29"/>
      <c r="GM391" s="29"/>
      <c r="GN391" s="29"/>
    </row>
    <row r="392" spans="1:196" x14ac:dyDescent="0.25">
      <c r="A392" s="30"/>
      <c r="J392" t="s">
        <v>8</v>
      </c>
      <c r="L392" s="33"/>
      <c r="M392" s="30"/>
      <c r="N392" s="30"/>
      <c r="O392" s="30"/>
      <c r="P392" s="30"/>
      <c r="Q392" s="30"/>
      <c r="R392" s="30"/>
      <c r="S392" s="30"/>
      <c r="T392" s="30"/>
      <c r="U392" s="30"/>
      <c r="V392" s="33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">
        <v>40</v>
      </c>
      <c r="AR392" t="s">
        <v>5</v>
      </c>
      <c r="AS392" s="35">
        <v>1.1399999999999999E-5</v>
      </c>
      <c r="AT392">
        <v>125.801</v>
      </c>
      <c r="AU392">
        <v>123.395</v>
      </c>
      <c r="AV392">
        <v>134.05600000000001</v>
      </c>
      <c r="AW392">
        <v>99.462000000000003</v>
      </c>
      <c r="AX392">
        <v>0.02</v>
      </c>
      <c r="BL392" s="33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">
        <v>48</v>
      </c>
      <c r="BY392" s="35">
        <v>6.7499999999999997E-6</v>
      </c>
      <c r="BZ392">
        <v>137.12799999999999</v>
      </c>
      <c r="CA392">
        <v>89.32</v>
      </c>
      <c r="CB392">
        <v>206.667</v>
      </c>
      <c r="CC392">
        <v>-73.301000000000002</v>
      </c>
      <c r="CD392">
        <v>1.2E-2</v>
      </c>
      <c r="CG392" s="33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3"/>
      <c r="DC392" s="30"/>
      <c r="DD392" s="30"/>
      <c r="DE392" s="30"/>
      <c r="DF392" s="30"/>
      <c r="DG392" s="30"/>
      <c r="DH392" s="30"/>
      <c r="DI392" s="30"/>
      <c r="DJ392" s="30"/>
      <c r="DK392" s="30"/>
      <c r="DL392" s="29"/>
      <c r="DM392" s="29"/>
      <c r="DN392" s="30"/>
      <c r="DO392" s="30"/>
      <c r="DP392" s="30"/>
      <c r="DQ392" s="30"/>
      <c r="DR392" s="30"/>
      <c r="DS392" s="30"/>
      <c r="DT392" s="30"/>
      <c r="DU392" s="30"/>
      <c r="DV392" s="30"/>
      <c r="DW392" s="3">
        <v>61</v>
      </c>
      <c r="DX392"/>
      <c r="DY392" s="35">
        <v>9.8200000000000008E-6</v>
      </c>
      <c r="DZ392">
        <v>83.855999999999995</v>
      </c>
      <c r="EA392">
        <v>72.603999999999999</v>
      </c>
      <c r="EB392">
        <v>91.953999999999994</v>
      </c>
      <c r="EC392">
        <v>95.528000000000006</v>
      </c>
      <c r="ED392">
        <v>1.7000000000000001E-2</v>
      </c>
      <c r="EE392"/>
      <c r="EG392" s="33"/>
      <c r="EH392" s="30"/>
      <c r="EI392" s="34"/>
      <c r="EJ392" s="30"/>
      <c r="EK392" s="30"/>
      <c r="EL392" s="30"/>
      <c r="EM392" s="30"/>
      <c r="EN392" s="30"/>
      <c r="EO392" s="30"/>
      <c r="EP392" s="30"/>
      <c r="EQ392" s="33"/>
      <c r="ER392" s="30"/>
      <c r="ES392" s="30"/>
      <c r="ET392" s="30"/>
      <c r="EU392" s="30"/>
      <c r="EV392" s="30"/>
      <c r="EW392" s="30"/>
      <c r="EX392" s="30"/>
      <c r="EY392" s="30"/>
      <c r="EZ392" s="30"/>
      <c r="FL392" s="60"/>
      <c r="GB392" s="29"/>
      <c r="GC392" s="29"/>
      <c r="GD392" s="29"/>
      <c r="GE392" s="29"/>
      <c r="GF392" s="29"/>
      <c r="GG392" s="29"/>
      <c r="GH392" s="29"/>
      <c r="GI392" s="29"/>
      <c r="GJ392" s="29"/>
      <c r="GK392" s="29"/>
      <c r="GL392" s="29"/>
      <c r="GM392" s="29"/>
      <c r="GN392" s="29"/>
    </row>
    <row r="393" spans="1:196" x14ac:dyDescent="0.25">
      <c r="A393" s="30"/>
      <c r="J393">
        <f>I390/I386</f>
        <v>43.866666666666667</v>
      </c>
      <c r="K393">
        <f>I391/I386</f>
        <v>377.00000000000006</v>
      </c>
      <c r="L393" s="33"/>
      <c r="M393" s="30"/>
      <c r="N393" s="30"/>
      <c r="O393" s="30"/>
      <c r="P393" s="30"/>
      <c r="Q393" s="30"/>
      <c r="R393" s="30"/>
      <c r="S393" s="30"/>
      <c r="T393" s="30"/>
      <c r="U393" s="30"/>
      <c r="V393" s="33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">
        <v>37</v>
      </c>
      <c r="AR393" t="s">
        <v>100</v>
      </c>
      <c r="AS393" s="35">
        <v>2.63E-4</v>
      </c>
      <c r="AT393">
        <v>119.075</v>
      </c>
      <c r="AU393">
        <v>107.815</v>
      </c>
      <c r="AV393">
        <v>131.054</v>
      </c>
      <c r="AW393">
        <v>-84.641999999999996</v>
      </c>
      <c r="AX393">
        <v>0.47499999999999998</v>
      </c>
      <c r="BL393" s="33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">
        <v>49</v>
      </c>
      <c r="BY393" s="35">
        <v>5.8300000000000001E-6</v>
      </c>
      <c r="BZ393">
        <v>146.15299999999999</v>
      </c>
      <c r="CA393">
        <v>98.332999999999998</v>
      </c>
      <c r="CB393">
        <v>206.667</v>
      </c>
      <c r="CC393">
        <v>105.524</v>
      </c>
      <c r="CD393">
        <v>0.01</v>
      </c>
      <c r="CG393" s="33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3"/>
      <c r="DC393" s="30"/>
      <c r="DD393" s="30"/>
      <c r="DE393" s="30"/>
      <c r="DF393" s="30"/>
      <c r="DG393" s="30"/>
      <c r="DH393" s="30"/>
      <c r="DI393" s="30"/>
      <c r="DJ393" s="30"/>
      <c r="DK393" s="30"/>
      <c r="DL393" s="29"/>
      <c r="DM393" s="29"/>
      <c r="DN393" s="30"/>
      <c r="DO393" s="30"/>
      <c r="DP393" s="30"/>
      <c r="DQ393" s="30"/>
      <c r="DR393" s="30"/>
      <c r="DS393" s="30"/>
      <c r="DT393" s="30"/>
      <c r="DU393" s="30"/>
      <c r="DV393" s="30"/>
      <c r="DW393" s="3">
        <v>62</v>
      </c>
      <c r="DX393"/>
      <c r="DY393" s="35">
        <v>8.6000000000000007E-6</v>
      </c>
      <c r="DZ393">
        <v>87.724000000000004</v>
      </c>
      <c r="EA393">
        <v>83.393000000000001</v>
      </c>
      <c r="EB393">
        <v>90.703999999999994</v>
      </c>
      <c r="EC393">
        <v>-83.66</v>
      </c>
      <c r="ED393">
        <v>1.4999999999999999E-2</v>
      </c>
      <c r="EE393"/>
      <c r="EG393" s="33"/>
      <c r="EH393" s="30"/>
      <c r="EI393" s="34"/>
      <c r="EJ393" s="30"/>
      <c r="EK393" s="30"/>
      <c r="EL393" s="30"/>
      <c r="EM393" s="30"/>
      <c r="EN393" s="30"/>
      <c r="EO393" s="30"/>
      <c r="EP393" s="30"/>
      <c r="EQ393" s="33"/>
      <c r="ER393" s="30"/>
      <c r="ES393" s="30"/>
      <c r="ET393" s="30"/>
      <c r="EU393" s="30"/>
      <c r="EV393" s="30"/>
      <c r="EW393" s="30"/>
      <c r="EX393" s="30"/>
      <c r="EY393" s="30"/>
      <c r="EZ393" s="30"/>
      <c r="FL393" s="60"/>
      <c r="GB393" s="29"/>
      <c r="GC393" s="29"/>
      <c r="GD393" s="29"/>
      <c r="GE393" s="29"/>
      <c r="GF393" s="29"/>
      <c r="GG393" s="29"/>
      <c r="GH393" s="29"/>
      <c r="GI393" s="29"/>
      <c r="GJ393" s="29"/>
      <c r="GK393" s="29"/>
      <c r="GL393" s="29"/>
      <c r="GM393" s="29"/>
      <c r="GN393" s="29"/>
    </row>
    <row r="394" spans="1:196" x14ac:dyDescent="0.25">
      <c r="A394" s="30"/>
      <c r="E394">
        <f>F395-K393</f>
        <v>75.399999999999977</v>
      </c>
      <c r="F394">
        <f>I391/(I386+I387)</f>
        <v>323.14285714285717</v>
      </c>
      <c r="G394">
        <f>H395-J393</f>
        <v>8.7733333333333405</v>
      </c>
      <c r="H394">
        <f>I390/(I386+I387)</f>
        <v>37.600000000000009</v>
      </c>
      <c r="I394" t="s">
        <v>9</v>
      </c>
      <c r="J394">
        <f>I390/I389</f>
        <v>30.604651162790702</v>
      </c>
      <c r="K394">
        <f>I391/I389</f>
        <v>263.02325581395354</v>
      </c>
      <c r="L394" s="33"/>
      <c r="M394" s="30"/>
      <c r="N394" s="30"/>
      <c r="O394" s="30"/>
      <c r="P394" s="30"/>
      <c r="Q394" s="30"/>
      <c r="R394" s="30"/>
      <c r="S394" s="30"/>
      <c r="T394" s="30"/>
      <c r="U394" s="30"/>
      <c r="V394" s="33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">
        <v>37</v>
      </c>
      <c r="AR394" t="s">
        <v>100</v>
      </c>
      <c r="AS394" s="35">
        <v>2.63E-4</v>
      </c>
      <c r="AT394">
        <v>119.075</v>
      </c>
      <c r="AU394">
        <v>107.815</v>
      </c>
      <c r="AV394">
        <v>131.054</v>
      </c>
      <c r="AW394">
        <v>-84.641999999999996</v>
      </c>
      <c r="AX394">
        <v>0.47499999999999998</v>
      </c>
      <c r="BL394" s="33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">
        <v>50</v>
      </c>
      <c r="BY394" s="35">
        <v>5.8300000000000001E-6</v>
      </c>
      <c r="BZ394">
        <v>133.68600000000001</v>
      </c>
      <c r="CA394">
        <v>27.675999999999998</v>
      </c>
      <c r="CB394">
        <v>199.64</v>
      </c>
      <c r="CC394">
        <v>-73.61</v>
      </c>
      <c r="CD394">
        <v>0.01</v>
      </c>
      <c r="CG394" s="33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3"/>
      <c r="DC394" s="30"/>
      <c r="DD394" s="30"/>
      <c r="DE394" s="30"/>
      <c r="DF394" s="30"/>
      <c r="DG394" s="30"/>
      <c r="DH394" s="30"/>
      <c r="DI394" s="30"/>
      <c r="DJ394" s="30"/>
      <c r="DK394" s="30"/>
      <c r="DL394" s="29"/>
      <c r="DM394" s="29"/>
      <c r="DN394" s="30"/>
      <c r="DO394" s="30"/>
      <c r="DP394" s="30"/>
      <c r="DQ394" s="30"/>
      <c r="DR394" s="30"/>
      <c r="DS394" s="30"/>
      <c r="DT394" s="30"/>
      <c r="DU394" s="30"/>
      <c r="DV394" s="30"/>
      <c r="DW394" s="3">
        <v>63</v>
      </c>
      <c r="DX394"/>
      <c r="DY394" s="35">
        <v>7.3699999999999997E-6</v>
      </c>
      <c r="DZ394">
        <v>86.003</v>
      </c>
      <c r="EA394">
        <v>73.37</v>
      </c>
      <c r="EB394">
        <v>89.873999999999995</v>
      </c>
      <c r="EC394">
        <v>92.49</v>
      </c>
      <c r="ED394">
        <v>1.2999999999999999E-2</v>
      </c>
      <c r="EE394"/>
      <c r="EG394" s="33"/>
      <c r="EH394" s="30"/>
      <c r="EI394" s="34"/>
      <c r="EJ394" s="30"/>
      <c r="EK394" s="30"/>
      <c r="EL394" s="30"/>
      <c r="EM394" s="30"/>
      <c r="EN394" s="30"/>
      <c r="EO394" s="30"/>
      <c r="EP394" s="30"/>
      <c r="EQ394" s="33"/>
      <c r="ER394" s="30"/>
      <c r="ES394" s="30"/>
      <c r="ET394" s="30"/>
      <c r="EU394" s="30"/>
      <c r="EV394" s="30"/>
      <c r="EW394" s="30"/>
      <c r="EX394" s="30"/>
      <c r="EY394" s="30"/>
      <c r="EZ394" s="30"/>
      <c r="FL394" s="60"/>
      <c r="GB394" s="29"/>
      <c r="GC394" s="29"/>
      <c r="GD394" s="29"/>
      <c r="GE394" s="29"/>
      <c r="GF394" s="29"/>
      <c r="GG394" s="29"/>
      <c r="GH394" s="29"/>
      <c r="GI394" s="29"/>
      <c r="GJ394" s="29"/>
      <c r="GK394" s="29"/>
      <c r="GL394" s="29"/>
      <c r="GM394" s="29"/>
      <c r="GN394" s="29"/>
    </row>
    <row r="395" spans="1:196" x14ac:dyDescent="0.25">
      <c r="A395" s="30"/>
      <c r="F395">
        <f>I391/(I386-I387)</f>
        <v>452.40000000000003</v>
      </c>
      <c r="H395">
        <f>I390/(I386-I387)</f>
        <v>52.640000000000008</v>
      </c>
      <c r="I395" t="s">
        <v>10</v>
      </c>
      <c r="J395">
        <f>I390/I388</f>
        <v>65.8</v>
      </c>
      <c r="K395">
        <f>I391/I388</f>
        <v>565.5</v>
      </c>
      <c r="L395" s="33"/>
      <c r="M395" s="30"/>
      <c r="N395" s="30"/>
      <c r="O395" s="30"/>
      <c r="P395" s="30"/>
      <c r="Q395" s="30"/>
      <c r="R395" s="30"/>
      <c r="S395" s="30"/>
      <c r="T395" s="30"/>
      <c r="U395" s="30"/>
      <c r="V395" s="33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BL395" s="33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">
        <v>51</v>
      </c>
      <c r="BY395" s="35">
        <v>8.2900000000000002E-6</v>
      </c>
      <c r="BZ395">
        <v>123.717</v>
      </c>
      <c r="CA395">
        <v>87.426000000000002</v>
      </c>
      <c r="CB395">
        <v>194.54</v>
      </c>
      <c r="CC395">
        <v>103.496</v>
      </c>
      <c r="CD395">
        <v>1.4999999999999999E-2</v>
      </c>
      <c r="CG395" s="33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3"/>
      <c r="DC395" s="30"/>
      <c r="DD395" s="30"/>
      <c r="DE395" s="30"/>
      <c r="DF395" s="30"/>
      <c r="DG395" s="30"/>
      <c r="DH395" s="30"/>
      <c r="DI395" s="30"/>
      <c r="DJ395" s="30"/>
      <c r="DK395" s="30"/>
      <c r="DL395" s="29"/>
      <c r="DM395" s="29"/>
      <c r="DN395" s="30"/>
      <c r="DO395" s="30"/>
      <c r="DP395" s="30"/>
      <c r="DQ395" s="30"/>
      <c r="DR395" s="30"/>
      <c r="DS395" s="30"/>
      <c r="DT395" s="30"/>
      <c r="DU395" s="30"/>
      <c r="DV395" s="30"/>
      <c r="DW395" s="3">
        <v>64</v>
      </c>
      <c r="DX395"/>
      <c r="DY395" s="35">
        <v>1.01E-5</v>
      </c>
      <c r="DZ395">
        <v>80.489999999999995</v>
      </c>
      <c r="EA395">
        <v>72.278000000000006</v>
      </c>
      <c r="EB395">
        <v>90.278000000000006</v>
      </c>
      <c r="EC395">
        <v>-84.644000000000005</v>
      </c>
      <c r="ED395">
        <v>1.7999999999999999E-2</v>
      </c>
      <c r="EE395"/>
      <c r="EG395" s="33"/>
      <c r="EH395" s="30"/>
      <c r="EI395" s="34"/>
      <c r="EJ395" s="30"/>
      <c r="EK395" s="30"/>
      <c r="EL395" s="30"/>
      <c r="EM395" s="30"/>
      <c r="EN395" s="30"/>
      <c r="EO395" s="30"/>
      <c r="EP395" s="30"/>
      <c r="EQ395" s="33"/>
      <c r="ER395" s="30"/>
      <c r="ES395" s="30"/>
      <c r="ET395" s="30"/>
      <c r="EU395" s="30"/>
      <c r="EV395" s="30"/>
      <c r="EW395" s="30"/>
      <c r="EX395" s="30"/>
      <c r="EY395" s="30"/>
      <c r="EZ395" s="30"/>
      <c r="FL395" s="60"/>
      <c r="GB395" s="29"/>
      <c r="GC395" s="29"/>
      <c r="GD395" s="29"/>
      <c r="GE395" s="29"/>
      <c r="GF395" s="29"/>
      <c r="GG395" s="29"/>
      <c r="GH395" s="29"/>
      <c r="GI395" s="29"/>
      <c r="GJ395" s="29"/>
      <c r="GK395" s="29"/>
      <c r="GL395" s="29"/>
      <c r="GM395" s="29"/>
      <c r="GN395" s="29"/>
    </row>
    <row r="396" spans="1:196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3"/>
      <c r="M396" s="30"/>
      <c r="N396" s="30"/>
      <c r="O396" s="30"/>
      <c r="P396" s="30"/>
      <c r="Q396" s="30"/>
      <c r="R396" s="30"/>
      <c r="S396" s="30"/>
      <c r="T396" s="30"/>
      <c r="U396" s="30"/>
      <c r="V396" s="33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R396" t="s">
        <v>3</v>
      </c>
      <c r="AX396">
        <v>1.4500000000000001E-2</v>
      </c>
      <c r="BL396" s="33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">
        <v>52</v>
      </c>
      <c r="BY396" s="35">
        <v>6.1399999999999997E-6</v>
      </c>
      <c r="BZ396">
        <v>123.877</v>
      </c>
      <c r="CA396">
        <v>102.312</v>
      </c>
      <c r="CB396">
        <v>154.44399999999999</v>
      </c>
      <c r="CC396">
        <v>-74.475999999999999</v>
      </c>
      <c r="CD396">
        <v>0.01</v>
      </c>
      <c r="CG396" s="33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3"/>
      <c r="DC396" s="30"/>
      <c r="DD396" s="30"/>
      <c r="DE396" s="30"/>
      <c r="DF396" s="30"/>
      <c r="DG396" s="30"/>
      <c r="DH396" s="30"/>
      <c r="DI396" s="30"/>
      <c r="DJ396" s="30"/>
      <c r="DK396" s="30"/>
      <c r="DL396" s="29"/>
      <c r="DM396" s="29"/>
      <c r="DN396" s="30"/>
      <c r="DO396" s="30"/>
      <c r="DP396" s="30"/>
      <c r="DQ396" s="30"/>
      <c r="DR396" s="30"/>
      <c r="DS396" s="30"/>
      <c r="DT396" s="30"/>
      <c r="DU396" s="30"/>
      <c r="DV396" s="30"/>
      <c r="DW396" s="3">
        <v>65</v>
      </c>
      <c r="DX396"/>
      <c r="DY396" s="35">
        <v>8.6000000000000007E-6</v>
      </c>
      <c r="DZ396">
        <v>80.072000000000003</v>
      </c>
      <c r="EA396">
        <v>75.626000000000005</v>
      </c>
      <c r="EB396">
        <v>86.302999999999997</v>
      </c>
      <c r="EC396">
        <v>96.34</v>
      </c>
      <c r="ED396">
        <v>1.4999999999999999E-2</v>
      </c>
      <c r="EE396"/>
      <c r="EG396" s="33"/>
      <c r="EH396" s="30"/>
      <c r="EI396" s="34"/>
      <c r="EJ396" s="30"/>
      <c r="EK396" s="30"/>
      <c r="EL396" s="30"/>
      <c r="EM396" s="30"/>
      <c r="EN396" s="30"/>
      <c r="EO396" s="30"/>
      <c r="EP396" s="30"/>
      <c r="EQ396" s="33"/>
      <c r="ER396" s="30"/>
      <c r="ES396" s="30"/>
      <c r="ET396" s="30"/>
      <c r="EU396" s="30"/>
      <c r="EV396" s="30"/>
      <c r="EW396" s="30"/>
      <c r="EX396" s="30"/>
      <c r="EY396" s="30"/>
      <c r="EZ396" s="30"/>
      <c r="FL396" s="60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</row>
    <row r="397" spans="1:196" x14ac:dyDescent="0.25">
      <c r="A397" s="30"/>
      <c r="B397" s="37" t="s">
        <v>80</v>
      </c>
      <c r="C397" s="30"/>
      <c r="D397" s="30"/>
      <c r="E397" s="30"/>
      <c r="F397" s="30"/>
      <c r="G397" s="30"/>
      <c r="H397" s="30"/>
      <c r="I397" s="30"/>
      <c r="J397" s="30"/>
      <c r="K397" s="30"/>
      <c r="L397" s="33"/>
      <c r="M397" s="30"/>
      <c r="N397" s="30"/>
      <c r="O397" s="30"/>
      <c r="P397" s="30"/>
      <c r="Q397" s="30"/>
      <c r="R397" s="30"/>
      <c r="S397" s="30"/>
      <c r="T397" s="30"/>
      <c r="U397" s="30"/>
      <c r="V397" s="33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R397" t="s">
        <v>7</v>
      </c>
      <c r="AX397">
        <v>3.5000000000000001E-3</v>
      </c>
      <c r="BL397" s="33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">
        <v>53</v>
      </c>
      <c r="BY397" s="35">
        <v>5.8300000000000001E-6</v>
      </c>
      <c r="BZ397">
        <v>112.854</v>
      </c>
      <c r="CA397">
        <v>95</v>
      </c>
      <c r="CB397">
        <v>154.44399999999999</v>
      </c>
      <c r="CC397">
        <v>105.524</v>
      </c>
      <c r="CD397">
        <v>0.01</v>
      </c>
      <c r="CG397" s="33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3"/>
      <c r="DC397" s="30"/>
      <c r="DD397" s="30"/>
      <c r="DE397" s="30"/>
      <c r="DF397" s="30"/>
      <c r="DG397" s="30"/>
      <c r="DH397" s="30"/>
      <c r="DI397" s="30"/>
      <c r="DJ397" s="30"/>
      <c r="DK397" s="30"/>
      <c r="DL397" s="29"/>
      <c r="DM397" s="29"/>
      <c r="DN397" s="30"/>
      <c r="DO397" s="30"/>
      <c r="DP397" s="30"/>
      <c r="DQ397" s="30"/>
      <c r="DR397" s="30"/>
      <c r="DS397" s="30"/>
      <c r="DT397" s="30"/>
      <c r="DU397" s="30"/>
      <c r="DV397" s="30"/>
      <c r="DW397" s="3">
        <v>66</v>
      </c>
      <c r="DX397"/>
      <c r="DY397" s="35">
        <v>1.04E-5</v>
      </c>
      <c r="DZ397">
        <v>80.033000000000001</v>
      </c>
      <c r="EA397">
        <v>76.667000000000002</v>
      </c>
      <c r="EB397">
        <v>84.816000000000003</v>
      </c>
      <c r="EC397">
        <v>-84.805999999999997</v>
      </c>
      <c r="ED397">
        <v>1.9E-2</v>
      </c>
      <c r="EE397"/>
      <c r="EG397" s="33"/>
      <c r="EH397" s="30"/>
      <c r="EI397" s="34"/>
      <c r="EJ397" s="30"/>
      <c r="EK397" s="30"/>
      <c r="EL397" s="30"/>
      <c r="EM397" s="30"/>
      <c r="EN397" s="30"/>
      <c r="EO397" s="30"/>
      <c r="EP397" s="30"/>
      <c r="EQ397" s="33"/>
      <c r="ER397" s="30"/>
      <c r="ES397" s="30"/>
      <c r="ET397" s="30"/>
      <c r="EU397" s="30"/>
      <c r="EV397" s="30"/>
      <c r="EW397" s="30"/>
      <c r="EX397" s="30"/>
      <c r="EY397" s="30"/>
      <c r="EZ397" s="30"/>
      <c r="FL397" s="60"/>
      <c r="GB397" s="29"/>
      <c r="GC397" s="29"/>
      <c r="GD397" s="29"/>
      <c r="GE397" s="29"/>
      <c r="GF397" s="29"/>
      <c r="GG397" s="29"/>
      <c r="GH397" s="29"/>
      <c r="GI397" s="29"/>
      <c r="GJ397" s="29"/>
      <c r="GK397" s="29"/>
      <c r="GL397" s="29"/>
      <c r="GM397" s="29"/>
      <c r="GN397" s="29"/>
    </row>
    <row r="398" spans="1:196" x14ac:dyDescent="0.25">
      <c r="A398" s="30"/>
      <c r="B398" t="s">
        <v>12</v>
      </c>
      <c r="C398" t="s">
        <v>1</v>
      </c>
      <c r="D398" t="s">
        <v>2</v>
      </c>
      <c r="E398" t="s">
        <v>3</v>
      </c>
      <c r="F398" t="s">
        <v>4</v>
      </c>
      <c r="G398" t="s">
        <v>5</v>
      </c>
      <c r="H398" t="s">
        <v>6</v>
      </c>
      <c r="I398" t="s">
        <v>13</v>
      </c>
      <c r="L398" s="33"/>
      <c r="M398" s="30"/>
      <c r="N398" s="30"/>
      <c r="O398" s="30"/>
      <c r="P398" s="30"/>
      <c r="Q398" s="30"/>
      <c r="R398" s="30"/>
      <c r="S398" s="30"/>
      <c r="T398" s="30"/>
      <c r="U398" s="30"/>
      <c r="V398" s="33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R398" t="s">
        <v>4</v>
      </c>
      <c r="AX398">
        <v>7.0000000000000001E-3</v>
      </c>
      <c r="BL398" s="33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">
        <v>54</v>
      </c>
      <c r="BY398" s="35">
        <v>8.8999999999999995E-6</v>
      </c>
      <c r="BZ398">
        <v>120.03700000000001</v>
      </c>
      <c r="CA398">
        <v>105.34699999999999</v>
      </c>
      <c r="CB398">
        <v>153.785</v>
      </c>
      <c r="CC398">
        <v>-77.471000000000004</v>
      </c>
      <c r="CD398">
        <v>1.6E-2</v>
      </c>
      <c r="CG398" s="33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3"/>
      <c r="DC398" s="30"/>
      <c r="DD398" s="30"/>
      <c r="DE398" s="30"/>
      <c r="DF398" s="30"/>
      <c r="DG398" s="30"/>
      <c r="DH398" s="30"/>
      <c r="DI398" s="30"/>
      <c r="DJ398" s="30"/>
      <c r="DK398" s="30"/>
      <c r="DL398" s="29"/>
      <c r="DM398" s="29"/>
      <c r="DN398" s="30"/>
      <c r="DO398" s="30"/>
      <c r="DP398" s="30"/>
      <c r="DQ398" s="30"/>
      <c r="DR398" s="30"/>
      <c r="DS398" s="30"/>
      <c r="DT398" s="30"/>
      <c r="DU398" s="30"/>
      <c r="DV398" s="30"/>
      <c r="DW398" s="3">
        <v>67</v>
      </c>
      <c r="DX398"/>
      <c r="DY398" s="35">
        <v>1.04E-5</v>
      </c>
      <c r="DZ398">
        <v>77.436999999999998</v>
      </c>
      <c r="EA398">
        <v>71.146000000000001</v>
      </c>
      <c r="EB398">
        <v>82.715000000000003</v>
      </c>
      <c r="EC398">
        <v>95.194000000000003</v>
      </c>
      <c r="ED398">
        <v>1.9E-2</v>
      </c>
      <c r="EE398"/>
      <c r="EG398" s="33"/>
      <c r="EH398" s="30"/>
      <c r="EI398" s="34"/>
      <c r="EJ398" s="30"/>
      <c r="EK398" s="30"/>
      <c r="EL398" s="30"/>
      <c r="EM398" s="30"/>
      <c r="EN398" s="30"/>
      <c r="EO398" s="30"/>
      <c r="EP398" s="30"/>
      <c r="EQ398" s="33"/>
      <c r="ER398" s="30"/>
      <c r="ES398" s="30"/>
      <c r="ET398" s="30"/>
      <c r="EU398" s="30"/>
      <c r="EV398" s="30"/>
      <c r="EW398" s="30"/>
      <c r="EX398" s="30"/>
      <c r="EY398" s="30"/>
      <c r="EZ398" s="30"/>
      <c r="FL398" s="60"/>
      <c r="GB398" s="29"/>
      <c r="GC398" s="29"/>
      <c r="GD398" s="29"/>
      <c r="GE398" s="29"/>
      <c r="GF398" s="29"/>
      <c r="GG398" s="29"/>
      <c r="GH398" s="29"/>
      <c r="GI398" s="29"/>
      <c r="GJ398" s="29"/>
      <c r="GK398" s="29"/>
      <c r="GL398" s="29"/>
      <c r="GM398" s="29"/>
      <c r="GN398" s="29"/>
    </row>
    <row r="399" spans="1:196" x14ac:dyDescent="0.25">
      <c r="A399" s="30"/>
      <c r="B399">
        <v>1</v>
      </c>
      <c r="D399" s="35">
        <v>9.5200000000000003E-6</v>
      </c>
      <c r="E399">
        <v>59.247</v>
      </c>
      <c r="F399">
        <v>55.332999999999998</v>
      </c>
      <c r="G399">
        <v>61.133000000000003</v>
      </c>
      <c r="H399">
        <v>88.090999999999994</v>
      </c>
      <c r="I399">
        <v>1.7000000000000001E-2</v>
      </c>
      <c r="L399" s="33"/>
      <c r="M399" s="30"/>
      <c r="N399" s="30"/>
      <c r="O399" s="30"/>
      <c r="P399" s="30"/>
      <c r="Q399" s="30"/>
      <c r="R399" s="30"/>
      <c r="S399" s="30"/>
      <c r="T399" s="30"/>
      <c r="U399" s="30"/>
      <c r="V399" s="33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R399" t="s">
        <v>5</v>
      </c>
      <c r="AX399">
        <v>2.5000000000000001E-2</v>
      </c>
      <c r="BL399" s="33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">
        <v>55</v>
      </c>
      <c r="BY399" s="35">
        <v>5.22E-6</v>
      </c>
      <c r="BZ399">
        <v>129.57400000000001</v>
      </c>
      <c r="CA399">
        <v>105.5</v>
      </c>
      <c r="CB399">
        <v>167.333</v>
      </c>
      <c r="CC399">
        <v>104.036</v>
      </c>
      <c r="CD399">
        <v>8.9999999999999993E-3</v>
      </c>
      <c r="CG399" s="33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3"/>
      <c r="DC399" s="30"/>
      <c r="DD399" s="30"/>
      <c r="DE399" s="30"/>
      <c r="DF399" s="30"/>
      <c r="DG399" s="30"/>
      <c r="DH399" s="30"/>
      <c r="DI399" s="30"/>
      <c r="DJ399" s="30"/>
      <c r="DK399" s="30"/>
      <c r="DL399" s="29"/>
      <c r="DM399" s="29"/>
      <c r="DN399" s="30"/>
      <c r="DO399" s="30"/>
      <c r="DP399" s="30"/>
      <c r="DQ399" s="30"/>
      <c r="DR399" s="30"/>
      <c r="DS399" s="30"/>
      <c r="DT399" s="30"/>
      <c r="DU399" s="30"/>
      <c r="DV399" s="30"/>
      <c r="DW399" s="3">
        <v>68</v>
      </c>
      <c r="DX399"/>
      <c r="DY399" s="35">
        <v>8.6000000000000007E-6</v>
      </c>
      <c r="DZ399">
        <v>77.795000000000002</v>
      </c>
      <c r="EA399">
        <v>70.13</v>
      </c>
      <c r="EB399">
        <v>82.555999999999997</v>
      </c>
      <c r="EC399">
        <v>-85.914000000000001</v>
      </c>
      <c r="ED399">
        <v>1.4999999999999999E-2</v>
      </c>
      <c r="EE399"/>
      <c r="EG399" s="33"/>
      <c r="EH399" s="30"/>
      <c r="EI399" s="34"/>
      <c r="EJ399" s="30"/>
      <c r="EK399" s="30"/>
      <c r="EL399" s="30"/>
      <c r="EM399" s="30"/>
      <c r="EN399" s="30"/>
      <c r="EO399" s="30"/>
      <c r="EP399" s="30"/>
      <c r="EQ399" s="33"/>
      <c r="ER399" s="30"/>
      <c r="ES399" s="30"/>
      <c r="ET399" s="30"/>
      <c r="EU399" s="30"/>
      <c r="EV399" s="30"/>
      <c r="EW399" s="30"/>
      <c r="EX399" s="30"/>
      <c r="EY399" s="30"/>
      <c r="EZ399" s="30"/>
      <c r="FL399" s="60"/>
      <c r="GB399" s="29"/>
      <c r="GC399" s="29"/>
      <c r="GD399" s="29"/>
      <c r="GE399" s="29"/>
      <c r="GF399" s="29"/>
      <c r="GG399" s="29"/>
      <c r="GH399" s="29"/>
      <c r="GI399" s="29"/>
      <c r="GJ399" s="29"/>
      <c r="GK399" s="29"/>
      <c r="GL399" s="29"/>
      <c r="GM399" s="29"/>
      <c r="GN399" s="29"/>
    </row>
    <row r="400" spans="1:196" x14ac:dyDescent="0.25">
      <c r="A400" s="30"/>
      <c r="B400">
        <v>2</v>
      </c>
      <c r="D400" s="35">
        <v>5.22E-6</v>
      </c>
      <c r="E400">
        <v>61.353000000000002</v>
      </c>
      <c r="F400">
        <v>58.667000000000002</v>
      </c>
      <c r="G400">
        <v>63.667000000000002</v>
      </c>
      <c r="H400">
        <v>-90</v>
      </c>
      <c r="I400">
        <v>8.9999999999999993E-3</v>
      </c>
      <c r="L400" s="33"/>
      <c r="M400" s="30"/>
      <c r="N400" s="30"/>
      <c r="O400" s="30"/>
      <c r="P400" s="30"/>
      <c r="Q400" s="30"/>
      <c r="R400" s="30"/>
      <c r="S400" s="30"/>
      <c r="T400" s="30"/>
      <c r="U400" s="30"/>
      <c r="V400" s="33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X400">
        <v>1.4079999999999999</v>
      </c>
      <c r="BL400" s="33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">
        <v>56</v>
      </c>
      <c r="BY400" s="35">
        <v>7.6699999999999994E-6</v>
      </c>
      <c r="BZ400">
        <v>128.92099999999999</v>
      </c>
      <c r="CA400">
        <v>103.315</v>
      </c>
      <c r="CB400">
        <v>165.03700000000001</v>
      </c>
      <c r="CC400">
        <v>-75.379000000000005</v>
      </c>
      <c r="CD400">
        <v>1.2999999999999999E-2</v>
      </c>
      <c r="CG400" s="33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3"/>
      <c r="DC400" s="30"/>
      <c r="DD400" s="30"/>
      <c r="DE400" s="30"/>
      <c r="DF400" s="30"/>
      <c r="DG400" s="30"/>
      <c r="DH400" s="30"/>
      <c r="DI400" s="30"/>
      <c r="DJ400" s="30"/>
      <c r="DK400" s="30"/>
      <c r="DL400" s="29"/>
      <c r="DM400" s="29"/>
      <c r="DN400" s="30"/>
      <c r="DO400" s="30"/>
      <c r="DP400" s="30"/>
      <c r="DQ400" s="30"/>
      <c r="DR400" s="30"/>
      <c r="DS400" s="30"/>
      <c r="DT400" s="30"/>
      <c r="DU400" s="30"/>
      <c r="DV400" s="30"/>
      <c r="DW400" s="3">
        <v>69</v>
      </c>
      <c r="DX400"/>
      <c r="DY400" s="35">
        <v>1.11E-5</v>
      </c>
      <c r="DZ400">
        <v>79.177000000000007</v>
      </c>
      <c r="EA400">
        <v>68.638000000000005</v>
      </c>
      <c r="EB400">
        <v>84.033000000000001</v>
      </c>
      <c r="EC400">
        <v>95.042000000000002</v>
      </c>
      <c r="ED400">
        <v>1.9E-2</v>
      </c>
      <c r="EE400"/>
      <c r="EG400" s="33"/>
      <c r="EH400" s="30"/>
      <c r="EI400" s="34"/>
      <c r="EJ400" s="30"/>
      <c r="EK400" s="30"/>
      <c r="EL400" s="30"/>
      <c r="EM400" s="30"/>
      <c r="EN400" s="30"/>
      <c r="EO400" s="30"/>
      <c r="EP400" s="30"/>
      <c r="EQ400" s="33"/>
      <c r="ER400" s="30"/>
      <c r="ES400" s="30"/>
      <c r="ET400" s="30"/>
      <c r="EU400" s="30"/>
      <c r="EV400" s="30"/>
      <c r="EW400" s="30"/>
      <c r="EX400" s="30"/>
      <c r="EY400" s="30"/>
      <c r="EZ400" s="30"/>
      <c r="FL400" s="60"/>
      <c r="GB400" s="29"/>
      <c r="GC400" s="29"/>
      <c r="GD400" s="29"/>
      <c r="GE400" s="29"/>
      <c r="GF400" s="29"/>
      <c r="GG400" s="29"/>
      <c r="GH400" s="29"/>
      <c r="GI400" s="29"/>
      <c r="GJ400" s="29"/>
      <c r="GK400" s="29"/>
      <c r="GL400" s="29"/>
      <c r="GM400" s="29"/>
      <c r="GN400" s="29"/>
    </row>
    <row r="401" spans="1:196" x14ac:dyDescent="0.25">
      <c r="A401" s="30"/>
      <c r="B401">
        <v>3</v>
      </c>
      <c r="D401" s="35">
        <v>6.4500000000000001E-6</v>
      </c>
      <c r="E401">
        <v>62.429000000000002</v>
      </c>
      <c r="F401">
        <v>59</v>
      </c>
      <c r="G401">
        <v>66.332999999999998</v>
      </c>
      <c r="H401">
        <v>90</v>
      </c>
      <c r="I401">
        <v>1.0999999999999999E-2</v>
      </c>
      <c r="L401" s="33"/>
      <c r="M401" s="30"/>
      <c r="N401" s="30"/>
      <c r="O401" s="30"/>
      <c r="P401" s="30"/>
      <c r="Q401" s="30"/>
      <c r="R401" s="30"/>
      <c r="S401" s="30"/>
      <c r="T401" s="30"/>
      <c r="U401" s="30"/>
      <c r="V401" s="33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X401">
        <v>6.2250000000000005</v>
      </c>
      <c r="BL401" s="33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">
        <v>57</v>
      </c>
      <c r="BY401" s="35">
        <v>5.22E-6</v>
      </c>
      <c r="BZ401">
        <v>112.316</v>
      </c>
      <c r="CA401">
        <v>96.805999999999997</v>
      </c>
      <c r="CB401">
        <v>131.55600000000001</v>
      </c>
      <c r="CC401">
        <v>104.036</v>
      </c>
      <c r="CD401">
        <v>8.9999999999999993E-3</v>
      </c>
      <c r="CG401" s="33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3"/>
      <c r="DC401" s="30"/>
      <c r="DD401" s="30"/>
      <c r="DE401" s="30"/>
      <c r="DF401" s="30"/>
      <c r="DG401" s="30"/>
      <c r="DH401" s="30"/>
      <c r="DI401" s="30"/>
      <c r="DJ401" s="30"/>
      <c r="DK401" s="30"/>
      <c r="DL401" s="29"/>
      <c r="DM401" s="29"/>
      <c r="DN401" s="30"/>
      <c r="DO401" s="30"/>
      <c r="DP401" s="30"/>
      <c r="DQ401" s="30"/>
      <c r="DR401" s="30"/>
      <c r="DS401" s="30"/>
      <c r="DT401" s="30"/>
      <c r="DU401" s="30"/>
      <c r="DV401" s="30"/>
      <c r="DW401" s="3">
        <v>70</v>
      </c>
      <c r="DX401"/>
      <c r="DY401" s="35">
        <v>7.9799999999999998E-6</v>
      </c>
      <c r="DZ401">
        <v>79.622</v>
      </c>
      <c r="EA401">
        <v>71.981999999999999</v>
      </c>
      <c r="EB401">
        <v>87.057000000000002</v>
      </c>
      <c r="EC401">
        <v>-85.426000000000002</v>
      </c>
      <c r="ED401">
        <v>1.4E-2</v>
      </c>
      <c r="EE401"/>
      <c r="EG401" s="33"/>
      <c r="EH401" s="30"/>
      <c r="EI401" s="34"/>
      <c r="EJ401" s="30"/>
      <c r="EK401" s="30"/>
      <c r="EL401" s="30"/>
      <c r="EM401" s="30"/>
      <c r="EN401" s="30"/>
      <c r="EO401" s="30"/>
      <c r="EP401" s="30"/>
      <c r="EQ401" s="33"/>
      <c r="ER401" s="30"/>
      <c r="ES401" s="30"/>
      <c r="ET401" s="30"/>
      <c r="EU401" s="30"/>
      <c r="EV401" s="30"/>
      <c r="EW401" s="30"/>
      <c r="EX401" s="30"/>
      <c r="EY401" s="30"/>
      <c r="EZ401" s="30"/>
      <c r="FL401" s="60"/>
      <c r="GB401" s="29"/>
      <c r="GC401" s="29"/>
      <c r="GD401" s="29"/>
      <c r="GE401" s="29"/>
      <c r="GF401" s="29"/>
      <c r="GG401" s="29"/>
      <c r="GH401" s="29"/>
      <c r="GI401" s="29"/>
      <c r="GJ401" s="29"/>
      <c r="GK401" s="29"/>
      <c r="GL401" s="29"/>
      <c r="GM401" s="29"/>
      <c r="GN401" s="29"/>
    </row>
    <row r="402" spans="1:196" x14ac:dyDescent="0.25">
      <c r="A402" s="30"/>
      <c r="B402">
        <v>4</v>
      </c>
      <c r="D402" s="35">
        <v>7.3699999999999997E-6</v>
      </c>
      <c r="E402">
        <v>62.209000000000003</v>
      </c>
      <c r="F402">
        <v>58.927999999999997</v>
      </c>
      <c r="G402">
        <v>65.361999999999995</v>
      </c>
      <c r="H402">
        <v>-92.49</v>
      </c>
      <c r="I402">
        <v>1.2999999999999999E-2</v>
      </c>
      <c r="L402" s="33"/>
      <c r="M402" s="30"/>
      <c r="N402" s="30"/>
      <c r="O402" s="30"/>
      <c r="P402" s="30"/>
      <c r="Q402" s="30"/>
      <c r="R402" s="30"/>
      <c r="S402" s="30"/>
      <c r="T402" s="30"/>
      <c r="U402" s="30"/>
      <c r="V402" s="33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Y402" t="s">
        <v>8</v>
      </c>
      <c r="BL402" s="33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">
        <v>58</v>
      </c>
      <c r="BY402" s="35">
        <v>5.5300000000000004E-6</v>
      </c>
      <c r="BZ402">
        <v>120.467</v>
      </c>
      <c r="CA402">
        <v>80.483000000000004</v>
      </c>
      <c r="CB402">
        <v>160.03700000000001</v>
      </c>
      <c r="CC402">
        <v>-72.646000000000001</v>
      </c>
      <c r="CD402">
        <v>8.9999999999999993E-3</v>
      </c>
      <c r="CG402" s="33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3"/>
      <c r="DC402" s="30"/>
      <c r="DD402" s="30"/>
      <c r="DE402" s="30"/>
      <c r="DF402" s="30"/>
      <c r="DG402" s="30"/>
      <c r="DH402" s="30"/>
      <c r="DI402" s="30"/>
      <c r="DJ402" s="30"/>
      <c r="DK402" s="30"/>
      <c r="DL402" s="29"/>
      <c r="DM402" s="29"/>
      <c r="DN402" s="30"/>
      <c r="DO402" s="30"/>
      <c r="DP402" s="30"/>
      <c r="DQ402" s="30"/>
      <c r="DR402" s="30"/>
      <c r="DS402" s="30"/>
      <c r="DT402" s="30"/>
      <c r="DU402" s="30"/>
      <c r="DV402" s="30"/>
      <c r="DW402" s="3">
        <v>71</v>
      </c>
      <c r="DX402"/>
      <c r="DY402" s="35">
        <v>1.01E-5</v>
      </c>
      <c r="DZ402">
        <v>75.153999999999996</v>
      </c>
      <c r="EA402">
        <v>70.988</v>
      </c>
      <c r="EB402">
        <v>81.739999999999995</v>
      </c>
      <c r="EC402">
        <v>95.528000000000006</v>
      </c>
      <c r="ED402">
        <v>1.7000000000000001E-2</v>
      </c>
      <c r="EE402"/>
      <c r="EG402" s="33"/>
      <c r="EH402" s="30"/>
      <c r="EI402" s="34"/>
      <c r="EJ402" s="30"/>
      <c r="EK402" s="30"/>
      <c r="EL402" s="30"/>
      <c r="EM402" s="30"/>
      <c r="EN402" s="30"/>
      <c r="EO402" s="30"/>
      <c r="EP402" s="30"/>
      <c r="EQ402" s="33"/>
      <c r="ER402" s="30"/>
      <c r="ES402" s="30"/>
      <c r="ET402" s="30"/>
      <c r="EU402" s="30"/>
      <c r="EV402" s="30"/>
      <c r="EW402" s="30"/>
      <c r="EX402" s="30"/>
      <c r="EY402" s="30"/>
      <c r="EZ402" s="30"/>
      <c r="FL402" s="60"/>
      <c r="GB402" s="29"/>
      <c r="GC402" s="29"/>
      <c r="GD402" s="29"/>
      <c r="GE402" s="29"/>
      <c r="GF402" s="29"/>
      <c r="GG402" s="29"/>
      <c r="GH402" s="29"/>
      <c r="GI402" s="29"/>
      <c r="GJ402" s="29"/>
      <c r="GK402" s="29"/>
      <c r="GL402" s="29"/>
      <c r="GM402" s="29"/>
      <c r="GN402" s="29"/>
    </row>
    <row r="403" spans="1:196" x14ac:dyDescent="0.25">
      <c r="A403" s="30"/>
      <c r="B403">
        <v>5</v>
      </c>
      <c r="D403" s="35">
        <v>6.1399999999999997E-6</v>
      </c>
      <c r="E403">
        <v>60.982999999999997</v>
      </c>
      <c r="F403">
        <v>57.332999999999998</v>
      </c>
      <c r="G403">
        <v>65</v>
      </c>
      <c r="H403">
        <v>90</v>
      </c>
      <c r="I403">
        <v>1.0999999999999999E-2</v>
      </c>
      <c r="L403" s="33"/>
      <c r="M403" s="30"/>
      <c r="N403" s="30"/>
      <c r="O403" s="30"/>
      <c r="P403" s="30"/>
      <c r="Q403" s="30"/>
      <c r="R403" s="30"/>
      <c r="S403" s="30"/>
      <c r="T403" s="30"/>
      <c r="U403" s="30"/>
      <c r="V403" s="33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Y403">
        <f>AX400/AX396</f>
        <v>97.103448275862064</v>
      </c>
      <c r="AZ403">
        <f>AX401/AX396</f>
        <v>429.31034482758622</v>
      </c>
      <c r="BL403" s="33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">
        <v>59</v>
      </c>
      <c r="BY403" s="35">
        <v>5.22E-6</v>
      </c>
      <c r="BZ403">
        <v>134.64699999999999</v>
      </c>
      <c r="CA403">
        <v>79.185000000000002</v>
      </c>
      <c r="CB403">
        <v>182.05600000000001</v>
      </c>
      <c r="CC403">
        <v>104.036</v>
      </c>
      <c r="CD403">
        <v>8.9999999999999993E-3</v>
      </c>
      <c r="CG403" s="33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3"/>
      <c r="DC403" s="30"/>
      <c r="DD403" s="30"/>
      <c r="DE403" s="30"/>
      <c r="DF403" s="30"/>
      <c r="DG403" s="30"/>
      <c r="DH403" s="30"/>
      <c r="DI403" s="30"/>
      <c r="DJ403" s="30"/>
      <c r="DK403" s="30"/>
      <c r="DL403" s="29"/>
      <c r="DM403" s="29"/>
      <c r="DN403" s="30"/>
      <c r="DO403" s="30"/>
      <c r="DP403" s="30"/>
      <c r="DQ403" s="30"/>
      <c r="DR403" s="30"/>
      <c r="DS403" s="30"/>
      <c r="DT403" s="30"/>
      <c r="DU403" s="30"/>
      <c r="DV403" s="30"/>
      <c r="DW403" s="3">
        <v>72</v>
      </c>
      <c r="DX403"/>
      <c r="DY403" s="35">
        <v>1.04E-5</v>
      </c>
      <c r="DZ403">
        <v>76.506</v>
      </c>
      <c r="EA403">
        <v>70.361000000000004</v>
      </c>
      <c r="EB403">
        <v>84.22</v>
      </c>
      <c r="EC403">
        <v>-83.088999999999999</v>
      </c>
      <c r="ED403">
        <v>1.7999999999999999E-2</v>
      </c>
      <c r="EE403"/>
      <c r="EG403" s="33"/>
      <c r="EH403" s="30"/>
      <c r="EI403" s="34"/>
      <c r="EJ403" s="30"/>
      <c r="EK403" s="30"/>
      <c r="EL403" s="30"/>
      <c r="EM403" s="30"/>
      <c r="EN403" s="30"/>
      <c r="EO403" s="30"/>
      <c r="EP403" s="30"/>
      <c r="EQ403" s="33"/>
      <c r="ER403" s="30"/>
      <c r="ES403" s="30"/>
      <c r="ET403" s="30"/>
      <c r="EU403" s="30"/>
      <c r="EV403" s="30"/>
      <c r="EW403" s="30"/>
      <c r="EX403" s="30"/>
      <c r="EY403" s="30"/>
      <c r="EZ403" s="30"/>
      <c r="FL403" s="60"/>
      <c r="GB403" s="29"/>
      <c r="GC403" s="29"/>
      <c r="GD403" s="29"/>
      <c r="GE403" s="29"/>
      <c r="GF403" s="29"/>
      <c r="GG403" s="29"/>
      <c r="GH403" s="29"/>
      <c r="GI403" s="29"/>
      <c r="GJ403" s="29"/>
      <c r="GK403" s="29"/>
      <c r="GL403" s="29"/>
      <c r="GM403" s="29"/>
      <c r="GN403" s="29"/>
    </row>
    <row r="404" spans="1:196" x14ac:dyDescent="0.25">
      <c r="A404" s="30"/>
      <c r="B404">
        <v>6</v>
      </c>
      <c r="D404" s="35">
        <v>7.9799999999999998E-6</v>
      </c>
      <c r="E404">
        <v>61.845999999999997</v>
      </c>
      <c r="F404">
        <v>59.667000000000002</v>
      </c>
      <c r="G404">
        <v>64</v>
      </c>
      <c r="H404">
        <v>-90</v>
      </c>
      <c r="I404">
        <v>1.4E-2</v>
      </c>
      <c r="L404" s="33"/>
      <c r="M404" s="30"/>
      <c r="N404" s="30"/>
      <c r="O404" s="30"/>
      <c r="P404" s="30"/>
      <c r="Q404" s="30"/>
      <c r="R404" s="30"/>
      <c r="S404" s="30"/>
      <c r="T404" s="30"/>
      <c r="U404" s="30"/>
      <c r="V404" s="33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T404">
        <f>AU405-AZ403</f>
        <v>136.59874608150466</v>
      </c>
      <c r="AU404">
        <f>AX401/(AX396+AX397)</f>
        <v>345.83333333333331</v>
      </c>
      <c r="AV404">
        <f>AW405-AY403</f>
        <v>30.896551724137922</v>
      </c>
      <c r="AW404">
        <f>AX400/(AX396+AX397)</f>
        <v>78.222222222222214</v>
      </c>
      <c r="AX404" t="s">
        <v>9</v>
      </c>
      <c r="AY404">
        <f>AX400/AX399</f>
        <v>56.319999999999993</v>
      </c>
      <c r="AZ404">
        <f>AX401/AX399</f>
        <v>249</v>
      </c>
      <c r="BL404" s="33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">
        <v>60</v>
      </c>
      <c r="BY404" s="35">
        <v>4.9100000000000004E-6</v>
      </c>
      <c r="BZ404">
        <v>118.217</v>
      </c>
      <c r="CA404">
        <v>97.436000000000007</v>
      </c>
      <c r="CB404">
        <v>137.48400000000001</v>
      </c>
      <c r="CC404">
        <v>-70.346000000000004</v>
      </c>
      <c r="CD404">
        <v>8.9999999999999993E-3</v>
      </c>
      <c r="CG404" s="33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3"/>
      <c r="DC404" s="30"/>
      <c r="DD404" s="30"/>
      <c r="DE404" s="30"/>
      <c r="DF404" s="30"/>
      <c r="DG404" s="30"/>
      <c r="DH404" s="30"/>
      <c r="DI404" s="30"/>
      <c r="DJ404" s="30"/>
      <c r="DK404" s="30"/>
      <c r="DL404" s="29"/>
      <c r="DM404" s="29"/>
      <c r="DN404" s="30"/>
      <c r="DO404" s="30"/>
      <c r="DP404" s="30"/>
      <c r="DQ404" s="30"/>
      <c r="DR404" s="30"/>
      <c r="DS404" s="30"/>
      <c r="DT404" s="30"/>
      <c r="DU404" s="30"/>
      <c r="DV404" s="30"/>
      <c r="DW404" s="3">
        <v>73</v>
      </c>
      <c r="DX404"/>
      <c r="DY404" s="35">
        <v>1.17E-5</v>
      </c>
      <c r="DZ404">
        <v>73.641999999999996</v>
      </c>
      <c r="EA404">
        <v>67.628</v>
      </c>
      <c r="EB404">
        <v>77.572000000000003</v>
      </c>
      <c r="EC404">
        <v>94.635000000000005</v>
      </c>
      <c r="ED404">
        <v>0.02</v>
      </c>
      <c r="EE404"/>
      <c r="EG404" s="33"/>
      <c r="EH404" s="30"/>
      <c r="EI404" s="34"/>
      <c r="EJ404" s="30"/>
      <c r="EK404" s="30"/>
      <c r="EL404" s="30"/>
      <c r="EM404" s="30"/>
      <c r="EN404" s="30"/>
      <c r="EO404" s="30"/>
      <c r="EP404" s="30"/>
      <c r="EQ404" s="33"/>
      <c r="ER404" s="30"/>
      <c r="ES404" s="30"/>
      <c r="ET404" s="30"/>
      <c r="EU404" s="30"/>
      <c r="EV404" s="30"/>
      <c r="EW404" s="30"/>
      <c r="EX404" s="30"/>
      <c r="EY404" s="30"/>
      <c r="EZ404" s="30"/>
      <c r="FL404" s="60"/>
      <c r="GB404" s="29"/>
      <c r="GC404" s="29"/>
      <c r="GD404" s="29"/>
      <c r="GE404" s="29"/>
      <c r="GF404" s="29"/>
      <c r="GG404" s="29"/>
      <c r="GH404" s="29"/>
      <c r="GI404" s="29"/>
      <c r="GJ404" s="29"/>
      <c r="GK404" s="29"/>
      <c r="GL404" s="29"/>
      <c r="GM404" s="29"/>
      <c r="GN404" s="29"/>
    </row>
    <row r="405" spans="1:196" x14ac:dyDescent="0.25">
      <c r="A405" s="30"/>
      <c r="B405">
        <v>7</v>
      </c>
      <c r="D405" s="35">
        <v>8.2900000000000002E-6</v>
      </c>
      <c r="E405">
        <v>61.55</v>
      </c>
      <c r="F405">
        <v>58.332999999999998</v>
      </c>
      <c r="G405">
        <v>64.332999999999998</v>
      </c>
      <c r="H405">
        <v>87.796999999999997</v>
      </c>
      <c r="I405">
        <v>1.4E-2</v>
      </c>
      <c r="L405" s="33"/>
      <c r="M405" s="30"/>
      <c r="N405" s="30"/>
      <c r="O405" s="30"/>
      <c r="P405" s="30"/>
      <c r="Q405" s="30"/>
      <c r="R405" s="30"/>
      <c r="S405" s="30"/>
      <c r="T405" s="30"/>
      <c r="U405" s="30"/>
      <c r="V405" s="33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U405">
        <f>AX401/(AX396-AX397)</f>
        <v>565.90909090909088</v>
      </c>
      <c r="AW405">
        <f>AX400/(AX396-AX397)</f>
        <v>127.99999999999999</v>
      </c>
      <c r="AX405" t="s">
        <v>10</v>
      </c>
      <c r="AY405">
        <f>AX400/AX398</f>
        <v>201.14285714285714</v>
      </c>
      <c r="AZ405">
        <f>AX401/AX398</f>
        <v>889.28571428571433</v>
      </c>
      <c r="BL405" s="33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">
        <v>61</v>
      </c>
      <c r="BY405" s="35">
        <v>8.6000000000000007E-6</v>
      </c>
      <c r="BZ405">
        <v>107.836</v>
      </c>
      <c r="CA405">
        <v>77.962999999999994</v>
      </c>
      <c r="CB405">
        <v>131.53399999999999</v>
      </c>
      <c r="CC405">
        <v>100.886</v>
      </c>
      <c r="CD405">
        <v>1.4999999999999999E-2</v>
      </c>
      <c r="CG405" s="33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3"/>
      <c r="DC405" s="30"/>
      <c r="DD405" s="30"/>
      <c r="DE405" s="30"/>
      <c r="DF405" s="30"/>
      <c r="DG405" s="30"/>
      <c r="DH405" s="30"/>
      <c r="DI405" s="30"/>
      <c r="DJ405" s="30"/>
      <c r="DK405" s="30"/>
      <c r="DL405" s="29"/>
      <c r="DM405" s="29"/>
      <c r="DN405" s="30"/>
      <c r="DO405" s="30"/>
      <c r="DP405" s="30"/>
      <c r="DQ405" s="30"/>
      <c r="DR405" s="30"/>
      <c r="DS405" s="30"/>
      <c r="DT405" s="30"/>
      <c r="DU405" s="30"/>
      <c r="DV405" s="30"/>
      <c r="DW405" s="3">
        <v>74</v>
      </c>
      <c r="DX405"/>
      <c r="DY405" s="35">
        <v>1.1399999999999999E-5</v>
      </c>
      <c r="DZ405">
        <v>76.075999999999993</v>
      </c>
      <c r="EA405">
        <v>67.234999999999999</v>
      </c>
      <c r="EB405">
        <v>81.63</v>
      </c>
      <c r="EC405">
        <v>-85.236000000000004</v>
      </c>
      <c r="ED405">
        <v>0.02</v>
      </c>
      <c r="EE405"/>
      <c r="EG405" s="33"/>
      <c r="EH405" s="30"/>
      <c r="EI405" s="34"/>
      <c r="EJ405" s="30"/>
      <c r="EK405" s="30"/>
      <c r="EL405" s="30"/>
      <c r="EM405" s="30"/>
      <c r="EN405" s="30"/>
      <c r="EO405" s="30"/>
      <c r="EP405" s="30"/>
      <c r="EQ405" s="33"/>
      <c r="ER405" s="30"/>
      <c r="ES405" s="30"/>
      <c r="ET405" s="30"/>
      <c r="EU405" s="30"/>
      <c r="EV405" s="30"/>
      <c r="EW405" s="30"/>
      <c r="EX405" s="30"/>
      <c r="EY405" s="30"/>
      <c r="EZ405" s="30"/>
      <c r="FL405" s="60"/>
      <c r="GB405" s="29"/>
      <c r="GC405" s="29"/>
      <c r="GD405" s="29"/>
      <c r="GE405" s="29"/>
      <c r="GF405" s="29"/>
      <c r="GG405" s="29"/>
      <c r="GH405" s="29"/>
      <c r="GI405" s="29"/>
      <c r="GJ405" s="29"/>
      <c r="GK405" s="29"/>
      <c r="GL405" s="29"/>
      <c r="GM405" s="29"/>
      <c r="GN405" s="29"/>
    </row>
    <row r="406" spans="1:196" x14ac:dyDescent="0.25">
      <c r="A406" s="30"/>
      <c r="B406">
        <v>8</v>
      </c>
      <c r="D406" s="35">
        <v>7.3699999999999997E-6</v>
      </c>
      <c r="E406">
        <v>60.932000000000002</v>
      </c>
      <c r="F406">
        <v>57.58</v>
      </c>
      <c r="G406">
        <v>64.564999999999998</v>
      </c>
      <c r="H406">
        <v>-85.03</v>
      </c>
      <c r="I406">
        <v>1.2999999999999999E-2</v>
      </c>
      <c r="L406" s="33"/>
      <c r="M406" s="30"/>
      <c r="N406" s="30"/>
      <c r="O406" s="30"/>
      <c r="P406" s="30"/>
      <c r="Q406" s="30"/>
      <c r="R406" s="30"/>
      <c r="S406" s="30"/>
      <c r="T406" s="30"/>
      <c r="U406" s="30"/>
      <c r="V406" s="33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3"/>
      <c r="AR406" s="30"/>
      <c r="AS406" s="30"/>
      <c r="AT406" s="30"/>
      <c r="AU406" s="30"/>
      <c r="AV406" s="30"/>
      <c r="AW406" s="30"/>
      <c r="AX406" s="30"/>
      <c r="AY406" s="30"/>
      <c r="AZ406" s="30"/>
      <c r="BA406" s="29"/>
      <c r="BB406" s="29"/>
      <c r="BC406" s="30"/>
      <c r="BD406" s="30"/>
      <c r="BE406" s="30"/>
      <c r="BF406" s="30"/>
      <c r="BG406" s="30"/>
      <c r="BH406" s="30"/>
      <c r="BI406" s="30"/>
      <c r="BJ406" s="30"/>
      <c r="BK406" s="30"/>
      <c r="BL406" s="33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">
        <v>62</v>
      </c>
      <c r="BY406" s="35">
        <v>8.6000000000000007E-6</v>
      </c>
      <c r="BZ406">
        <v>141.68</v>
      </c>
      <c r="CA406">
        <v>61.243000000000002</v>
      </c>
      <c r="CB406">
        <v>236.71600000000001</v>
      </c>
      <c r="CC406">
        <v>-70.906999999999996</v>
      </c>
      <c r="CD406">
        <v>1.4999999999999999E-2</v>
      </c>
      <c r="CG406" s="33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3"/>
      <c r="DC406" s="30"/>
      <c r="DD406" s="30"/>
      <c r="DE406" s="30"/>
      <c r="DF406" s="30"/>
      <c r="DG406" s="30"/>
      <c r="DH406" s="30"/>
      <c r="DI406" s="30"/>
      <c r="DJ406" s="30"/>
      <c r="DK406" s="30"/>
      <c r="DL406" s="29"/>
      <c r="DM406" s="29"/>
      <c r="DN406" s="30"/>
      <c r="DO406" s="30"/>
      <c r="DP406" s="30"/>
      <c r="DQ406" s="30"/>
      <c r="DR406" s="30"/>
      <c r="DS406" s="30"/>
      <c r="DT406" s="30"/>
      <c r="DU406" s="30"/>
      <c r="DV406" s="30"/>
      <c r="DW406" s="3">
        <v>75</v>
      </c>
      <c r="DX406"/>
      <c r="DY406" s="35">
        <v>1.2300000000000001E-5</v>
      </c>
      <c r="DZ406">
        <v>74.06</v>
      </c>
      <c r="EA406">
        <v>69.025999999999996</v>
      </c>
      <c r="EB406">
        <v>79.180000000000007</v>
      </c>
      <c r="EC406">
        <v>96.009</v>
      </c>
      <c r="ED406">
        <v>2.1999999999999999E-2</v>
      </c>
      <c r="EE406"/>
      <c r="EG406" s="33"/>
      <c r="EH406" s="30"/>
      <c r="EI406" s="34"/>
      <c r="EJ406" s="30"/>
      <c r="EK406" s="30"/>
      <c r="EL406" s="30"/>
      <c r="EM406" s="30"/>
      <c r="EN406" s="30"/>
      <c r="EO406" s="30"/>
      <c r="EP406" s="30"/>
      <c r="EQ406" s="33"/>
      <c r="ER406" s="30"/>
      <c r="ES406" s="30"/>
      <c r="ET406" s="30"/>
      <c r="EU406" s="30"/>
      <c r="EV406" s="30"/>
      <c r="EW406" s="30"/>
      <c r="EX406" s="30"/>
      <c r="EY406" s="30"/>
      <c r="EZ406" s="30"/>
      <c r="FL406" s="60"/>
      <c r="GB406" s="29"/>
      <c r="GC406" s="29"/>
      <c r="GD406" s="29"/>
      <c r="GE406" s="29"/>
      <c r="GF406" s="29"/>
      <c r="GG406" s="29"/>
      <c r="GH406" s="29"/>
      <c r="GI406" s="29"/>
      <c r="GJ406" s="29"/>
      <c r="GK406" s="29"/>
      <c r="GL406" s="29"/>
      <c r="GM406" s="29"/>
      <c r="GN406" s="29"/>
    </row>
    <row r="407" spans="1:196" x14ac:dyDescent="0.25">
      <c r="A407" s="30"/>
      <c r="B407">
        <v>9</v>
      </c>
      <c r="D407" s="35">
        <v>9.2099999999999999E-6</v>
      </c>
      <c r="E407">
        <v>60.755000000000003</v>
      </c>
      <c r="F407">
        <v>58.276000000000003</v>
      </c>
      <c r="G407">
        <v>65.344999999999999</v>
      </c>
      <c r="H407">
        <v>88.025000000000006</v>
      </c>
      <c r="I407">
        <v>1.6E-2</v>
      </c>
      <c r="L407" s="33"/>
      <c r="M407" s="30"/>
      <c r="N407" s="30"/>
      <c r="O407" s="30"/>
      <c r="P407" s="30"/>
      <c r="Q407" s="30"/>
      <c r="R407" s="30"/>
      <c r="S407" s="30"/>
      <c r="T407" s="30"/>
      <c r="U407" s="30"/>
      <c r="V407" s="33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6" t="s">
        <v>104</v>
      </c>
      <c r="AR407" s="30"/>
      <c r="AS407" s="30"/>
      <c r="AT407" s="30"/>
      <c r="AU407" s="30"/>
      <c r="AV407" s="30"/>
      <c r="AW407" s="30"/>
      <c r="AX407" s="30"/>
      <c r="AY407" s="30"/>
      <c r="AZ407" s="30"/>
      <c r="BA407" s="29"/>
      <c r="BB407" s="29"/>
      <c r="BC407" s="30"/>
      <c r="BD407" s="30"/>
      <c r="BE407" s="30"/>
      <c r="BF407" s="30"/>
      <c r="BG407" s="30"/>
      <c r="BH407" s="30"/>
      <c r="BI407" s="30"/>
      <c r="BJ407" s="30"/>
      <c r="BK407" s="30"/>
      <c r="BL407" s="33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">
        <v>63</v>
      </c>
      <c r="BY407" s="35">
        <v>4.9100000000000004E-6</v>
      </c>
      <c r="BZ407">
        <v>139.43799999999999</v>
      </c>
      <c r="CA407">
        <v>90.44</v>
      </c>
      <c r="CB407">
        <v>212</v>
      </c>
      <c r="CC407">
        <v>104.931</v>
      </c>
      <c r="CD407">
        <v>8.9999999999999993E-3</v>
      </c>
      <c r="CG407" s="33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3"/>
      <c r="DC407" s="30"/>
      <c r="DD407" s="30"/>
      <c r="DE407" s="30"/>
      <c r="DF407" s="30"/>
      <c r="DG407" s="30"/>
      <c r="DH407" s="30"/>
      <c r="DI407" s="30"/>
      <c r="DJ407" s="30"/>
      <c r="DK407" s="30"/>
      <c r="DL407" s="29"/>
      <c r="DM407" s="29"/>
      <c r="DN407" s="30"/>
      <c r="DO407" s="30"/>
      <c r="DP407" s="30"/>
      <c r="DQ407" s="30"/>
      <c r="DR407" s="30"/>
      <c r="DS407" s="30"/>
      <c r="DT407" s="30"/>
      <c r="DU407" s="30"/>
      <c r="DV407" s="30"/>
      <c r="DW407" s="3">
        <v>76</v>
      </c>
      <c r="DX407"/>
      <c r="DY407" s="35">
        <v>1.01E-5</v>
      </c>
      <c r="DZ407">
        <v>74.817999999999998</v>
      </c>
      <c r="EA407">
        <v>66.971999999999994</v>
      </c>
      <c r="EB407">
        <v>81.632000000000005</v>
      </c>
      <c r="EC407">
        <v>-84.644000000000005</v>
      </c>
      <c r="ED407">
        <v>1.7999999999999999E-2</v>
      </c>
      <c r="EE407"/>
      <c r="EG407" s="33"/>
      <c r="EH407" s="30"/>
      <c r="EI407" s="34"/>
      <c r="EJ407" s="30"/>
      <c r="EK407" s="30"/>
      <c r="EL407" s="30"/>
      <c r="EM407" s="30"/>
      <c r="EN407" s="30"/>
      <c r="EO407" s="30"/>
      <c r="EP407" s="30"/>
      <c r="EQ407" s="33"/>
      <c r="ER407" s="30"/>
      <c r="ES407" s="30"/>
      <c r="ET407" s="30"/>
      <c r="EU407" s="30"/>
      <c r="EV407" s="30"/>
      <c r="EW407" s="30"/>
      <c r="EX407" s="30"/>
      <c r="EY407" s="30"/>
      <c r="EZ407" s="30"/>
      <c r="FL407" s="60"/>
      <c r="GB407" s="29"/>
      <c r="GC407" s="29"/>
      <c r="GD407" s="29"/>
      <c r="GE407" s="29"/>
      <c r="GF407" s="29"/>
      <c r="GG407" s="29"/>
      <c r="GH407" s="29"/>
      <c r="GI407" s="29"/>
      <c r="GJ407" s="29"/>
      <c r="GK407" s="29"/>
      <c r="GL407" s="29"/>
      <c r="GM407" s="29"/>
      <c r="GN407" s="29"/>
    </row>
    <row r="408" spans="1:196" x14ac:dyDescent="0.25">
      <c r="A408" s="30"/>
      <c r="B408">
        <v>10</v>
      </c>
      <c r="D408" s="35">
        <v>8.6000000000000007E-6</v>
      </c>
      <c r="E408">
        <v>61.723999999999997</v>
      </c>
      <c r="F408">
        <v>57.988</v>
      </c>
      <c r="G408">
        <v>64.444000000000003</v>
      </c>
      <c r="H408">
        <v>-92.120999999999995</v>
      </c>
      <c r="I408">
        <v>1.4999999999999999E-2</v>
      </c>
      <c r="L408" s="33"/>
      <c r="M408" s="30"/>
      <c r="N408" s="30"/>
      <c r="O408" s="30"/>
      <c r="P408" s="30"/>
      <c r="Q408" s="30"/>
      <c r="R408" s="30"/>
      <c r="S408" s="30"/>
      <c r="T408" s="30"/>
      <c r="U408" s="30"/>
      <c r="V408" s="33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" t="s">
        <v>12</v>
      </c>
      <c r="AR408" t="s">
        <v>1</v>
      </c>
      <c r="AS408" t="s">
        <v>2</v>
      </c>
      <c r="AT408" t="s">
        <v>3</v>
      </c>
      <c r="AU408" t="s">
        <v>4</v>
      </c>
      <c r="AV408" t="s">
        <v>5</v>
      </c>
      <c r="AW408" t="s">
        <v>6</v>
      </c>
      <c r="AX408" t="s">
        <v>13</v>
      </c>
      <c r="BL408" s="33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">
        <v>64</v>
      </c>
      <c r="BY408" s="35">
        <v>6.4500000000000001E-6</v>
      </c>
      <c r="BZ408">
        <v>117.90900000000001</v>
      </c>
      <c r="CA408">
        <v>84.4</v>
      </c>
      <c r="CB408">
        <v>140.06700000000001</v>
      </c>
      <c r="CC408">
        <v>-78.69</v>
      </c>
      <c r="CD408">
        <v>1.0999999999999999E-2</v>
      </c>
      <c r="CG408" s="33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3"/>
      <c r="DC408" s="30"/>
      <c r="DD408" s="30"/>
      <c r="DE408" s="30"/>
      <c r="DF408" s="30"/>
      <c r="DG408" s="30"/>
      <c r="DH408" s="30"/>
      <c r="DI408" s="30"/>
      <c r="DJ408" s="30"/>
      <c r="DK408" s="30"/>
      <c r="DL408" s="29"/>
      <c r="DM408" s="29"/>
      <c r="DN408" s="30"/>
      <c r="DO408" s="30"/>
      <c r="DP408" s="30"/>
      <c r="DQ408" s="30"/>
      <c r="DR408" s="30"/>
      <c r="DS408" s="30"/>
      <c r="DT408" s="30"/>
      <c r="DU408" s="30"/>
      <c r="DV408" s="30"/>
      <c r="DW408" s="3">
        <v>77</v>
      </c>
      <c r="DX408"/>
      <c r="DY408" s="35">
        <v>1.5E-5</v>
      </c>
      <c r="DZ408">
        <v>72.88</v>
      </c>
      <c r="EA408">
        <v>63.667000000000002</v>
      </c>
      <c r="EB408">
        <v>77.721999999999994</v>
      </c>
      <c r="EC408">
        <v>94.763999999999996</v>
      </c>
      <c r="ED408">
        <v>2.7E-2</v>
      </c>
      <c r="EE408"/>
      <c r="EG408" s="33"/>
      <c r="EH408" s="30"/>
      <c r="EI408" s="34"/>
      <c r="EJ408" s="30"/>
      <c r="EK408" s="30"/>
      <c r="EL408" s="30"/>
      <c r="EM408" s="30"/>
      <c r="EN408" s="30"/>
      <c r="EO408" s="30"/>
      <c r="EP408" s="30"/>
      <c r="EQ408" s="33"/>
      <c r="ER408" s="30"/>
      <c r="ES408" s="30"/>
      <c r="ET408" s="30"/>
      <c r="EU408" s="30"/>
      <c r="EV408" s="30"/>
      <c r="EW408" s="30"/>
      <c r="EX408" s="30"/>
      <c r="EY408" s="30"/>
      <c r="EZ408" s="30"/>
      <c r="FL408" s="60"/>
      <c r="GB408" s="29"/>
      <c r="GC408" s="29"/>
      <c r="GD408" s="29"/>
      <c r="GE408" s="29"/>
      <c r="GF408" s="29"/>
      <c r="GG408" s="29"/>
      <c r="GH408" s="29"/>
      <c r="GI408" s="29"/>
      <c r="GJ408" s="29"/>
      <c r="GK408" s="29"/>
      <c r="GL408" s="29"/>
      <c r="GM408" s="29"/>
      <c r="GN408" s="29"/>
    </row>
    <row r="409" spans="1:196" x14ac:dyDescent="0.25">
      <c r="A409" s="30"/>
      <c r="B409">
        <v>11</v>
      </c>
      <c r="D409" s="35">
        <v>7.9799999999999998E-6</v>
      </c>
      <c r="E409">
        <v>62.316000000000003</v>
      </c>
      <c r="F409">
        <v>59.667000000000002</v>
      </c>
      <c r="G409">
        <v>64.667000000000002</v>
      </c>
      <c r="H409">
        <v>87.709000000000003</v>
      </c>
      <c r="I409">
        <v>1.4E-2</v>
      </c>
      <c r="L409" s="33"/>
      <c r="M409" s="30"/>
      <c r="N409" s="30"/>
      <c r="O409" s="30"/>
      <c r="P409" s="30"/>
      <c r="Q409" s="30"/>
      <c r="R409" s="30"/>
      <c r="S409" s="30"/>
      <c r="T409" s="30"/>
      <c r="U409" s="30"/>
      <c r="V409" s="33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">
        <v>1</v>
      </c>
      <c r="AS409" s="35">
        <v>7.0600000000000002E-6</v>
      </c>
      <c r="AT409">
        <v>143.63</v>
      </c>
      <c r="AU409">
        <v>136.84</v>
      </c>
      <c r="AV409">
        <v>157</v>
      </c>
      <c r="AW409">
        <v>103.392</v>
      </c>
      <c r="AX409">
        <v>1.2E-2</v>
      </c>
      <c r="BL409" s="33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">
        <v>65</v>
      </c>
      <c r="BY409" s="35">
        <v>4.9100000000000004E-6</v>
      </c>
      <c r="BZ409">
        <v>123.292</v>
      </c>
      <c r="CA409">
        <v>73.215000000000003</v>
      </c>
      <c r="CB409">
        <v>187.22200000000001</v>
      </c>
      <c r="CC409">
        <v>105.94499999999999</v>
      </c>
      <c r="CD409">
        <v>8.0000000000000002E-3</v>
      </c>
      <c r="CG409" s="33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3"/>
      <c r="DC409" s="30"/>
      <c r="DD409" s="30"/>
      <c r="DE409" s="30"/>
      <c r="DF409" s="30"/>
      <c r="DG409" s="30"/>
      <c r="DH409" s="30"/>
      <c r="DI409" s="30"/>
      <c r="DJ409" s="30"/>
      <c r="DK409" s="30"/>
      <c r="DL409" s="29"/>
      <c r="DM409" s="29"/>
      <c r="DN409" s="30"/>
      <c r="DO409" s="30"/>
      <c r="DP409" s="30"/>
      <c r="DQ409" s="30"/>
      <c r="DR409" s="30"/>
      <c r="DS409" s="30"/>
      <c r="DT409" s="30"/>
      <c r="DU409" s="30"/>
      <c r="DV409" s="30"/>
      <c r="DW409" s="3">
        <v>78</v>
      </c>
      <c r="DX409"/>
      <c r="DY409" s="35">
        <v>1.0699999999999999E-5</v>
      </c>
      <c r="DZ409">
        <v>72.573999999999998</v>
      </c>
      <c r="EA409">
        <v>64.555999999999997</v>
      </c>
      <c r="EB409">
        <v>79.317999999999998</v>
      </c>
      <c r="EC409">
        <v>-84.957999999999998</v>
      </c>
      <c r="ED409">
        <v>1.9E-2</v>
      </c>
      <c r="EE409"/>
      <c r="EG409" s="33"/>
      <c r="EH409" s="30"/>
      <c r="EI409" s="34"/>
      <c r="EJ409" s="30"/>
      <c r="EK409" s="30"/>
      <c r="EL409" s="30"/>
      <c r="EM409" s="30"/>
      <c r="EN409" s="30"/>
      <c r="EO409" s="30"/>
      <c r="EP409" s="30"/>
      <c r="EQ409" s="33"/>
      <c r="ER409" s="30"/>
      <c r="ES409" s="30"/>
      <c r="ET409" s="30"/>
      <c r="EU409" s="30"/>
      <c r="EV409" s="30"/>
      <c r="EW409" s="30"/>
      <c r="EX409" s="30"/>
      <c r="EY409" s="30"/>
      <c r="EZ409" s="30"/>
      <c r="FL409" s="60"/>
      <c r="GB409" s="29"/>
      <c r="GC409" s="29"/>
      <c r="GD409" s="29"/>
      <c r="GE409" s="29"/>
      <c r="GF409" s="29"/>
      <c r="GG409" s="29"/>
      <c r="GH409" s="29"/>
      <c r="GI409" s="29"/>
      <c r="GJ409" s="29"/>
      <c r="GK409" s="29"/>
      <c r="GL409" s="29"/>
      <c r="GM409" s="29"/>
      <c r="GN409" s="29"/>
    </row>
    <row r="410" spans="1:196" x14ac:dyDescent="0.25">
      <c r="A410" s="30"/>
      <c r="B410">
        <v>12</v>
      </c>
      <c r="D410" s="35">
        <v>1.0699999999999999E-5</v>
      </c>
      <c r="E410">
        <v>67.802999999999997</v>
      </c>
      <c r="F410">
        <v>56.765000000000001</v>
      </c>
      <c r="G410">
        <v>77.667000000000002</v>
      </c>
      <c r="H410">
        <v>-88.314999999999998</v>
      </c>
      <c r="I410">
        <v>1.9E-2</v>
      </c>
      <c r="L410" s="33"/>
      <c r="M410" s="30"/>
      <c r="N410" s="30"/>
      <c r="O410" s="30"/>
      <c r="P410" s="30"/>
      <c r="Q410" s="30"/>
      <c r="R410" s="30"/>
      <c r="S410" s="30"/>
      <c r="T410" s="30"/>
      <c r="U410" s="30"/>
      <c r="V410" s="33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">
        <v>2</v>
      </c>
      <c r="AS410" s="35">
        <v>6.1399999999999997E-6</v>
      </c>
      <c r="AT410">
        <v>134.60900000000001</v>
      </c>
      <c r="AU410">
        <v>122.667</v>
      </c>
      <c r="AV410">
        <v>143.89500000000001</v>
      </c>
      <c r="AW410">
        <v>-78.111000000000004</v>
      </c>
      <c r="AX410">
        <v>1.0999999999999999E-2</v>
      </c>
      <c r="BL410" s="33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">
        <v>66</v>
      </c>
      <c r="BY410" s="35">
        <v>5.22E-6</v>
      </c>
      <c r="BZ410">
        <v>99.962000000000003</v>
      </c>
      <c r="CA410">
        <v>64.707999999999998</v>
      </c>
      <c r="CB410">
        <v>130.667</v>
      </c>
      <c r="CC410">
        <v>-75.069000000000003</v>
      </c>
      <c r="CD410">
        <v>8.9999999999999993E-3</v>
      </c>
      <c r="CG410" s="33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3"/>
      <c r="DC410" s="30"/>
      <c r="DD410" s="30"/>
      <c r="DE410" s="30"/>
      <c r="DF410" s="30"/>
      <c r="DG410" s="30"/>
      <c r="DH410" s="30"/>
      <c r="DI410" s="30"/>
      <c r="DJ410" s="30"/>
      <c r="DK410" s="30"/>
      <c r="DL410" s="29"/>
      <c r="DM410" s="29"/>
      <c r="DN410" s="30"/>
      <c r="DO410" s="30"/>
      <c r="DP410" s="30"/>
      <c r="DQ410" s="30"/>
      <c r="DR410" s="30"/>
      <c r="DS410" s="30"/>
      <c r="DT410" s="30"/>
      <c r="DU410" s="30"/>
      <c r="DV410" s="30"/>
      <c r="DW410" s="3">
        <v>79</v>
      </c>
      <c r="DX410"/>
      <c r="DY410" s="35">
        <v>1.04E-5</v>
      </c>
      <c r="DZ410">
        <v>72.646000000000001</v>
      </c>
      <c r="EA410">
        <v>68.983000000000004</v>
      </c>
      <c r="EB410">
        <v>76.834999999999994</v>
      </c>
      <c r="EC410">
        <v>95.042000000000002</v>
      </c>
      <c r="ED410">
        <v>1.9E-2</v>
      </c>
      <c r="EE410"/>
      <c r="EG410" s="33"/>
      <c r="EH410" s="30"/>
      <c r="EI410" s="34"/>
      <c r="EJ410" s="30"/>
      <c r="EK410" s="30"/>
      <c r="EL410" s="30"/>
      <c r="EM410" s="30"/>
      <c r="EN410" s="30"/>
      <c r="EO410" s="30"/>
      <c r="EP410" s="30"/>
      <c r="EQ410" s="33"/>
      <c r="ER410" s="30"/>
      <c r="ES410" s="34"/>
      <c r="ET410" s="30"/>
      <c r="EU410" s="30"/>
      <c r="EV410" s="30"/>
      <c r="EW410" s="30"/>
      <c r="EX410" s="30"/>
      <c r="EY410" s="30"/>
      <c r="EZ410" s="30"/>
      <c r="FL410" s="60"/>
      <c r="GB410" s="29"/>
      <c r="GC410" s="29"/>
      <c r="GD410" s="29"/>
      <c r="GE410" s="29"/>
      <c r="GF410" s="29"/>
      <c r="GG410" s="29"/>
      <c r="GH410" s="29"/>
      <c r="GI410" s="29"/>
      <c r="GJ410" s="29"/>
      <c r="GK410" s="29"/>
      <c r="GL410" s="29"/>
      <c r="GM410" s="29"/>
      <c r="GN410" s="29"/>
    </row>
    <row r="411" spans="1:196" x14ac:dyDescent="0.25">
      <c r="A411" s="30"/>
      <c r="B411">
        <v>13</v>
      </c>
      <c r="D411" s="35">
        <v>5.5300000000000004E-6</v>
      </c>
      <c r="E411">
        <v>78.55</v>
      </c>
      <c r="F411">
        <v>76.902000000000001</v>
      </c>
      <c r="G411">
        <v>81.352999999999994</v>
      </c>
      <c r="H411">
        <v>86.634</v>
      </c>
      <c r="I411">
        <v>8.9999999999999993E-3</v>
      </c>
      <c r="L411" s="33"/>
      <c r="M411" s="30"/>
      <c r="N411" s="30"/>
      <c r="O411" s="30"/>
      <c r="P411" s="30"/>
      <c r="Q411" s="30"/>
      <c r="R411" s="30"/>
      <c r="S411" s="30"/>
      <c r="T411" s="30"/>
      <c r="U411" s="30"/>
      <c r="V411" s="33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">
        <v>3</v>
      </c>
      <c r="AS411" s="35">
        <v>7.3699999999999997E-6</v>
      </c>
      <c r="AT411">
        <v>124.845</v>
      </c>
      <c r="AU411">
        <v>118.812</v>
      </c>
      <c r="AV411">
        <v>130.232</v>
      </c>
      <c r="AW411">
        <v>97.430999999999997</v>
      </c>
      <c r="AX411">
        <v>1.2999999999999999E-2</v>
      </c>
      <c r="BL411" s="33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">
        <v>67</v>
      </c>
      <c r="BY411" s="35">
        <v>6.4500000000000001E-6</v>
      </c>
      <c r="BZ411">
        <v>156.55500000000001</v>
      </c>
      <c r="CA411">
        <v>92.509</v>
      </c>
      <c r="CB411">
        <v>221.52</v>
      </c>
      <c r="CC411">
        <v>101.31</v>
      </c>
      <c r="CD411">
        <v>1.0999999999999999E-2</v>
      </c>
      <c r="CG411" s="33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3"/>
      <c r="DC411" s="30"/>
      <c r="DD411" s="30"/>
      <c r="DE411" s="30"/>
      <c r="DF411" s="30"/>
      <c r="DG411" s="30"/>
      <c r="DH411" s="30"/>
      <c r="DI411" s="30"/>
      <c r="DJ411" s="30"/>
      <c r="DK411" s="30"/>
      <c r="DL411" s="29"/>
      <c r="DM411" s="29"/>
      <c r="DN411" s="30"/>
      <c r="DO411" s="30"/>
      <c r="DP411" s="30"/>
      <c r="DQ411" s="30"/>
      <c r="DR411" s="30"/>
      <c r="DS411" s="30"/>
      <c r="DT411" s="30"/>
      <c r="DU411" s="30"/>
      <c r="DV411" s="30"/>
      <c r="DW411" s="3">
        <v>80</v>
      </c>
      <c r="DX411"/>
      <c r="DY411" s="35">
        <v>1.2E-5</v>
      </c>
      <c r="DZ411">
        <v>71.807000000000002</v>
      </c>
      <c r="EA411">
        <v>64.018000000000001</v>
      </c>
      <c r="EB411">
        <v>80.174999999999997</v>
      </c>
      <c r="EC411">
        <v>-83.991</v>
      </c>
      <c r="ED411">
        <v>2.1000000000000001E-2</v>
      </c>
      <c r="EE411"/>
      <c r="EG411" s="33"/>
      <c r="EH411" s="30"/>
      <c r="EI411" s="30"/>
      <c r="EJ411" s="30"/>
      <c r="EK411" s="30"/>
      <c r="EL411" s="30"/>
      <c r="EM411" s="30"/>
      <c r="EN411" s="30"/>
      <c r="EO411" s="30"/>
      <c r="EP411" s="30"/>
      <c r="EQ411" s="33"/>
      <c r="ER411" s="30"/>
      <c r="ES411" s="34"/>
      <c r="ET411" s="30"/>
      <c r="EU411" s="30"/>
      <c r="EV411" s="30"/>
      <c r="EW411" s="30"/>
      <c r="EX411" s="30"/>
      <c r="EY411" s="30"/>
      <c r="EZ411" s="30"/>
      <c r="FL411" s="60"/>
      <c r="GB411" s="29"/>
      <c r="GC411" s="29"/>
      <c r="GD411" s="29"/>
      <c r="GE411" s="29"/>
      <c r="GF411" s="29"/>
      <c r="GG411" s="29"/>
      <c r="GH411" s="29"/>
      <c r="GI411" s="29"/>
      <c r="GJ411" s="29"/>
      <c r="GK411" s="29"/>
      <c r="GL411" s="29"/>
      <c r="GM411" s="29"/>
      <c r="GN411" s="29"/>
    </row>
    <row r="412" spans="1:196" x14ac:dyDescent="0.25">
      <c r="A412" s="30"/>
      <c r="B412">
        <v>14</v>
      </c>
      <c r="D412" s="35">
        <v>7.0600000000000002E-6</v>
      </c>
      <c r="E412">
        <v>87.275000000000006</v>
      </c>
      <c r="F412">
        <v>79.47</v>
      </c>
      <c r="G412">
        <v>94.484999999999999</v>
      </c>
      <c r="H412">
        <v>-92.602999999999994</v>
      </c>
      <c r="I412">
        <v>1.2E-2</v>
      </c>
      <c r="L412" s="33"/>
      <c r="M412" s="30"/>
      <c r="N412" s="30"/>
      <c r="O412" s="30"/>
      <c r="P412" s="30"/>
      <c r="Q412" s="30"/>
      <c r="R412" s="30"/>
      <c r="S412" s="30"/>
      <c r="T412" s="30"/>
      <c r="U412" s="30"/>
      <c r="V412" s="33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">
        <v>4</v>
      </c>
      <c r="AS412" s="35">
        <v>8.8999999999999995E-6</v>
      </c>
      <c r="AT412">
        <v>118.749</v>
      </c>
      <c r="AU412">
        <v>112.286</v>
      </c>
      <c r="AV412">
        <v>122.952</v>
      </c>
      <c r="AW412">
        <v>-81.87</v>
      </c>
      <c r="AX412">
        <v>1.6E-2</v>
      </c>
      <c r="BL412" s="33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">
        <v>68</v>
      </c>
      <c r="BY412" s="35">
        <v>9.2099999999999999E-6</v>
      </c>
      <c r="BZ412">
        <v>109.12</v>
      </c>
      <c r="CA412">
        <v>89.43</v>
      </c>
      <c r="CB412">
        <v>160.05199999999999</v>
      </c>
      <c r="CC412">
        <v>-72.180999999999997</v>
      </c>
      <c r="CD412">
        <v>1.6E-2</v>
      </c>
      <c r="CG412" s="33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3"/>
      <c r="DC412" s="30"/>
      <c r="DD412" s="30"/>
      <c r="DE412" s="30"/>
      <c r="DF412" s="30"/>
      <c r="DG412" s="30"/>
      <c r="DH412" s="30"/>
      <c r="DI412" s="30"/>
      <c r="DJ412" s="30"/>
      <c r="DK412" s="30"/>
      <c r="DL412" s="29"/>
      <c r="DM412" s="29"/>
      <c r="DN412" s="30"/>
      <c r="DO412" s="30"/>
      <c r="DP412" s="30"/>
      <c r="DQ412" s="30"/>
      <c r="DR412" s="30"/>
      <c r="DS412" s="30"/>
      <c r="DT412" s="30"/>
      <c r="DU412" s="30"/>
      <c r="DV412" s="30"/>
      <c r="DW412" s="3">
        <v>81</v>
      </c>
      <c r="DX412"/>
      <c r="DY412" s="35">
        <v>1.1399999999999999E-5</v>
      </c>
      <c r="DZ412">
        <v>66.894999999999996</v>
      </c>
      <c r="EA412">
        <v>62.209000000000003</v>
      </c>
      <c r="EB412">
        <v>74</v>
      </c>
      <c r="EC412">
        <v>96.52</v>
      </c>
      <c r="ED412">
        <v>0.02</v>
      </c>
      <c r="EE412"/>
      <c r="EG412" s="33"/>
      <c r="EH412" s="30"/>
      <c r="EI412" s="30"/>
      <c r="EJ412" s="30"/>
      <c r="EK412" s="30"/>
      <c r="EL412" s="30"/>
      <c r="EM412" s="30"/>
      <c r="EN412" s="30"/>
      <c r="EO412" s="30"/>
      <c r="EP412" s="30"/>
      <c r="EQ412" s="33"/>
      <c r="ER412" s="30"/>
      <c r="ES412" s="34"/>
      <c r="ET412" s="30"/>
      <c r="EU412" s="30"/>
      <c r="EV412" s="30"/>
      <c r="EW412" s="30"/>
      <c r="EX412" s="30"/>
      <c r="EY412" s="30"/>
      <c r="EZ412" s="30"/>
      <c r="FL412" s="60"/>
      <c r="GB412" s="29"/>
      <c r="GC412" s="29"/>
      <c r="GD412" s="29"/>
      <c r="GE412" s="29"/>
      <c r="GF412" s="29"/>
      <c r="GG412" s="29"/>
      <c r="GH412" s="29"/>
      <c r="GI412" s="29"/>
      <c r="GJ412" s="29"/>
      <c r="GK412" s="29"/>
      <c r="GL412" s="29"/>
      <c r="GM412" s="29"/>
      <c r="GN412" s="29"/>
    </row>
    <row r="413" spans="1:196" x14ac:dyDescent="0.25">
      <c r="A413" s="30"/>
      <c r="B413">
        <v>15</v>
      </c>
      <c r="D413" s="35">
        <v>7.3699999999999997E-6</v>
      </c>
      <c r="E413">
        <v>86.694000000000003</v>
      </c>
      <c r="F413">
        <v>81.332999999999998</v>
      </c>
      <c r="G413">
        <v>95.332999999999998</v>
      </c>
      <c r="H413">
        <v>90</v>
      </c>
      <c r="I413">
        <v>1.2999999999999999E-2</v>
      </c>
      <c r="L413" s="33"/>
      <c r="M413" s="30"/>
      <c r="N413" s="30"/>
      <c r="O413" s="30"/>
      <c r="P413" s="30"/>
      <c r="Q413" s="30"/>
      <c r="R413" s="30"/>
      <c r="S413" s="30"/>
      <c r="T413" s="30"/>
      <c r="U413" s="30"/>
      <c r="V413" s="33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">
        <v>5</v>
      </c>
      <c r="AS413" s="35">
        <v>8.6000000000000007E-6</v>
      </c>
      <c r="AT413">
        <v>126.187</v>
      </c>
      <c r="AU413">
        <v>119.667</v>
      </c>
      <c r="AV413">
        <v>132.679</v>
      </c>
      <c r="AW413">
        <v>98.427000000000007</v>
      </c>
      <c r="AX413">
        <v>1.4999999999999999E-2</v>
      </c>
      <c r="BL413" s="33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">
        <v>69</v>
      </c>
      <c r="BY413" s="35">
        <v>6.1399999999999997E-6</v>
      </c>
      <c r="BZ413">
        <v>109.751</v>
      </c>
      <c r="CA413">
        <v>75.22</v>
      </c>
      <c r="CB413">
        <v>145.428</v>
      </c>
      <c r="CC413">
        <v>105.524</v>
      </c>
      <c r="CD413">
        <v>1.0999999999999999E-2</v>
      </c>
      <c r="CG413" s="33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3"/>
      <c r="DC413" s="30"/>
      <c r="DD413" s="30"/>
      <c r="DE413" s="30"/>
      <c r="DF413" s="30"/>
      <c r="DG413" s="30"/>
      <c r="DH413" s="30"/>
      <c r="DI413" s="30"/>
      <c r="DJ413" s="30"/>
      <c r="DK413" s="30"/>
      <c r="DL413" s="29"/>
      <c r="DM413" s="29"/>
      <c r="DN413" s="30"/>
      <c r="DO413" s="30"/>
      <c r="DP413" s="30"/>
      <c r="DQ413" s="30"/>
      <c r="DR413" s="30"/>
      <c r="DS413" s="30"/>
      <c r="DT413" s="30"/>
      <c r="DU413" s="30"/>
      <c r="DV413" s="30"/>
      <c r="DW413" s="3">
        <v>82</v>
      </c>
      <c r="DX413"/>
      <c r="DY413" s="35">
        <v>9.8200000000000008E-6</v>
      </c>
      <c r="DZ413">
        <v>66.022999999999996</v>
      </c>
      <c r="EA413">
        <v>60.667000000000002</v>
      </c>
      <c r="EB413">
        <v>70.89</v>
      </c>
      <c r="EC413">
        <v>-86.308999999999997</v>
      </c>
      <c r="ED413">
        <v>1.7000000000000001E-2</v>
      </c>
      <c r="EE413"/>
      <c r="EG413" s="33"/>
      <c r="EH413" s="30"/>
      <c r="EI413" s="30"/>
      <c r="EJ413" s="30"/>
      <c r="EK413" s="30"/>
      <c r="EL413" s="30"/>
      <c r="EM413" s="30"/>
      <c r="EN413" s="30"/>
      <c r="EO413" s="30"/>
      <c r="EP413" s="30"/>
      <c r="EQ413" s="33"/>
      <c r="ER413" s="30"/>
      <c r="ES413" s="34"/>
      <c r="ET413" s="30"/>
      <c r="EU413" s="30"/>
      <c r="EV413" s="30"/>
      <c r="EW413" s="30"/>
      <c r="EX413" s="30"/>
      <c r="EY413" s="30"/>
      <c r="EZ413" s="30"/>
      <c r="FL413" s="60"/>
      <c r="GB413" s="29"/>
      <c r="GC413" s="29"/>
      <c r="GD413" s="29"/>
      <c r="GE413" s="29"/>
      <c r="GF413" s="29"/>
      <c r="GG413" s="29"/>
      <c r="GH413" s="29"/>
      <c r="GI413" s="29"/>
      <c r="GJ413" s="29"/>
      <c r="GK413" s="29"/>
      <c r="GL413" s="29"/>
      <c r="GM413" s="29"/>
      <c r="GN413" s="29"/>
    </row>
    <row r="414" spans="1:196" x14ac:dyDescent="0.25">
      <c r="A414" s="30"/>
      <c r="B414">
        <v>16</v>
      </c>
      <c r="D414" s="35">
        <v>7.9799999999999998E-6</v>
      </c>
      <c r="E414">
        <v>88.936000000000007</v>
      </c>
      <c r="F414">
        <v>79.667000000000002</v>
      </c>
      <c r="G414">
        <v>108.333</v>
      </c>
      <c r="H414">
        <v>-90</v>
      </c>
      <c r="I414">
        <v>1.4E-2</v>
      </c>
      <c r="L414" s="33"/>
      <c r="M414" s="30"/>
      <c r="N414" s="30"/>
      <c r="O414" s="30"/>
      <c r="P414" s="30"/>
      <c r="Q414" s="30"/>
      <c r="R414" s="30"/>
      <c r="S414" s="30"/>
      <c r="T414" s="30"/>
      <c r="U414" s="30"/>
      <c r="V414" s="33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">
        <v>6</v>
      </c>
      <c r="AS414" s="35">
        <v>1.4100000000000001E-5</v>
      </c>
      <c r="AT414">
        <v>114.256</v>
      </c>
      <c r="AU414">
        <v>108.108</v>
      </c>
      <c r="AV414">
        <v>125</v>
      </c>
      <c r="AW414">
        <v>-82.405000000000001</v>
      </c>
      <c r="AX414">
        <v>2.5000000000000001E-2</v>
      </c>
      <c r="BL414" s="33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">
        <v>70</v>
      </c>
      <c r="BY414" s="35">
        <v>8.8999999999999995E-6</v>
      </c>
      <c r="BZ414">
        <v>116.718</v>
      </c>
      <c r="CA414">
        <v>92.721000000000004</v>
      </c>
      <c r="CB414">
        <v>146.018</v>
      </c>
      <c r="CC414">
        <v>-75.465999999999994</v>
      </c>
      <c r="CD414">
        <v>1.4999999999999999E-2</v>
      </c>
      <c r="CG414" s="33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3"/>
      <c r="DC414" s="30"/>
      <c r="DD414" s="30"/>
      <c r="DE414" s="30"/>
      <c r="DF414" s="30"/>
      <c r="DG414" s="30"/>
      <c r="DH414" s="30"/>
      <c r="DI414" s="30"/>
      <c r="DJ414" s="30"/>
      <c r="DK414" s="30"/>
      <c r="DL414" s="29"/>
      <c r="DM414" s="29"/>
      <c r="DN414" s="30"/>
      <c r="DO414" s="30"/>
      <c r="DP414" s="30"/>
      <c r="DQ414" s="30"/>
      <c r="DR414" s="30"/>
      <c r="DS414" s="30"/>
      <c r="DT414" s="30"/>
      <c r="DU414" s="30"/>
      <c r="DV414" s="30"/>
      <c r="DW414" s="3">
        <v>83</v>
      </c>
      <c r="DX414" t="s">
        <v>3</v>
      </c>
      <c r="DY414" s="35">
        <v>9.2399999999999996E-6</v>
      </c>
      <c r="DZ414">
        <v>95.266999999999996</v>
      </c>
      <c r="EA414">
        <v>89.164000000000001</v>
      </c>
      <c r="EB414">
        <v>101.459</v>
      </c>
      <c r="EC414">
        <v>2.988</v>
      </c>
      <c r="ED414">
        <v>1.6E-2</v>
      </c>
      <c r="EE414"/>
      <c r="EG414" s="33"/>
      <c r="EH414" s="30"/>
      <c r="EI414" s="30"/>
      <c r="EJ414" s="30"/>
      <c r="EK414" s="30"/>
      <c r="EL414" s="30"/>
      <c r="EM414" s="30"/>
      <c r="EN414" s="30"/>
      <c r="EO414" s="30"/>
      <c r="EP414" s="30"/>
      <c r="EQ414" s="33"/>
      <c r="ER414" s="30"/>
      <c r="ES414" s="34"/>
      <c r="ET414" s="30"/>
      <c r="EU414" s="30"/>
      <c r="EV414" s="30"/>
      <c r="EW414" s="30"/>
      <c r="EX414" s="30"/>
      <c r="EY414" s="30"/>
      <c r="EZ414" s="30"/>
      <c r="FL414" s="60"/>
      <c r="GB414" s="29"/>
      <c r="GC414" s="29"/>
      <c r="GD414" s="29"/>
      <c r="GE414" s="29"/>
      <c r="GF414" s="29"/>
      <c r="GG414" s="29"/>
      <c r="GH414" s="29"/>
      <c r="GI414" s="29"/>
      <c r="GJ414" s="29"/>
      <c r="GK414" s="29"/>
      <c r="GL414" s="29"/>
      <c r="GM414" s="29"/>
      <c r="GN414" s="29"/>
    </row>
    <row r="415" spans="1:196" x14ac:dyDescent="0.25">
      <c r="A415" s="30"/>
      <c r="B415">
        <v>17</v>
      </c>
      <c r="D415" s="35">
        <v>1.17E-5</v>
      </c>
      <c r="E415">
        <v>78.218000000000004</v>
      </c>
      <c r="F415">
        <v>69.694000000000003</v>
      </c>
      <c r="G415">
        <v>107.712</v>
      </c>
      <c r="H415">
        <v>91.548000000000002</v>
      </c>
      <c r="I415">
        <v>2.1000000000000001E-2</v>
      </c>
      <c r="L415" s="33"/>
      <c r="M415" s="30"/>
      <c r="N415" s="30"/>
      <c r="O415" s="30"/>
      <c r="P415" s="30"/>
      <c r="Q415" s="30"/>
      <c r="R415" s="30"/>
      <c r="S415" s="30"/>
      <c r="T415" s="30"/>
      <c r="U415" s="30"/>
      <c r="V415" s="33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">
        <v>7</v>
      </c>
      <c r="AS415" s="35">
        <v>9.2099999999999999E-6</v>
      </c>
      <c r="AT415">
        <v>117.77200000000001</v>
      </c>
      <c r="AU415">
        <v>113.556</v>
      </c>
      <c r="AV415">
        <v>122.295</v>
      </c>
      <c r="AW415">
        <v>97.852999999999994</v>
      </c>
      <c r="AX415">
        <v>1.6E-2</v>
      </c>
      <c r="BL415" s="33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">
        <v>71</v>
      </c>
      <c r="BY415" s="35">
        <v>7.6699999999999994E-6</v>
      </c>
      <c r="BZ415">
        <v>109.593</v>
      </c>
      <c r="CA415">
        <v>78.546000000000006</v>
      </c>
      <c r="CB415">
        <v>127.51900000000001</v>
      </c>
      <c r="CC415">
        <v>106.928</v>
      </c>
      <c r="CD415">
        <v>1.4E-2</v>
      </c>
      <c r="CG415" s="33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3"/>
      <c r="DC415" s="30"/>
      <c r="DD415" s="30"/>
      <c r="DE415" s="30"/>
      <c r="DF415" s="30"/>
      <c r="DG415" s="30"/>
      <c r="DH415" s="30"/>
      <c r="DI415" s="30"/>
      <c r="DJ415" s="30"/>
      <c r="DK415" s="30"/>
      <c r="DL415" s="29"/>
      <c r="DM415" s="29"/>
      <c r="DN415" s="30"/>
      <c r="DO415" s="30"/>
      <c r="DP415" s="30"/>
      <c r="DQ415" s="30"/>
      <c r="DR415" s="30"/>
      <c r="DS415" s="30"/>
      <c r="DT415" s="30"/>
      <c r="DU415" s="30"/>
      <c r="DV415" s="30"/>
      <c r="DW415" s="3">
        <v>84</v>
      </c>
      <c r="DX415" t="s">
        <v>7</v>
      </c>
      <c r="DY415" s="35">
        <v>1.6700000000000001E-6</v>
      </c>
      <c r="DZ415">
        <v>15.477</v>
      </c>
      <c r="EA415">
        <v>15.026999999999999</v>
      </c>
      <c r="EB415">
        <v>17.390999999999998</v>
      </c>
      <c r="EC415">
        <v>90.728999999999999</v>
      </c>
      <c r="ED415">
        <v>3.0000000000000001E-3</v>
      </c>
      <c r="EE415"/>
      <c r="EG415" s="33"/>
      <c r="EH415" s="30"/>
      <c r="EI415" s="30"/>
      <c r="EJ415" s="30"/>
      <c r="EK415" s="30"/>
      <c r="EL415" s="30"/>
      <c r="EM415" s="30"/>
      <c r="EN415" s="30"/>
      <c r="EO415" s="30"/>
      <c r="EP415" s="30"/>
      <c r="EQ415" s="33"/>
      <c r="ER415" s="30"/>
      <c r="ES415" s="34"/>
      <c r="ET415" s="30"/>
      <c r="EU415" s="30"/>
      <c r="EV415" s="30"/>
      <c r="EW415" s="30"/>
      <c r="EX415" s="30"/>
      <c r="EY415" s="30"/>
      <c r="EZ415" s="30"/>
      <c r="FL415" s="60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</row>
    <row r="416" spans="1:196" x14ac:dyDescent="0.25">
      <c r="A416" s="30"/>
      <c r="B416">
        <v>18</v>
      </c>
      <c r="D416" s="35">
        <v>6.4500000000000001E-6</v>
      </c>
      <c r="E416">
        <v>72.721000000000004</v>
      </c>
      <c r="F416">
        <v>67.332999999999998</v>
      </c>
      <c r="G416">
        <v>76.367000000000004</v>
      </c>
      <c r="H416">
        <v>-92.861999999999995</v>
      </c>
      <c r="I416">
        <v>1.0999999999999999E-2</v>
      </c>
      <c r="L416" s="33"/>
      <c r="M416" s="30"/>
      <c r="N416" s="30"/>
      <c r="O416" s="30"/>
      <c r="P416" s="30"/>
      <c r="Q416" s="30"/>
      <c r="R416" s="30"/>
      <c r="S416" s="30"/>
      <c r="T416" s="30"/>
      <c r="U416" s="30"/>
      <c r="V416" s="33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">
        <v>8</v>
      </c>
      <c r="AS416" s="35">
        <v>5.8300000000000001E-6</v>
      </c>
      <c r="AT416">
        <v>118.465</v>
      </c>
      <c r="AU416">
        <v>112.70399999999999</v>
      </c>
      <c r="AV416">
        <v>122.48099999999999</v>
      </c>
      <c r="AW416">
        <v>-77.471000000000004</v>
      </c>
      <c r="AX416">
        <v>0.01</v>
      </c>
      <c r="BL416" s="33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">
        <v>72</v>
      </c>
      <c r="BY416" s="35">
        <v>9.2099999999999999E-6</v>
      </c>
      <c r="BZ416">
        <v>117.74</v>
      </c>
      <c r="CA416">
        <v>81.590999999999994</v>
      </c>
      <c r="CB416">
        <v>166.59700000000001</v>
      </c>
      <c r="CC416">
        <v>-75.963999999999999</v>
      </c>
      <c r="CD416">
        <v>1.6E-2</v>
      </c>
      <c r="CG416" s="33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3"/>
      <c r="DC416" s="30"/>
      <c r="DD416" s="30"/>
      <c r="DE416" s="30"/>
      <c r="DF416" s="30"/>
      <c r="DG416" s="30"/>
      <c r="DH416" s="30"/>
      <c r="DI416" s="30"/>
      <c r="DJ416" s="30"/>
      <c r="DK416" s="30"/>
      <c r="DL416" s="29"/>
      <c r="DM416" s="29"/>
      <c r="DN416" s="30"/>
      <c r="DO416" s="30"/>
      <c r="DP416" s="30"/>
      <c r="DQ416" s="30"/>
      <c r="DR416" s="30"/>
      <c r="DS416" s="30"/>
      <c r="DT416" s="30"/>
      <c r="DU416" s="30"/>
      <c r="DV416" s="30"/>
      <c r="DW416" s="3">
        <v>85</v>
      </c>
      <c r="DX416" t="s">
        <v>4</v>
      </c>
      <c r="DY416" s="35">
        <v>4.9100000000000004E-6</v>
      </c>
      <c r="DZ416">
        <v>66.022999999999996</v>
      </c>
      <c r="EA416">
        <v>60.667000000000002</v>
      </c>
      <c r="EB416">
        <v>70.89</v>
      </c>
      <c r="EC416">
        <v>-90</v>
      </c>
      <c r="ED416">
        <v>8.9999999999999993E-3</v>
      </c>
      <c r="EE416"/>
      <c r="EG416" s="33"/>
      <c r="EH416" s="30"/>
      <c r="EI416" s="30"/>
      <c r="EJ416" s="30"/>
      <c r="EK416" s="30"/>
      <c r="EL416" s="30"/>
      <c r="EM416" s="30"/>
      <c r="EN416" s="30"/>
      <c r="EO416" s="30"/>
      <c r="EP416" s="30"/>
      <c r="EQ416" s="33"/>
      <c r="ER416" s="30"/>
      <c r="ES416" s="34"/>
      <c r="ET416" s="30"/>
      <c r="EU416" s="30"/>
      <c r="EV416" s="30"/>
      <c r="EW416" s="30"/>
      <c r="EX416" s="30"/>
      <c r="EY416" s="30"/>
      <c r="EZ416" s="30"/>
      <c r="GB416" s="29"/>
      <c r="GC416" s="29"/>
      <c r="GD416" s="29"/>
      <c r="GE416" s="29"/>
      <c r="GF416" s="29"/>
      <c r="GG416" s="29"/>
      <c r="GH416" s="29"/>
      <c r="GI416" s="29"/>
      <c r="GJ416" s="29"/>
      <c r="GK416" s="29"/>
      <c r="GL416" s="29"/>
      <c r="GM416" s="29"/>
      <c r="GN416" s="29"/>
    </row>
    <row r="417" spans="1:196" x14ac:dyDescent="0.25">
      <c r="A417" s="30"/>
      <c r="B417">
        <v>19</v>
      </c>
      <c r="D417" s="35">
        <v>4.9100000000000004E-6</v>
      </c>
      <c r="E417">
        <v>74.262</v>
      </c>
      <c r="F417">
        <v>70.332999999999998</v>
      </c>
      <c r="G417">
        <v>77.489000000000004</v>
      </c>
      <c r="H417">
        <v>86.186000000000007</v>
      </c>
      <c r="I417">
        <v>8.0000000000000002E-3</v>
      </c>
      <c r="L417" s="33"/>
      <c r="M417" s="30"/>
      <c r="N417" s="30"/>
      <c r="O417" s="30"/>
      <c r="P417" s="30"/>
      <c r="Q417" s="30"/>
      <c r="R417" s="30"/>
      <c r="S417" s="30"/>
      <c r="T417" s="30"/>
      <c r="U417" s="30"/>
      <c r="V417" s="33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">
        <v>9</v>
      </c>
      <c r="AS417" s="35">
        <v>1.01E-5</v>
      </c>
      <c r="AT417">
        <v>118.559</v>
      </c>
      <c r="AU417">
        <v>111.49299999999999</v>
      </c>
      <c r="AV417">
        <v>125.73399999999999</v>
      </c>
      <c r="AW417">
        <v>97.352000000000004</v>
      </c>
      <c r="AX417">
        <v>1.7999999999999999E-2</v>
      </c>
      <c r="BL417" s="33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">
        <v>73</v>
      </c>
      <c r="BY417" s="35">
        <v>7.3699999999999997E-6</v>
      </c>
      <c r="BZ417">
        <v>103.184</v>
      </c>
      <c r="CA417">
        <v>90.320999999999998</v>
      </c>
      <c r="CB417">
        <v>128.13399999999999</v>
      </c>
      <c r="CC417">
        <v>107.65</v>
      </c>
      <c r="CD417">
        <v>1.2999999999999999E-2</v>
      </c>
      <c r="CG417" s="33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3"/>
      <c r="DC417" s="30"/>
      <c r="DD417" s="30"/>
      <c r="DE417" s="30"/>
      <c r="DF417" s="30"/>
      <c r="DG417" s="30"/>
      <c r="DH417" s="30"/>
      <c r="DI417" s="30"/>
      <c r="DJ417" s="30"/>
      <c r="DK417" s="30"/>
      <c r="DL417" s="29"/>
      <c r="DM417" s="29"/>
      <c r="DN417" s="30"/>
      <c r="DO417" s="30"/>
      <c r="DP417" s="30"/>
      <c r="DQ417" s="30"/>
      <c r="DR417" s="30"/>
      <c r="DS417" s="30"/>
      <c r="DT417" s="30"/>
      <c r="DU417" s="30"/>
      <c r="DV417" s="30"/>
      <c r="DW417" s="3">
        <v>86</v>
      </c>
      <c r="DX417" t="s">
        <v>5</v>
      </c>
      <c r="DY417" s="35">
        <v>1.5E-5</v>
      </c>
      <c r="DZ417">
        <v>166.62299999999999</v>
      </c>
      <c r="EA417">
        <v>148.11099999999999</v>
      </c>
      <c r="EB417">
        <v>181</v>
      </c>
      <c r="EC417">
        <v>97.594999999999999</v>
      </c>
      <c r="ED417">
        <v>2.7E-2</v>
      </c>
      <c r="EE417"/>
      <c r="EG417" s="33"/>
      <c r="EH417" s="30"/>
      <c r="EI417" s="30"/>
      <c r="EJ417" s="30"/>
      <c r="EK417" s="30"/>
      <c r="EL417" s="30"/>
      <c r="EM417" s="30"/>
      <c r="EN417" s="30"/>
      <c r="EO417" s="30"/>
      <c r="EP417" s="30"/>
      <c r="EQ417" s="33"/>
      <c r="ER417" s="30"/>
      <c r="ES417" s="34"/>
      <c r="ET417" s="30"/>
      <c r="EU417" s="30"/>
      <c r="EV417" s="30"/>
      <c r="EW417" s="30"/>
      <c r="EX417" s="30"/>
      <c r="EY417" s="30"/>
      <c r="EZ417" s="30"/>
      <c r="GB417" s="29"/>
      <c r="GC417" s="29"/>
      <c r="GD417" s="29"/>
      <c r="GE417" s="29"/>
      <c r="GF417" s="29"/>
      <c r="GG417" s="29"/>
      <c r="GH417" s="29"/>
      <c r="GI417" s="29"/>
      <c r="GJ417" s="29"/>
      <c r="GK417" s="29"/>
      <c r="GL417" s="29"/>
      <c r="GM417" s="29"/>
      <c r="GN417" s="29"/>
    </row>
    <row r="418" spans="1:196" x14ac:dyDescent="0.25">
      <c r="A418" s="30"/>
      <c r="B418">
        <v>20</v>
      </c>
      <c r="D418" s="35">
        <v>9.8200000000000008E-6</v>
      </c>
      <c r="E418">
        <v>74.271000000000001</v>
      </c>
      <c r="F418">
        <v>70.667000000000002</v>
      </c>
      <c r="G418">
        <v>81.332999999999998</v>
      </c>
      <c r="H418">
        <v>-90</v>
      </c>
      <c r="I418">
        <v>1.7000000000000001E-2</v>
      </c>
      <c r="L418" s="33"/>
      <c r="M418" s="30"/>
      <c r="N418" s="30"/>
      <c r="O418" s="30"/>
      <c r="P418" s="30"/>
      <c r="Q418" s="30"/>
      <c r="R418" s="30"/>
      <c r="S418" s="30"/>
      <c r="T418" s="30"/>
      <c r="U418" s="30"/>
      <c r="V418" s="33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">
        <v>10</v>
      </c>
      <c r="AS418" s="35">
        <v>6.4500000000000001E-6</v>
      </c>
      <c r="AT418">
        <v>121.73699999999999</v>
      </c>
      <c r="AU418">
        <v>116.733</v>
      </c>
      <c r="AV418">
        <v>129.92599999999999</v>
      </c>
      <c r="AW418">
        <v>-81.468999999999994</v>
      </c>
      <c r="AX418">
        <v>1.0999999999999999E-2</v>
      </c>
      <c r="BL418" s="33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">
        <v>74</v>
      </c>
      <c r="BY418" s="35">
        <v>8.2900000000000002E-6</v>
      </c>
      <c r="BZ418">
        <v>93.341999999999999</v>
      </c>
      <c r="CA418">
        <v>86.495999999999995</v>
      </c>
      <c r="CB418">
        <v>108.842</v>
      </c>
      <c r="CC418">
        <v>-76.504000000000005</v>
      </c>
      <c r="CD418">
        <v>1.4E-2</v>
      </c>
      <c r="CG418" s="33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3"/>
      <c r="DC418" s="30"/>
      <c r="DD418" s="30"/>
      <c r="DE418" s="30"/>
      <c r="DF418" s="30"/>
      <c r="DG418" s="30"/>
      <c r="DH418" s="30"/>
      <c r="DI418" s="30"/>
      <c r="DJ418" s="30"/>
      <c r="DK418" s="30"/>
      <c r="DL418" s="29"/>
      <c r="DM418" s="29"/>
      <c r="DN418" s="30"/>
      <c r="DO418" s="30"/>
      <c r="DP418" s="30"/>
      <c r="DQ418" s="30"/>
      <c r="DR418" s="30"/>
      <c r="DS418" s="30"/>
      <c r="DT418" s="30"/>
      <c r="DU418" s="30"/>
      <c r="DV418" s="30"/>
      <c r="DW418" s="3">
        <v>83</v>
      </c>
      <c r="DX418" t="s">
        <v>153</v>
      </c>
      <c r="DY418" s="35">
        <v>7.3499999999999998E-4</v>
      </c>
      <c r="DZ418">
        <v>94.174999999999997</v>
      </c>
      <c r="EA418">
        <v>60.667000000000002</v>
      </c>
      <c r="EB418">
        <v>177.96600000000001</v>
      </c>
      <c r="EC418">
        <v>-84.727999999999994</v>
      </c>
      <c r="ED418">
        <v>1.3260000000000001</v>
      </c>
      <c r="EE418"/>
      <c r="EG418" s="33"/>
      <c r="EH418" s="30"/>
      <c r="EI418" s="30"/>
      <c r="EJ418" s="30"/>
      <c r="EK418" s="30"/>
      <c r="EL418" s="30"/>
      <c r="EM418" s="30"/>
      <c r="EN418" s="30"/>
      <c r="EO418" s="30"/>
      <c r="EP418" s="30"/>
      <c r="EQ418" s="33"/>
      <c r="ER418" s="30"/>
      <c r="ES418" s="30"/>
      <c r="ET418" s="30"/>
      <c r="EU418" s="30"/>
      <c r="EV418" s="30"/>
      <c r="EW418" s="30"/>
      <c r="EX418" s="30"/>
      <c r="EY418" s="30"/>
      <c r="EZ418" s="30"/>
      <c r="GB418" s="29"/>
      <c r="GC418" s="29"/>
      <c r="GD418" s="29"/>
      <c r="GE418" s="29"/>
      <c r="GF418" s="29"/>
      <c r="GG418" s="29"/>
      <c r="GH418" s="29"/>
      <c r="GI418" s="29"/>
      <c r="GJ418" s="29"/>
      <c r="GK418" s="29"/>
      <c r="GL418" s="29"/>
      <c r="GM418" s="29"/>
      <c r="GN418" s="29"/>
    </row>
    <row r="419" spans="1:196" x14ac:dyDescent="0.25">
      <c r="A419" s="30"/>
      <c r="B419">
        <v>21</v>
      </c>
      <c r="D419" s="35">
        <v>1.0699999999999999E-5</v>
      </c>
      <c r="E419">
        <v>77.951999999999998</v>
      </c>
      <c r="F419">
        <v>73.332999999999998</v>
      </c>
      <c r="G419">
        <v>83.332999999999998</v>
      </c>
      <c r="H419">
        <v>90</v>
      </c>
      <c r="I419">
        <v>1.9E-2</v>
      </c>
      <c r="L419" s="33"/>
      <c r="M419" s="30"/>
      <c r="N419" s="30"/>
      <c r="O419" s="30"/>
      <c r="P419" s="30"/>
      <c r="Q419" s="30"/>
      <c r="R419" s="30"/>
      <c r="S419" s="30"/>
      <c r="T419" s="30"/>
      <c r="U419" s="30"/>
      <c r="V419" s="33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">
        <v>11</v>
      </c>
      <c r="AS419" s="35">
        <v>4.6E-6</v>
      </c>
      <c r="AT419">
        <v>133.10300000000001</v>
      </c>
      <c r="AU419">
        <v>129.92599999999999</v>
      </c>
      <c r="AV419">
        <v>141.96299999999999</v>
      </c>
      <c r="AW419">
        <v>98.13</v>
      </c>
      <c r="AX419">
        <v>8.0000000000000002E-3</v>
      </c>
      <c r="BL419" s="33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">
        <v>75</v>
      </c>
      <c r="BY419" s="35">
        <v>6.4500000000000001E-6</v>
      </c>
      <c r="BZ419">
        <v>104.541</v>
      </c>
      <c r="CA419">
        <v>86.221999999999994</v>
      </c>
      <c r="CB419">
        <v>134.97200000000001</v>
      </c>
      <c r="CC419">
        <v>104.744</v>
      </c>
      <c r="CD419">
        <v>1.0999999999999999E-2</v>
      </c>
      <c r="CG419" s="33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3"/>
      <c r="DC419" s="30"/>
      <c r="DD419" s="30"/>
      <c r="DE419" s="30"/>
      <c r="DF419" s="30"/>
      <c r="DG419" s="30"/>
      <c r="DH419" s="30"/>
      <c r="DI419" s="30"/>
      <c r="DJ419" s="30"/>
      <c r="DK419" s="30"/>
      <c r="DL419" s="29"/>
      <c r="DM419" s="29"/>
      <c r="DN419" s="30"/>
      <c r="DO419" s="30"/>
      <c r="DP419" s="30"/>
      <c r="DQ419" s="30"/>
      <c r="DR419" s="30"/>
      <c r="DS419" s="30"/>
      <c r="DT419" s="30"/>
      <c r="DU419" s="30"/>
      <c r="DV419" s="30"/>
      <c r="DX419" t="s">
        <v>147</v>
      </c>
      <c r="DY419"/>
      <c r="DZ419"/>
      <c r="EA419"/>
      <c r="EB419"/>
      <c r="EC419"/>
      <c r="ED419">
        <v>5.0250000000000004</v>
      </c>
      <c r="EE419"/>
      <c r="EG419" s="33"/>
      <c r="EH419" s="30"/>
      <c r="EI419" s="30"/>
      <c r="EJ419" s="30"/>
      <c r="EK419" s="30"/>
      <c r="EL419" s="30"/>
      <c r="EM419" s="30"/>
      <c r="EN419" s="30"/>
      <c r="EO419" s="30"/>
      <c r="EP419" s="30"/>
      <c r="EQ419" s="33"/>
      <c r="ER419" s="30"/>
      <c r="ES419" s="30"/>
      <c r="ET419" s="30"/>
      <c r="EU419" s="30"/>
      <c r="EV419" s="30"/>
      <c r="EW419" s="30"/>
      <c r="EX419" s="30"/>
      <c r="EY419" s="30"/>
      <c r="EZ419" s="30"/>
      <c r="GB419" s="29"/>
      <c r="GC419" s="29"/>
      <c r="GD419" s="29"/>
      <c r="GE419" s="29"/>
      <c r="GF419" s="29"/>
      <c r="GG419" s="29"/>
      <c r="GH419" s="29"/>
      <c r="GI419" s="29"/>
      <c r="GJ419" s="29"/>
      <c r="GK419" s="29"/>
      <c r="GL419" s="29"/>
      <c r="GM419" s="29"/>
      <c r="GN419" s="29"/>
    </row>
    <row r="420" spans="1:196" x14ac:dyDescent="0.25">
      <c r="A420" s="30"/>
      <c r="B420">
        <v>22</v>
      </c>
      <c r="D420" s="35">
        <v>1.1399999999999999E-5</v>
      </c>
      <c r="E420">
        <v>85.307000000000002</v>
      </c>
      <c r="F420">
        <v>74.667000000000002</v>
      </c>
      <c r="G420">
        <v>96.814999999999998</v>
      </c>
      <c r="H420">
        <v>-88.409000000000006</v>
      </c>
      <c r="I420">
        <v>0.02</v>
      </c>
      <c r="L420" s="33"/>
      <c r="M420" s="30"/>
      <c r="N420" s="30"/>
      <c r="O420" s="30"/>
      <c r="P420" s="30"/>
      <c r="Q420" s="30"/>
      <c r="R420" s="30"/>
      <c r="S420" s="30"/>
      <c r="T420" s="30"/>
      <c r="U420" s="30"/>
      <c r="V420" s="33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">
        <v>12</v>
      </c>
      <c r="AS420" s="35">
        <v>9.2099999999999999E-6</v>
      </c>
      <c r="AT420">
        <v>158.67599999999999</v>
      </c>
      <c r="AU420">
        <v>141.96299999999999</v>
      </c>
      <c r="AV420">
        <v>168.4</v>
      </c>
      <c r="AW420">
        <v>-78.311000000000007</v>
      </c>
      <c r="AX420">
        <v>1.6E-2</v>
      </c>
      <c r="BL420" s="33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">
        <v>76</v>
      </c>
      <c r="BY420" s="35">
        <v>4.3000000000000003E-6</v>
      </c>
      <c r="BZ420">
        <v>106.56100000000001</v>
      </c>
      <c r="CA420">
        <v>85.744</v>
      </c>
      <c r="CB420">
        <v>133.256</v>
      </c>
      <c r="CC420">
        <v>-71.564999999999998</v>
      </c>
      <c r="CD420">
        <v>7.0000000000000001E-3</v>
      </c>
      <c r="CG420" s="33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3"/>
      <c r="DC420" s="30"/>
      <c r="DD420" s="30"/>
      <c r="DE420" s="30"/>
      <c r="DF420" s="30"/>
      <c r="DG420" s="30"/>
      <c r="DH420" s="30"/>
      <c r="DI420" s="30"/>
      <c r="DJ420" s="30"/>
      <c r="DK420" s="30"/>
      <c r="DL420" s="29"/>
      <c r="DM420" s="29"/>
      <c r="DN420" s="30"/>
      <c r="DO420" s="30"/>
      <c r="DP420" s="30"/>
      <c r="DQ420" s="30"/>
      <c r="DR420" s="30"/>
      <c r="DS420" s="30"/>
      <c r="DT420" s="30"/>
      <c r="DU420" s="30"/>
      <c r="DV420" s="30"/>
      <c r="DX420"/>
      <c r="DY420"/>
      <c r="DZ420"/>
      <c r="EA420"/>
      <c r="EB420"/>
      <c r="EC420"/>
      <c r="ED420"/>
      <c r="EE420" t="s">
        <v>8</v>
      </c>
      <c r="EG420" s="33"/>
      <c r="EH420" s="30"/>
      <c r="EI420" s="30"/>
      <c r="EJ420" s="30"/>
      <c r="EK420" s="30"/>
      <c r="EL420" s="30"/>
      <c r="EM420" s="30"/>
      <c r="EN420" s="30"/>
      <c r="EO420" s="30"/>
      <c r="EP420" s="30"/>
      <c r="EQ420" s="33"/>
      <c r="ER420" s="30"/>
      <c r="ES420" s="30"/>
      <c r="ET420" s="30"/>
      <c r="EU420" s="30"/>
      <c r="EV420" s="30"/>
      <c r="EW420" s="30"/>
      <c r="EX420" s="30"/>
      <c r="EY420" s="30"/>
      <c r="EZ420" s="30"/>
      <c r="GB420" s="29"/>
      <c r="GC420" s="29"/>
      <c r="GD420" s="29"/>
      <c r="GE420" s="29"/>
      <c r="GF420" s="29"/>
      <c r="GG420" s="29"/>
      <c r="GH420" s="29"/>
      <c r="GI420" s="29"/>
      <c r="GJ420" s="29"/>
      <c r="GK420" s="29"/>
      <c r="GL420" s="29"/>
      <c r="GM420" s="29"/>
      <c r="GN420" s="29"/>
    </row>
    <row r="421" spans="1:196" x14ac:dyDescent="0.25">
      <c r="A421" s="30"/>
      <c r="B421">
        <v>23</v>
      </c>
      <c r="D421" s="35">
        <v>7.3699999999999997E-6</v>
      </c>
      <c r="E421">
        <v>78.319000000000003</v>
      </c>
      <c r="F421">
        <v>71.144999999999996</v>
      </c>
      <c r="G421">
        <v>82.652000000000001</v>
      </c>
      <c r="H421">
        <v>85.03</v>
      </c>
      <c r="I421">
        <v>1.2999999999999999E-2</v>
      </c>
      <c r="L421" s="33"/>
      <c r="M421" s="30"/>
      <c r="N421" s="30"/>
      <c r="O421" s="30"/>
      <c r="P421" s="30"/>
      <c r="Q421" s="30"/>
      <c r="R421" s="30"/>
      <c r="S421" s="30"/>
      <c r="T421" s="30"/>
      <c r="U421" s="30"/>
      <c r="V421" s="33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">
        <v>13</v>
      </c>
      <c r="AS421" s="35">
        <v>1.3499999999999999E-5</v>
      </c>
      <c r="AT421">
        <v>187.67500000000001</v>
      </c>
      <c r="AU421">
        <v>158.07499999999999</v>
      </c>
      <c r="AV421">
        <v>243.61500000000001</v>
      </c>
      <c r="AW421">
        <v>96.789000000000001</v>
      </c>
      <c r="AX421">
        <v>2.4E-2</v>
      </c>
      <c r="BL421" s="33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">
        <v>77</v>
      </c>
      <c r="BY421" s="35">
        <v>8.6000000000000007E-6</v>
      </c>
      <c r="BZ421">
        <v>102.218</v>
      </c>
      <c r="CA421">
        <v>85.808999999999997</v>
      </c>
      <c r="CB421">
        <v>153.97900000000001</v>
      </c>
      <c r="CC421">
        <v>102.995</v>
      </c>
      <c r="CD421">
        <v>1.4999999999999999E-2</v>
      </c>
      <c r="CG421" s="33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3"/>
      <c r="DC421" s="30"/>
      <c r="DD421" s="30"/>
      <c r="DE421" s="30"/>
      <c r="DF421" s="30"/>
      <c r="DG421" s="30"/>
      <c r="DH421" s="30"/>
      <c r="DI421" s="30"/>
      <c r="DJ421" s="30"/>
      <c r="DK421" s="30"/>
      <c r="DL421" s="29"/>
      <c r="DM421" s="29"/>
      <c r="DN421" s="30"/>
      <c r="DO421" s="30"/>
      <c r="DP421" s="30"/>
      <c r="DQ421" s="30"/>
      <c r="DR421" s="30"/>
      <c r="DS421" s="30"/>
      <c r="DT421" s="30"/>
      <c r="DU421" s="30"/>
      <c r="DV421" s="30"/>
      <c r="DX421"/>
      <c r="DY421"/>
      <c r="DZ421"/>
      <c r="EA421"/>
      <c r="EB421"/>
      <c r="EC421"/>
      <c r="ED421"/>
      <c r="EE421">
        <f>ED418/ED414</f>
        <v>82.875</v>
      </c>
      <c r="EF421">
        <f>ED419/ED414</f>
        <v>314.0625</v>
      </c>
      <c r="EG421" s="33"/>
      <c r="EH421" s="30"/>
      <c r="EI421" s="34"/>
      <c r="EJ421" s="30"/>
      <c r="EK421" s="30"/>
      <c r="EL421" s="30"/>
      <c r="EM421" s="30"/>
      <c r="EN421" s="30"/>
      <c r="EO421" s="30"/>
      <c r="EP421" s="30"/>
      <c r="EQ421" s="33"/>
      <c r="ER421" s="30"/>
      <c r="ES421" s="30"/>
      <c r="ET421" s="30"/>
      <c r="EU421" s="30"/>
      <c r="EV421" s="30"/>
      <c r="EW421" s="30"/>
      <c r="EX421" s="30"/>
      <c r="EY421" s="30"/>
      <c r="EZ421" s="30"/>
      <c r="GB421" s="29"/>
      <c r="GC421" s="29"/>
      <c r="GD421" s="29"/>
      <c r="GE421" s="29"/>
      <c r="GF421" s="29"/>
      <c r="GG421" s="29"/>
      <c r="GH421" s="29"/>
      <c r="GI421" s="29"/>
      <c r="GJ421" s="29"/>
      <c r="GK421" s="29"/>
      <c r="GL421" s="29"/>
      <c r="GM421" s="29"/>
      <c r="GN421" s="29"/>
    </row>
    <row r="422" spans="1:196" x14ac:dyDescent="0.25">
      <c r="A422" s="30"/>
      <c r="B422">
        <v>24</v>
      </c>
      <c r="D422" s="35">
        <v>9.8200000000000008E-6</v>
      </c>
      <c r="E422">
        <v>86.031999999999996</v>
      </c>
      <c r="F422">
        <v>73.667000000000002</v>
      </c>
      <c r="G422">
        <v>94.838999999999999</v>
      </c>
      <c r="H422">
        <v>-91.847999999999999</v>
      </c>
      <c r="I422">
        <v>1.7000000000000001E-2</v>
      </c>
      <c r="L422" s="33"/>
      <c r="M422" s="30"/>
      <c r="N422" s="30"/>
      <c r="O422" s="30"/>
      <c r="P422" s="30"/>
      <c r="Q422" s="30"/>
      <c r="R422" s="30"/>
      <c r="S422" s="30"/>
      <c r="T422" s="30"/>
      <c r="U422" s="30"/>
      <c r="V422" s="33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">
        <v>14</v>
      </c>
      <c r="AS422" s="35">
        <v>7.0600000000000002E-6</v>
      </c>
      <c r="AT422">
        <v>196.124</v>
      </c>
      <c r="AU422">
        <v>172.571</v>
      </c>
      <c r="AV422">
        <v>217.40199999999999</v>
      </c>
      <c r="AW422">
        <v>-82.234999999999999</v>
      </c>
      <c r="AX422">
        <v>1.2E-2</v>
      </c>
      <c r="BL422" s="33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">
        <v>78</v>
      </c>
      <c r="BY422" s="35">
        <v>1.01E-5</v>
      </c>
      <c r="BZ422">
        <v>103.60299999999999</v>
      </c>
      <c r="CA422">
        <v>91.242999999999995</v>
      </c>
      <c r="CB422">
        <v>132.333</v>
      </c>
      <c r="CC422">
        <v>-75.069000000000003</v>
      </c>
      <c r="CD422">
        <v>1.7999999999999999E-2</v>
      </c>
      <c r="CG422" s="33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3"/>
      <c r="DC422" s="30"/>
      <c r="DD422" s="30"/>
      <c r="DE422" s="30"/>
      <c r="DF422" s="30"/>
      <c r="DG422" s="30"/>
      <c r="DH422" s="30"/>
      <c r="DI422" s="30"/>
      <c r="DJ422" s="30"/>
      <c r="DK422" s="30"/>
      <c r="DL422" s="29"/>
      <c r="DM422" s="29"/>
      <c r="DN422" s="30"/>
      <c r="DO422" s="30"/>
      <c r="DP422" s="30"/>
      <c r="DQ422" s="30"/>
      <c r="DR422" s="30"/>
      <c r="DS422" s="30"/>
      <c r="DT422" s="30"/>
      <c r="DU422" s="30"/>
      <c r="DV422" s="30"/>
      <c r="DX422"/>
      <c r="DY422"/>
      <c r="DZ422">
        <f>EA423-EF421</f>
        <v>72.475961538461547</v>
      </c>
      <c r="EA422">
        <f>ED419/(ED414+ED415)</f>
        <v>264.47368421052636</v>
      </c>
      <c r="EB422">
        <f>EC423-EE421</f>
        <v>19.125</v>
      </c>
      <c r="EC422">
        <f>ED418/(ED414+ED415)</f>
        <v>69.789473684210535</v>
      </c>
      <c r="ED422" t="s">
        <v>9</v>
      </c>
      <c r="EE422">
        <f>ED418/ED417</f>
        <v>49.111111111111114</v>
      </c>
      <c r="EF422">
        <f>ED419/ED417</f>
        <v>186.11111111111111</v>
      </c>
      <c r="EG422" s="33"/>
      <c r="EH422" s="30"/>
      <c r="EI422" s="30"/>
      <c r="EJ422" s="30"/>
      <c r="EK422" s="30"/>
      <c r="EL422" s="30"/>
      <c r="EM422" s="30"/>
      <c r="EN422" s="30"/>
      <c r="EO422" s="30"/>
      <c r="EP422" s="30"/>
      <c r="EQ422" s="33"/>
      <c r="ER422" s="30"/>
      <c r="ES422" s="30"/>
      <c r="ET422" s="30"/>
      <c r="EU422" s="30"/>
      <c r="EV422" s="30"/>
      <c r="EW422" s="30"/>
      <c r="EX422" s="30"/>
      <c r="EY422" s="30"/>
      <c r="EZ422" s="30"/>
      <c r="GB422" s="29"/>
      <c r="GC422" s="29"/>
      <c r="GD422" s="29"/>
      <c r="GE422" s="29"/>
      <c r="GF422" s="29"/>
      <c r="GG422" s="29"/>
      <c r="GH422" s="29"/>
      <c r="GI422" s="29"/>
      <c r="GJ422" s="29"/>
      <c r="GK422" s="29"/>
      <c r="GL422" s="29"/>
      <c r="GM422" s="29"/>
      <c r="GN422" s="29"/>
    </row>
    <row r="423" spans="1:196" x14ac:dyDescent="0.25">
      <c r="A423" s="30"/>
      <c r="B423">
        <v>25</v>
      </c>
      <c r="D423" s="35">
        <v>1.17E-5</v>
      </c>
      <c r="E423">
        <v>82.701999999999998</v>
      </c>
      <c r="F423">
        <v>73.667000000000002</v>
      </c>
      <c r="G423">
        <v>92.667000000000002</v>
      </c>
      <c r="H423">
        <v>90</v>
      </c>
      <c r="I423">
        <v>0.02</v>
      </c>
      <c r="L423" s="33"/>
      <c r="M423" s="30"/>
      <c r="N423" s="30"/>
      <c r="O423" s="30"/>
      <c r="P423" s="30"/>
      <c r="Q423" s="30"/>
      <c r="R423" s="30"/>
      <c r="S423" s="30"/>
      <c r="T423" s="30"/>
      <c r="U423" s="30"/>
      <c r="V423" s="33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">
        <v>15</v>
      </c>
      <c r="AS423" s="35">
        <v>1.2E-5</v>
      </c>
      <c r="AT423">
        <v>221.89500000000001</v>
      </c>
      <c r="AU423">
        <v>171.01599999999999</v>
      </c>
      <c r="AV423">
        <v>254.67</v>
      </c>
      <c r="AW423">
        <v>99.210999999999999</v>
      </c>
      <c r="AX423">
        <v>2.1000000000000001E-2</v>
      </c>
      <c r="BL423" s="33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">
        <v>79</v>
      </c>
      <c r="BY423" s="35">
        <v>5.5300000000000004E-6</v>
      </c>
      <c r="BZ423">
        <v>104.32899999999999</v>
      </c>
      <c r="CA423">
        <v>97</v>
      </c>
      <c r="CB423">
        <v>115.742</v>
      </c>
      <c r="CC423">
        <v>107.354</v>
      </c>
      <c r="CD423">
        <v>8.9999999999999993E-3</v>
      </c>
      <c r="CG423" s="33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3"/>
      <c r="DC423" s="30"/>
      <c r="DD423" s="30"/>
      <c r="DE423" s="30"/>
      <c r="DF423" s="30"/>
      <c r="DG423" s="30"/>
      <c r="DH423" s="30"/>
      <c r="DI423" s="30"/>
      <c r="DJ423" s="30"/>
      <c r="DK423" s="30"/>
      <c r="DL423" s="29"/>
      <c r="DM423" s="29"/>
      <c r="DN423" s="30"/>
      <c r="DO423" s="30"/>
      <c r="DP423" s="30"/>
      <c r="DQ423" s="30"/>
      <c r="DR423" s="30"/>
      <c r="DS423" s="30"/>
      <c r="DT423" s="30"/>
      <c r="DU423" s="30"/>
      <c r="DV423" s="30"/>
      <c r="DX423"/>
      <c r="DY423"/>
      <c r="DZ423"/>
      <c r="EA423">
        <f>ED419/(ED414-ED415)</f>
        <v>386.53846153846155</v>
      </c>
      <c r="EB423"/>
      <c r="EC423">
        <f>ED418/(ED414-ED415)</f>
        <v>102</v>
      </c>
      <c r="ED423" t="s">
        <v>10</v>
      </c>
      <c r="EE423">
        <f>ED418/ED416</f>
        <v>147.33333333333334</v>
      </c>
      <c r="EF423">
        <f>ED419/ED416</f>
        <v>558.33333333333337</v>
      </c>
      <c r="EG423" s="33"/>
      <c r="EH423" s="30"/>
      <c r="EI423" s="30"/>
      <c r="EJ423" s="30"/>
      <c r="EK423" s="30"/>
      <c r="EL423" s="30"/>
      <c r="EM423" s="30"/>
      <c r="EN423" s="30"/>
      <c r="EO423" s="30"/>
      <c r="EP423" s="30"/>
      <c r="EQ423" s="33"/>
      <c r="ER423" s="30"/>
      <c r="ES423" s="30"/>
      <c r="ET423" s="30"/>
      <c r="EU423" s="30"/>
      <c r="EV423" s="30"/>
      <c r="EW423" s="30"/>
      <c r="EX423" s="30"/>
      <c r="EY423" s="30"/>
      <c r="EZ423" s="30"/>
      <c r="GB423" s="29"/>
      <c r="GC423" s="29"/>
      <c r="GD423" s="29"/>
      <c r="GE423" s="29"/>
      <c r="GF423" s="29"/>
      <c r="GG423" s="29"/>
      <c r="GH423" s="29"/>
      <c r="GI423" s="29"/>
      <c r="GJ423" s="29"/>
      <c r="GK423" s="29"/>
      <c r="GL423" s="29"/>
      <c r="GM423" s="29"/>
      <c r="GN423" s="29"/>
    </row>
    <row r="424" spans="1:196" x14ac:dyDescent="0.25">
      <c r="A424" s="30"/>
      <c r="B424">
        <v>26</v>
      </c>
      <c r="D424" s="35">
        <v>9.5200000000000003E-6</v>
      </c>
      <c r="E424">
        <v>87.956999999999994</v>
      </c>
      <c r="F424">
        <v>74</v>
      </c>
      <c r="G424">
        <v>106.333</v>
      </c>
      <c r="H424">
        <v>-90</v>
      </c>
      <c r="I424">
        <v>1.7000000000000001E-2</v>
      </c>
      <c r="L424" s="33"/>
      <c r="M424" s="30"/>
      <c r="N424" s="30"/>
      <c r="O424" s="30"/>
      <c r="P424" s="30"/>
      <c r="Q424" s="30"/>
      <c r="R424" s="30"/>
      <c r="S424" s="30"/>
      <c r="T424" s="30"/>
      <c r="U424" s="30"/>
      <c r="V424" s="33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">
        <v>16</v>
      </c>
      <c r="AS424" s="35">
        <v>1.1399999999999999E-5</v>
      </c>
      <c r="AT424">
        <v>170.709</v>
      </c>
      <c r="AU424">
        <v>139.11099999999999</v>
      </c>
      <c r="AV424">
        <v>192</v>
      </c>
      <c r="AW424">
        <v>99.462000000000003</v>
      </c>
      <c r="AX424">
        <v>0.02</v>
      </c>
      <c r="BL424" s="33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">
        <v>80</v>
      </c>
      <c r="BY424" s="35">
        <v>7.9799999999999998E-6</v>
      </c>
      <c r="BZ424">
        <v>96.46</v>
      </c>
      <c r="CA424">
        <v>89.563999999999993</v>
      </c>
      <c r="CB424">
        <v>106.56100000000001</v>
      </c>
      <c r="CC424">
        <v>-76.504000000000005</v>
      </c>
      <c r="CD424">
        <v>1.4E-2</v>
      </c>
      <c r="CG424" s="33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3"/>
      <c r="DC424" s="30"/>
      <c r="DD424" s="30"/>
      <c r="DE424" s="30"/>
      <c r="DF424" s="30"/>
      <c r="DG424" s="30"/>
      <c r="DH424" s="30"/>
      <c r="DI424" s="30"/>
      <c r="DJ424" s="30"/>
      <c r="DK424" s="30"/>
      <c r="DL424" s="29"/>
      <c r="DM424" s="29"/>
      <c r="DN424" s="30"/>
      <c r="DO424" s="30"/>
      <c r="DP424" s="30"/>
      <c r="DQ424" s="30"/>
      <c r="DR424" s="30"/>
      <c r="DS424" s="30"/>
      <c r="DT424" s="30"/>
      <c r="DU424" s="30"/>
      <c r="DV424" s="30"/>
      <c r="DW424" s="33"/>
      <c r="DX424" s="29"/>
      <c r="DY424" s="29"/>
      <c r="DZ424" s="29"/>
      <c r="EA424" s="29"/>
      <c r="EB424" s="29"/>
      <c r="EC424" s="29"/>
      <c r="ED424" s="29"/>
      <c r="EE424" s="29"/>
      <c r="EF424" s="30"/>
      <c r="EG424" s="33"/>
      <c r="EH424" s="30"/>
      <c r="EI424" s="30"/>
      <c r="EJ424" s="30"/>
      <c r="EK424" s="30"/>
      <c r="EL424" s="30"/>
      <c r="EM424" s="30"/>
      <c r="EN424" s="30"/>
      <c r="EO424" s="30"/>
      <c r="EP424" s="30"/>
      <c r="EQ424" s="33"/>
      <c r="ER424" s="30"/>
      <c r="ES424" s="30"/>
      <c r="ET424" s="30"/>
      <c r="EU424" s="30"/>
      <c r="EV424" s="30"/>
      <c r="EW424" s="30"/>
      <c r="EX424" s="30"/>
      <c r="EY424" s="30"/>
      <c r="EZ424" s="30"/>
      <c r="GB424" s="29"/>
      <c r="GC424" s="29"/>
      <c r="GD424" s="29"/>
      <c r="GE424" s="29"/>
      <c r="GF424" s="29"/>
      <c r="GG424" s="29"/>
      <c r="GH424" s="29"/>
      <c r="GI424" s="29"/>
      <c r="GJ424" s="29"/>
      <c r="GK424" s="29"/>
      <c r="GL424" s="29"/>
      <c r="GM424" s="29"/>
      <c r="GN424" s="29"/>
    </row>
    <row r="425" spans="1:196" x14ac:dyDescent="0.25">
      <c r="A425" s="30"/>
      <c r="B425">
        <v>27</v>
      </c>
      <c r="D425" s="35">
        <v>1.3499999999999999E-5</v>
      </c>
      <c r="E425">
        <v>90.894000000000005</v>
      </c>
      <c r="F425">
        <v>71.667000000000002</v>
      </c>
      <c r="G425">
        <v>124.333</v>
      </c>
      <c r="H425">
        <v>90</v>
      </c>
      <c r="I425">
        <v>2.4E-2</v>
      </c>
      <c r="L425" s="33"/>
      <c r="M425" s="30"/>
      <c r="N425" s="30"/>
      <c r="O425" s="30"/>
      <c r="P425" s="30"/>
      <c r="Q425" s="30"/>
      <c r="R425" s="30"/>
      <c r="S425" s="30"/>
      <c r="T425" s="30"/>
      <c r="U425" s="30"/>
      <c r="V425" s="33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">
        <v>17</v>
      </c>
      <c r="AS425" s="35">
        <v>1.26E-5</v>
      </c>
      <c r="AT425">
        <v>177.964</v>
      </c>
      <c r="AU425">
        <v>162</v>
      </c>
      <c r="AV425">
        <v>192.667</v>
      </c>
      <c r="AW425">
        <v>-81.468999999999994</v>
      </c>
      <c r="AX425">
        <v>2.1999999999999999E-2</v>
      </c>
      <c r="BL425" s="33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">
        <v>81</v>
      </c>
      <c r="BY425" s="35">
        <v>8.2900000000000002E-6</v>
      </c>
      <c r="BZ425">
        <v>154.072</v>
      </c>
      <c r="CA425">
        <v>82.076999999999998</v>
      </c>
      <c r="CB425">
        <v>231.261</v>
      </c>
      <c r="CC425">
        <v>105.642</v>
      </c>
      <c r="CD425">
        <v>1.4E-2</v>
      </c>
      <c r="CG425" s="33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3"/>
      <c r="DC425" s="30"/>
      <c r="DD425" s="30"/>
      <c r="DE425" s="30"/>
      <c r="DF425" s="30"/>
      <c r="DG425" s="30"/>
      <c r="DH425" s="30"/>
      <c r="DI425" s="30"/>
      <c r="DJ425" s="30"/>
      <c r="DK425" s="30"/>
      <c r="DL425" s="29"/>
      <c r="DM425" s="29"/>
      <c r="DN425" s="30"/>
      <c r="DO425" s="30"/>
      <c r="DP425" s="30"/>
      <c r="DQ425" s="30"/>
      <c r="DR425" s="30"/>
      <c r="DS425" s="30"/>
      <c r="DT425" s="30"/>
      <c r="DU425" s="30"/>
      <c r="DV425" s="30"/>
      <c r="DW425" s="36" t="s">
        <v>155</v>
      </c>
      <c r="DX425" s="29"/>
      <c r="DY425" s="29"/>
      <c r="DZ425" s="29"/>
      <c r="EA425" s="29"/>
      <c r="EB425" s="29"/>
      <c r="EC425" s="29"/>
      <c r="ED425" s="29"/>
      <c r="EE425" s="29"/>
      <c r="EF425" s="30"/>
      <c r="EG425" s="33"/>
      <c r="EH425" s="30"/>
      <c r="EI425" s="30"/>
      <c r="EJ425" s="30"/>
      <c r="EK425" s="30"/>
      <c r="EL425" s="30"/>
      <c r="EM425" s="30"/>
      <c r="EN425" s="30"/>
      <c r="EO425" s="30"/>
      <c r="EP425" s="30"/>
      <c r="EQ425" s="33"/>
      <c r="ER425" s="30"/>
      <c r="ES425" s="30"/>
      <c r="ET425" s="30"/>
      <c r="EU425" s="30"/>
      <c r="EV425" s="30"/>
      <c r="EW425" s="30"/>
      <c r="EX425" s="30"/>
      <c r="EY425" s="30"/>
      <c r="EZ425" s="30"/>
      <c r="GB425" s="29"/>
      <c r="GC425" s="29"/>
      <c r="GD425" s="29"/>
      <c r="GE425" s="29"/>
      <c r="GF425" s="29"/>
      <c r="GG425" s="29"/>
      <c r="GH425" s="29"/>
      <c r="GI425" s="29"/>
      <c r="GJ425" s="29"/>
      <c r="GK425" s="29"/>
      <c r="GL425" s="29"/>
      <c r="GM425" s="29"/>
      <c r="GN425" s="29"/>
    </row>
    <row r="426" spans="1:196" x14ac:dyDescent="0.25">
      <c r="A426" s="30"/>
      <c r="B426">
        <v>28</v>
      </c>
      <c r="D426" s="35">
        <v>1.26E-5</v>
      </c>
      <c r="E426">
        <v>85.715000000000003</v>
      </c>
      <c r="F426">
        <v>72.667000000000002</v>
      </c>
      <c r="G426">
        <v>107.667</v>
      </c>
      <c r="H426">
        <v>-90</v>
      </c>
      <c r="I426">
        <v>2.1999999999999999E-2</v>
      </c>
      <c r="L426" s="33"/>
      <c r="M426" s="30"/>
      <c r="N426" s="30"/>
      <c r="O426" s="30"/>
      <c r="P426" s="30"/>
      <c r="Q426" s="30"/>
      <c r="R426" s="30"/>
      <c r="S426" s="30"/>
      <c r="T426" s="30"/>
      <c r="U426" s="30"/>
      <c r="V426" s="33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">
        <v>18</v>
      </c>
      <c r="AS426" s="35">
        <v>6.7499999999999997E-6</v>
      </c>
      <c r="AT426">
        <v>151.85400000000001</v>
      </c>
      <c r="AU426">
        <v>143.185</v>
      </c>
      <c r="AV426">
        <v>176.667</v>
      </c>
      <c r="AW426">
        <v>98.13</v>
      </c>
      <c r="AX426">
        <v>1.2E-2</v>
      </c>
      <c r="BL426" s="33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">
        <v>82</v>
      </c>
      <c r="BY426" s="35">
        <v>8.6000000000000007E-6</v>
      </c>
      <c r="BZ426">
        <v>126.33499999999999</v>
      </c>
      <c r="CA426">
        <v>82.622</v>
      </c>
      <c r="CB426">
        <v>208.70400000000001</v>
      </c>
      <c r="CC426">
        <v>-74.932000000000002</v>
      </c>
      <c r="CD426">
        <v>1.4999999999999999E-2</v>
      </c>
      <c r="CG426" s="33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3"/>
      <c r="DC426" s="30"/>
      <c r="DD426" s="30"/>
      <c r="DE426" s="30"/>
      <c r="DF426" s="30"/>
      <c r="DG426" s="30"/>
      <c r="DH426" s="30"/>
      <c r="DI426" s="30"/>
      <c r="DJ426" s="30"/>
      <c r="DK426" s="30"/>
      <c r="DL426" s="29"/>
      <c r="DM426" s="29"/>
      <c r="DN426" s="30"/>
      <c r="DO426" s="30"/>
      <c r="DP426" s="30"/>
      <c r="DQ426" s="30"/>
      <c r="DR426" s="30"/>
      <c r="DS426" s="30"/>
      <c r="DT426" s="30"/>
      <c r="DU426" s="30"/>
      <c r="DV426" s="30"/>
      <c r="DW426" s="3" t="s">
        <v>12</v>
      </c>
      <c r="DX426" t="s">
        <v>1</v>
      </c>
      <c r="DY426" t="s">
        <v>2</v>
      </c>
      <c r="DZ426" t="s">
        <v>3</v>
      </c>
      <c r="EA426" t="s">
        <v>4</v>
      </c>
      <c r="EB426" t="s">
        <v>5</v>
      </c>
      <c r="EC426" t="s">
        <v>6</v>
      </c>
      <c r="ED426" t="s">
        <v>13</v>
      </c>
      <c r="EE426"/>
      <c r="EG426" s="33"/>
      <c r="EH426" s="30"/>
      <c r="EI426" s="30"/>
      <c r="EJ426" s="30"/>
      <c r="EK426" s="30"/>
      <c r="EL426" s="30"/>
      <c r="EM426" s="30"/>
      <c r="EN426" s="30"/>
      <c r="EO426" s="30"/>
      <c r="EP426" s="30"/>
      <c r="EQ426" s="33"/>
      <c r="ER426" s="30"/>
      <c r="ES426" s="30"/>
      <c r="ET426" s="30"/>
      <c r="EU426" s="30"/>
      <c r="EV426" s="30"/>
      <c r="EW426" s="30"/>
      <c r="EX426" s="30"/>
      <c r="EY426" s="30"/>
      <c r="EZ426" s="30"/>
      <c r="GB426" s="29"/>
      <c r="GC426" s="29"/>
      <c r="GD426" s="29"/>
      <c r="GE426" s="29"/>
      <c r="GF426" s="29"/>
      <c r="GG426" s="29"/>
      <c r="GH426" s="29"/>
      <c r="GI426" s="29"/>
      <c r="GJ426" s="29"/>
      <c r="GK426" s="29"/>
      <c r="GL426" s="29"/>
      <c r="GM426" s="29"/>
      <c r="GN426" s="29"/>
    </row>
    <row r="427" spans="1:196" x14ac:dyDescent="0.25">
      <c r="A427" s="30"/>
      <c r="B427">
        <v>29</v>
      </c>
      <c r="D427" s="35">
        <v>1.0699999999999999E-5</v>
      </c>
      <c r="E427">
        <v>94.501000000000005</v>
      </c>
      <c r="F427">
        <v>83</v>
      </c>
      <c r="G427">
        <v>110.206</v>
      </c>
      <c r="H427">
        <v>88.314999999999998</v>
      </c>
      <c r="I427">
        <v>1.9E-2</v>
      </c>
      <c r="L427" s="33"/>
      <c r="M427" s="30"/>
      <c r="N427" s="30"/>
      <c r="O427" s="30"/>
      <c r="P427" s="30"/>
      <c r="Q427" s="30"/>
      <c r="R427" s="30"/>
      <c r="S427" s="30"/>
      <c r="T427" s="30"/>
      <c r="U427" s="30"/>
      <c r="V427" s="33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">
        <v>19</v>
      </c>
      <c r="AS427" s="35">
        <v>1.04E-5</v>
      </c>
      <c r="AT427">
        <v>146.83099999999999</v>
      </c>
      <c r="AU427">
        <v>139.92500000000001</v>
      </c>
      <c r="AV427">
        <v>163.05199999999999</v>
      </c>
      <c r="AW427">
        <v>-81.384</v>
      </c>
      <c r="AX427">
        <v>1.7999999999999999E-2</v>
      </c>
      <c r="BL427" s="33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">
        <v>83</v>
      </c>
      <c r="BY427" s="35">
        <v>7.0600000000000002E-6</v>
      </c>
      <c r="BZ427">
        <v>100.31100000000001</v>
      </c>
      <c r="CA427">
        <v>78.037000000000006</v>
      </c>
      <c r="CB427">
        <v>116.282</v>
      </c>
      <c r="CC427">
        <v>105.94499999999999</v>
      </c>
      <c r="CD427">
        <v>1.2E-2</v>
      </c>
      <c r="CG427" s="33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3"/>
      <c r="DC427" s="30"/>
      <c r="DD427" s="30"/>
      <c r="DE427" s="30"/>
      <c r="DF427" s="30"/>
      <c r="DG427" s="30"/>
      <c r="DH427" s="30"/>
      <c r="DI427" s="30"/>
      <c r="DJ427" s="30"/>
      <c r="DK427" s="30"/>
      <c r="DL427" s="29"/>
      <c r="DM427" s="29"/>
      <c r="DN427" s="30"/>
      <c r="DO427" s="30"/>
      <c r="DP427" s="30"/>
      <c r="DQ427" s="30"/>
      <c r="DR427" s="30"/>
      <c r="DS427" s="30"/>
      <c r="DT427" s="30"/>
      <c r="DU427" s="30"/>
      <c r="DV427" s="30"/>
      <c r="DW427" s="3">
        <v>1</v>
      </c>
      <c r="DX427"/>
      <c r="DY427" s="35">
        <v>7.9799999999999998E-6</v>
      </c>
      <c r="DZ427">
        <v>100.533</v>
      </c>
      <c r="EA427">
        <v>91.444000000000003</v>
      </c>
      <c r="EB427">
        <v>106.244</v>
      </c>
      <c r="EC427">
        <v>113.499</v>
      </c>
      <c r="ED427">
        <v>1.4E-2</v>
      </c>
      <c r="EE427"/>
      <c r="EG427" s="33"/>
      <c r="EH427" s="30"/>
      <c r="EI427" s="30"/>
      <c r="EJ427" s="30"/>
      <c r="EK427" s="30"/>
      <c r="EL427" s="30"/>
      <c r="EM427" s="30"/>
      <c r="EN427" s="30"/>
      <c r="EO427" s="30"/>
      <c r="EP427" s="30"/>
      <c r="EQ427" s="33"/>
      <c r="ER427" s="30"/>
      <c r="ES427" s="30"/>
      <c r="ET427" s="30"/>
      <c r="EU427" s="30"/>
      <c r="EV427" s="30"/>
      <c r="EW427" s="30"/>
      <c r="EX427" s="30"/>
      <c r="EY427" s="30"/>
      <c r="EZ427" s="30"/>
      <c r="GB427" s="29"/>
      <c r="GC427" s="29"/>
      <c r="GD427" s="29"/>
      <c r="GE427" s="29"/>
      <c r="GF427" s="29"/>
      <c r="GG427" s="29"/>
      <c r="GH427" s="29"/>
      <c r="GI427" s="29"/>
      <c r="GJ427" s="29"/>
      <c r="GK427" s="29"/>
      <c r="GL427" s="29"/>
      <c r="GM427" s="29"/>
      <c r="GN427" s="29"/>
    </row>
    <row r="428" spans="1:196" x14ac:dyDescent="0.25">
      <c r="A428" s="30"/>
      <c r="B428">
        <v>30</v>
      </c>
      <c r="D428" s="35">
        <v>1.3200000000000001E-5</v>
      </c>
      <c r="E428">
        <v>91.046999999999997</v>
      </c>
      <c r="F428">
        <v>80</v>
      </c>
      <c r="G428">
        <v>102.667</v>
      </c>
      <c r="H428">
        <v>-90</v>
      </c>
      <c r="I428">
        <v>2.3E-2</v>
      </c>
      <c r="L428" s="33"/>
      <c r="M428" s="30"/>
      <c r="N428" s="30"/>
      <c r="O428" s="30"/>
      <c r="P428" s="30"/>
      <c r="Q428" s="30"/>
      <c r="R428" s="30"/>
      <c r="S428" s="30"/>
      <c r="T428" s="30"/>
      <c r="U428" s="30"/>
      <c r="V428" s="33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">
        <v>20</v>
      </c>
      <c r="AS428" s="35">
        <v>7.9799999999999998E-6</v>
      </c>
      <c r="AT428">
        <v>147.68600000000001</v>
      </c>
      <c r="AU428">
        <v>139.21799999999999</v>
      </c>
      <c r="AV428">
        <v>158.547</v>
      </c>
      <c r="AW428">
        <v>99.462000000000003</v>
      </c>
      <c r="AX428">
        <v>1.4E-2</v>
      </c>
      <c r="BL428" s="33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">
        <v>84</v>
      </c>
      <c r="BY428" s="35">
        <v>6.1399999999999997E-6</v>
      </c>
      <c r="BZ428">
        <v>130.23500000000001</v>
      </c>
      <c r="CA428">
        <v>85.852000000000004</v>
      </c>
      <c r="CB428">
        <v>172.39</v>
      </c>
      <c r="CC428">
        <v>-78.111000000000004</v>
      </c>
      <c r="CD428">
        <v>1.0999999999999999E-2</v>
      </c>
      <c r="CG428" s="33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3"/>
      <c r="DC428" s="30"/>
      <c r="DD428" s="30"/>
      <c r="DE428" s="30"/>
      <c r="DF428" s="30"/>
      <c r="DG428" s="30"/>
      <c r="DH428" s="30"/>
      <c r="DI428" s="30"/>
      <c r="DJ428" s="30"/>
      <c r="DK428" s="30"/>
      <c r="DL428" s="29"/>
      <c r="DM428" s="29"/>
      <c r="DN428" s="30"/>
      <c r="DO428" s="30"/>
      <c r="DP428" s="30"/>
      <c r="DQ428" s="30"/>
      <c r="DR428" s="30"/>
      <c r="DS428" s="30"/>
      <c r="DT428" s="30"/>
      <c r="DU428" s="30"/>
      <c r="DV428" s="30"/>
      <c r="DW428" s="3">
        <v>2</v>
      </c>
      <c r="DX428"/>
      <c r="DY428" s="35">
        <v>8.6000000000000007E-6</v>
      </c>
      <c r="DZ428">
        <v>96.385999999999996</v>
      </c>
      <c r="EA428">
        <v>91.51</v>
      </c>
      <c r="EB428">
        <v>99.313000000000002</v>
      </c>
      <c r="EC428">
        <v>-65.376000000000005</v>
      </c>
      <c r="ED428">
        <v>1.4999999999999999E-2</v>
      </c>
      <c r="EE428"/>
      <c r="EG428" s="33"/>
      <c r="EH428" s="30"/>
      <c r="EI428" s="34"/>
      <c r="EJ428" s="30"/>
      <c r="EK428" s="30"/>
      <c r="EL428" s="30"/>
      <c r="EM428" s="30"/>
      <c r="EN428" s="30"/>
      <c r="EO428" s="30"/>
      <c r="EP428" s="30"/>
      <c r="EQ428" s="33"/>
      <c r="ER428" s="30"/>
      <c r="ES428" s="30"/>
      <c r="ET428" s="30"/>
      <c r="EU428" s="30"/>
      <c r="EV428" s="30"/>
      <c r="EW428" s="30"/>
      <c r="EX428" s="30"/>
      <c r="EY428" s="30"/>
      <c r="EZ428" s="30"/>
      <c r="GB428" s="29"/>
      <c r="GC428" s="29"/>
      <c r="GD428" s="29"/>
      <c r="GE428" s="29"/>
      <c r="GF428" s="29"/>
      <c r="GG428" s="29"/>
      <c r="GH428" s="29"/>
      <c r="GI428" s="29"/>
      <c r="GJ428" s="29"/>
      <c r="GK428" s="29"/>
      <c r="GL428" s="29"/>
      <c r="GM428" s="29"/>
      <c r="GN428" s="29"/>
    </row>
    <row r="429" spans="1:196" x14ac:dyDescent="0.25">
      <c r="A429" s="30"/>
      <c r="B429">
        <v>31</v>
      </c>
      <c r="D429" s="35">
        <v>7.9799999999999998E-6</v>
      </c>
      <c r="E429">
        <v>86.435000000000002</v>
      </c>
      <c r="F429">
        <v>78.52</v>
      </c>
      <c r="G429">
        <v>93.186999999999998</v>
      </c>
      <c r="H429">
        <v>87.709000000000003</v>
      </c>
      <c r="I429">
        <v>1.4E-2</v>
      </c>
      <c r="L429" s="33"/>
      <c r="M429" s="30"/>
      <c r="N429" s="30"/>
      <c r="O429" s="30"/>
      <c r="P429" s="30"/>
      <c r="Q429" s="30"/>
      <c r="R429" s="30"/>
      <c r="S429" s="30"/>
      <c r="T429" s="30"/>
      <c r="U429" s="30"/>
      <c r="V429" s="33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">
        <v>21</v>
      </c>
      <c r="AS429" s="35">
        <v>7.6699999999999994E-6</v>
      </c>
      <c r="AT429">
        <v>154.69200000000001</v>
      </c>
      <c r="AU429">
        <v>140</v>
      </c>
      <c r="AV429">
        <v>167.333</v>
      </c>
      <c r="AW429">
        <v>-82.875</v>
      </c>
      <c r="AX429">
        <v>1.2999999999999999E-2</v>
      </c>
      <c r="BL429" s="33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">
        <v>85</v>
      </c>
      <c r="BY429" s="35">
        <v>6.4500000000000001E-6</v>
      </c>
      <c r="BZ429">
        <v>161.03899999999999</v>
      </c>
      <c r="CA429">
        <v>88.150999999999996</v>
      </c>
      <c r="CB429">
        <v>210.64400000000001</v>
      </c>
      <c r="CC429">
        <v>104.744</v>
      </c>
      <c r="CD429">
        <v>1.0999999999999999E-2</v>
      </c>
      <c r="CG429" s="33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3"/>
      <c r="DC429" s="30"/>
      <c r="DD429" s="30"/>
      <c r="DE429" s="30"/>
      <c r="DF429" s="30"/>
      <c r="DG429" s="30"/>
      <c r="DH429" s="30"/>
      <c r="DI429" s="30"/>
      <c r="DJ429" s="30"/>
      <c r="DK429" s="30"/>
      <c r="DL429" s="29"/>
      <c r="DM429" s="29"/>
      <c r="DN429" s="30"/>
      <c r="DO429" s="30"/>
      <c r="DP429" s="30"/>
      <c r="DQ429" s="30"/>
      <c r="DR429" s="30"/>
      <c r="DS429" s="30"/>
      <c r="DT429" s="30"/>
      <c r="DU429" s="30"/>
      <c r="DV429" s="30"/>
      <c r="DW429" s="3">
        <v>3</v>
      </c>
      <c r="DX429"/>
      <c r="DY429" s="35">
        <v>1.11E-5</v>
      </c>
      <c r="DZ429">
        <v>91.58</v>
      </c>
      <c r="EA429">
        <v>85.376000000000005</v>
      </c>
      <c r="EB429">
        <v>97.667000000000002</v>
      </c>
      <c r="EC429">
        <v>117.3</v>
      </c>
      <c r="ED429">
        <v>1.9E-2</v>
      </c>
      <c r="EE429"/>
      <c r="EG429" s="33"/>
      <c r="EH429" s="30"/>
      <c r="EI429" s="34"/>
      <c r="EJ429" s="30"/>
      <c r="EK429" s="30"/>
      <c r="EL429" s="30"/>
      <c r="EM429" s="30"/>
      <c r="EN429" s="30"/>
      <c r="EO429" s="30"/>
      <c r="EP429" s="30"/>
      <c r="EQ429" s="33"/>
      <c r="ER429" s="30"/>
      <c r="ES429" s="30"/>
      <c r="ET429" s="30"/>
      <c r="EU429" s="30"/>
      <c r="EV429" s="30"/>
      <c r="EW429" s="30"/>
      <c r="EX429" s="30"/>
      <c r="EY429" s="30"/>
      <c r="EZ429" s="30"/>
      <c r="GB429" s="29"/>
      <c r="GC429" s="29"/>
      <c r="GD429" s="29"/>
      <c r="GE429" s="29"/>
      <c r="GF429" s="29"/>
      <c r="GG429" s="29"/>
      <c r="GH429" s="29"/>
      <c r="GI429" s="29"/>
      <c r="GJ429" s="29"/>
      <c r="GK429" s="29"/>
      <c r="GL429" s="29"/>
      <c r="GM429" s="29"/>
      <c r="GN429" s="29"/>
    </row>
    <row r="430" spans="1:196" x14ac:dyDescent="0.25">
      <c r="A430" s="30"/>
      <c r="B430">
        <v>32</v>
      </c>
      <c r="D430" s="35">
        <v>1.11E-5</v>
      </c>
      <c r="E430">
        <v>78.63</v>
      </c>
      <c r="F430">
        <v>74.667000000000002</v>
      </c>
      <c r="G430">
        <v>82.332999999999998</v>
      </c>
      <c r="H430">
        <v>-90</v>
      </c>
      <c r="I430">
        <v>1.9E-2</v>
      </c>
      <c r="L430" s="33"/>
      <c r="M430" s="30"/>
      <c r="N430" s="30"/>
      <c r="O430" s="30"/>
      <c r="P430" s="30"/>
      <c r="Q430" s="30"/>
      <c r="R430" s="30"/>
      <c r="S430" s="30"/>
      <c r="T430" s="30"/>
      <c r="U430" s="30"/>
      <c r="V430" s="33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">
        <v>22</v>
      </c>
      <c r="AS430" s="35">
        <v>1.2E-5</v>
      </c>
      <c r="AT430">
        <v>173.09</v>
      </c>
      <c r="AU430">
        <v>147.50899999999999</v>
      </c>
      <c r="AV430">
        <v>234.28100000000001</v>
      </c>
      <c r="AW430">
        <v>100.437</v>
      </c>
      <c r="AX430">
        <v>2.1000000000000001E-2</v>
      </c>
      <c r="BL430" s="33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">
        <v>86</v>
      </c>
      <c r="BY430" s="35">
        <v>5.22E-6</v>
      </c>
      <c r="BZ430">
        <v>137.64099999999999</v>
      </c>
      <c r="CA430">
        <v>87.778000000000006</v>
      </c>
      <c r="CB430">
        <v>183.958</v>
      </c>
      <c r="CC430">
        <v>-71.564999999999998</v>
      </c>
      <c r="CD430">
        <v>8.9999999999999993E-3</v>
      </c>
      <c r="CG430" s="33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3"/>
      <c r="DC430" s="30"/>
      <c r="DD430" s="30"/>
      <c r="DE430" s="30"/>
      <c r="DF430" s="30"/>
      <c r="DG430" s="30"/>
      <c r="DH430" s="30"/>
      <c r="DI430" s="30"/>
      <c r="DJ430" s="30"/>
      <c r="DK430" s="30"/>
      <c r="DL430" s="29"/>
      <c r="DM430" s="29"/>
      <c r="DN430" s="30"/>
      <c r="DO430" s="30"/>
      <c r="DP430" s="30"/>
      <c r="DQ430" s="30"/>
      <c r="DR430" s="30"/>
      <c r="DS430" s="30"/>
      <c r="DT430" s="30"/>
      <c r="DU430" s="30"/>
      <c r="DV430" s="30"/>
      <c r="DW430" s="3">
        <v>4</v>
      </c>
      <c r="DX430"/>
      <c r="DY430" s="35">
        <v>1.1399999999999999E-5</v>
      </c>
      <c r="DZ430">
        <v>95.147999999999996</v>
      </c>
      <c r="EA430">
        <v>91.088999999999999</v>
      </c>
      <c r="EB430">
        <v>103.63800000000001</v>
      </c>
      <c r="EC430">
        <v>-65.555999999999997</v>
      </c>
      <c r="ED430">
        <v>0.02</v>
      </c>
      <c r="EE430"/>
      <c r="EG430" s="33"/>
      <c r="EH430" s="30"/>
      <c r="EI430" s="34"/>
      <c r="EJ430" s="30"/>
      <c r="EK430" s="30"/>
      <c r="EL430" s="30"/>
      <c r="EM430" s="30"/>
      <c r="EN430" s="30"/>
      <c r="EO430" s="30"/>
      <c r="EP430" s="30"/>
      <c r="EQ430" s="33"/>
      <c r="ER430" s="30"/>
      <c r="ES430" s="30"/>
      <c r="ET430" s="30"/>
      <c r="EU430" s="30"/>
      <c r="EV430" s="30"/>
      <c r="EW430" s="30"/>
      <c r="EX430" s="30"/>
      <c r="EY430" s="30"/>
      <c r="EZ430" s="30"/>
      <c r="GB430" s="29"/>
      <c r="GC430" s="29"/>
      <c r="GD430" s="29"/>
      <c r="GE430" s="29"/>
      <c r="GF430" s="29"/>
      <c r="GG430" s="29"/>
      <c r="GH430" s="29"/>
      <c r="GI430" s="29"/>
      <c r="GJ430" s="29"/>
      <c r="GK430" s="29"/>
      <c r="GL430" s="29"/>
      <c r="GM430" s="29"/>
      <c r="GN430" s="29"/>
    </row>
    <row r="431" spans="1:196" x14ac:dyDescent="0.25">
      <c r="A431" s="30"/>
      <c r="B431">
        <v>33</v>
      </c>
      <c r="D431" s="35">
        <v>1.2E-5</v>
      </c>
      <c r="E431">
        <v>79.778000000000006</v>
      </c>
      <c r="F431">
        <v>74.667000000000002</v>
      </c>
      <c r="G431">
        <v>85.332999999999998</v>
      </c>
      <c r="H431">
        <v>90</v>
      </c>
      <c r="I431">
        <v>2.1000000000000001E-2</v>
      </c>
      <c r="L431" s="33"/>
      <c r="M431" s="30"/>
      <c r="N431" s="30"/>
      <c r="O431" s="30"/>
      <c r="P431" s="30"/>
      <c r="Q431" s="30"/>
      <c r="R431" s="30"/>
      <c r="S431" s="30"/>
      <c r="T431" s="30"/>
      <c r="U431" s="30"/>
      <c r="V431" s="33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">
        <v>23</v>
      </c>
      <c r="AS431" s="35">
        <v>8.2900000000000002E-6</v>
      </c>
      <c r="AT431">
        <v>192.49600000000001</v>
      </c>
      <c r="AU431">
        <v>165.148</v>
      </c>
      <c r="AV431">
        <v>235.744</v>
      </c>
      <c r="AW431">
        <v>-83.418000000000006</v>
      </c>
      <c r="AX431">
        <v>1.4999999999999999E-2</v>
      </c>
      <c r="BL431" s="33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">
        <v>87</v>
      </c>
      <c r="BY431" s="35">
        <v>9.2099999999999999E-6</v>
      </c>
      <c r="BZ431">
        <v>168.61199999999999</v>
      </c>
      <c r="CA431">
        <v>48.789000000000001</v>
      </c>
      <c r="CB431">
        <v>243.97</v>
      </c>
      <c r="CC431">
        <v>101.68899999999999</v>
      </c>
      <c r="CD431">
        <v>1.6E-2</v>
      </c>
      <c r="CG431" s="33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3"/>
      <c r="DC431" s="30"/>
      <c r="DD431" s="30"/>
      <c r="DE431" s="30"/>
      <c r="DF431" s="30"/>
      <c r="DG431" s="30"/>
      <c r="DH431" s="30"/>
      <c r="DI431" s="30"/>
      <c r="DJ431" s="30"/>
      <c r="DK431" s="30"/>
      <c r="DL431" s="29"/>
      <c r="DM431" s="29"/>
      <c r="DN431" s="30"/>
      <c r="DO431" s="30"/>
      <c r="DP431" s="30"/>
      <c r="DQ431" s="30"/>
      <c r="DR431" s="30"/>
      <c r="DS431" s="30"/>
      <c r="DT431" s="30"/>
      <c r="DU431" s="30"/>
      <c r="DV431" s="30"/>
      <c r="DW431" s="3">
        <v>5</v>
      </c>
      <c r="DX431"/>
      <c r="DY431" s="35">
        <v>6.7499999999999997E-6</v>
      </c>
      <c r="DZ431">
        <v>95.95</v>
      </c>
      <c r="EA431">
        <v>89.960999999999999</v>
      </c>
      <c r="EB431">
        <v>100.307</v>
      </c>
      <c r="EC431">
        <v>115.346</v>
      </c>
      <c r="ED431">
        <v>1.2E-2</v>
      </c>
      <c r="EE431"/>
      <c r="EG431" s="33"/>
      <c r="EH431" s="30"/>
      <c r="EI431" s="34"/>
      <c r="EJ431" s="30"/>
      <c r="EK431" s="30"/>
      <c r="EL431" s="30"/>
      <c r="EM431" s="30"/>
      <c r="EN431" s="30"/>
      <c r="EO431" s="30"/>
      <c r="EP431" s="30"/>
      <c r="EQ431" s="33"/>
      <c r="ER431" s="30"/>
      <c r="ES431" s="30"/>
      <c r="ET431" s="30"/>
      <c r="EU431" s="30"/>
      <c r="EV431" s="30"/>
      <c r="EW431" s="30"/>
      <c r="EX431" s="30"/>
      <c r="EY431" s="30"/>
      <c r="EZ431" s="30"/>
      <c r="GB431" s="29"/>
      <c r="GC431" s="29"/>
      <c r="GD431" s="29"/>
      <c r="GE431" s="29"/>
      <c r="GF431" s="29"/>
      <c r="GG431" s="29"/>
      <c r="GH431" s="29"/>
      <c r="GI431" s="29"/>
      <c r="GJ431" s="29"/>
      <c r="GK431" s="29"/>
      <c r="GL431" s="29"/>
      <c r="GM431" s="29"/>
      <c r="GN431" s="29"/>
    </row>
    <row r="432" spans="1:196" x14ac:dyDescent="0.25">
      <c r="A432" s="30"/>
      <c r="B432">
        <v>34</v>
      </c>
      <c r="D432" s="35">
        <v>1.38E-5</v>
      </c>
      <c r="E432">
        <v>92.088999999999999</v>
      </c>
      <c r="F432">
        <v>79.667000000000002</v>
      </c>
      <c r="G432">
        <v>108.333</v>
      </c>
      <c r="H432">
        <v>-90</v>
      </c>
      <c r="I432">
        <v>2.4E-2</v>
      </c>
      <c r="L432" s="33"/>
      <c r="M432" s="30"/>
      <c r="N432" s="30"/>
      <c r="O432" s="30"/>
      <c r="P432" s="30"/>
      <c r="Q432" s="30"/>
      <c r="R432" s="30"/>
      <c r="S432" s="30"/>
      <c r="T432" s="30"/>
      <c r="U432" s="30"/>
      <c r="V432" s="33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">
        <v>24</v>
      </c>
      <c r="AS432" s="35">
        <v>1.1399999999999999E-5</v>
      </c>
      <c r="AT432">
        <v>190.19300000000001</v>
      </c>
      <c r="AU432">
        <v>160.68199999999999</v>
      </c>
      <c r="AV432">
        <v>232.70400000000001</v>
      </c>
      <c r="AW432">
        <v>99.727999999999994</v>
      </c>
      <c r="AX432">
        <v>0.02</v>
      </c>
      <c r="BL432" s="33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">
        <v>88</v>
      </c>
      <c r="BY432" s="35">
        <v>8.2900000000000002E-6</v>
      </c>
      <c r="BZ432">
        <v>176.37899999999999</v>
      </c>
      <c r="CA432">
        <v>108.898</v>
      </c>
      <c r="CB432">
        <v>242.815</v>
      </c>
      <c r="CC432">
        <v>-76.504000000000005</v>
      </c>
      <c r="CD432">
        <v>1.4E-2</v>
      </c>
      <c r="CG432" s="33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3"/>
      <c r="DC432" s="30"/>
      <c r="DD432" s="30"/>
      <c r="DE432" s="30"/>
      <c r="DF432" s="30"/>
      <c r="DG432" s="30"/>
      <c r="DH432" s="30"/>
      <c r="DI432" s="30"/>
      <c r="DJ432" s="30"/>
      <c r="DK432" s="30"/>
      <c r="DL432" s="29"/>
      <c r="DM432" s="29"/>
      <c r="DN432" s="30"/>
      <c r="DO432" s="30"/>
      <c r="DP432" s="30"/>
      <c r="DQ432" s="30"/>
      <c r="DR432" s="30"/>
      <c r="DS432" s="30"/>
      <c r="DT432" s="30"/>
      <c r="DU432" s="30"/>
      <c r="DV432" s="30"/>
      <c r="DW432" s="3">
        <v>6</v>
      </c>
      <c r="DX432"/>
      <c r="DY432" s="35">
        <v>7.9799999999999998E-6</v>
      </c>
      <c r="DZ432">
        <v>96.49</v>
      </c>
      <c r="EA432">
        <v>91.644000000000005</v>
      </c>
      <c r="EB432">
        <v>101.244</v>
      </c>
      <c r="EC432">
        <v>-66.501000000000005</v>
      </c>
      <c r="ED432">
        <v>1.4E-2</v>
      </c>
      <c r="EE432"/>
      <c r="EG432" s="33"/>
      <c r="EH432" s="30"/>
      <c r="EI432" s="34"/>
      <c r="EJ432" s="30"/>
      <c r="EK432" s="30"/>
      <c r="EL432" s="30"/>
      <c r="EM432" s="30"/>
      <c r="EN432" s="30"/>
      <c r="EO432" s="30"/>
      <c r="EP432" s="30"/>
      <c r="EQ432" s="33"/>
      <c r="ER432" s="30"/>
      <c r="ES432" s="30"/>
      <c r="ET432" s="30"/>
      <c r="EU432" s="30"/>
      <c r="EV432" s="30"/>
      <c r="EW432" s="30"/>
      <c r="EX432" s="30"/>
      <c r="EY432" s="30"/>
      <c r="EZ432" s="30"/>
      <c r="GB432" s="29"/>
      <c r="GC432" s="29"/>
      <c r="GD432" s="29"/>
      <c r="GE432" s="29"/>
      <c r="GF432" s="29"/>
      <c r="GG432" s="29"/>
      <c r="GH432" s="29"/>
      <c r="GI432" s="29"/>
      <c r="GJ432" s="29"/>
      <c r="GK432" s="29"/>
      <c r="GL432" s="29"/>
      <c r="GM432" s="29"/>
      <c r="GN432" s="29"/>
    </row>
    <row r="433" spans="1:196" x14ac:dyDescent="0.25">
      <c r="A433" s="30"/>
      <c r="B433">
        <v>35</v>
      </c>
      <c r="D433" s="35">
        <v>7.6699999999999994E-6</v>
      </c>
      <c r="E433">
        <v>91.36</v>
      </c>
      <c r="F433">
        <v>84</v>
      </c>
      <c r="G433">
        <v>99</v>
      </c>
      <c r="H433">
        <v>90</v>
      </c>
      <c r="I433">
        <v>1.2999999999999999E-2</v>
      </c>
      <c r="L433" s="33"/>
      <c r="M433" s="30"/>
      <c r="N433" s="30"/>
      <c r="O433" s="30"/>
      <c r="P433" s="30"/>
      <c r="Q433" s="30"/>
      <c r="R433" s="30"/>
      <c r="S433" s="30"/>
      <c r="T433" s="30"/>
      <c r="U433" s="30"/>
      <c r="V433" s="33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">
        <v>25</v>
      </c>
      <c r="AS433" s="35">
        <v>7.6699999999999994E-6</v>
      </c>
      <c r="AT433">
        <v>171.29400000000001</v>
      </c>
      <c r="AU433">
        <v>153.333</v>
      </c>
      <c r="AV433">
        <v>201.77799999999999</v>
      </c>
      <c r="AW433">
        <v>-82.875</v>
      </c>
      <c r="AX433">
        <v>1.2999999999999999E-2</v>
      </c>
      <c r="BL433" s="33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">
        <v>89</v>
      </c>
      <c r="BY433" s="35">
        <v>6.7499999999999997E-6</v>
      </c>
      <c r="BZ433">
        <v>131.77699999999999</v>
      </c>
      <c r="CA433">
        <v>53.122</v>
      </c>
      <c r="CB433">
        <v>231.762</v>
      </c>
      <c r="CC433">
        <v>104.036</v>
      </c>
      <c r="CD433">
        <v>1.2E-2</v>
      </c>
      <c r="CG433" s="33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3"/>
      <c r="DC433" s="30"/>
      <c r="DD433" s="30"/>
      <c r="DE433" s="30"/>
      <c r="DF433" s="30"/>
      <c r="DG433" s="30"/>
      <c r="DH433" s="30"/>
      <c r="DI433" s="30"/>
      <c r="DJ433" s="30"/>
      <c r="DK433" s="30"/>
      <c r="DL433" s="29"/>
      <c r="DM433" s="29"/>
      <c r="DN433" s="30"/>
      <c r="DO433" s="30"/>
      <c r="DP433" s="30"/>
      <c r="DQ433" s="30"/>
      <c r="DR433" s="30"/>
      <c r="DS433" s="30"/>
      <c r="DT433" s="30"/>
      <c r="DU433" s="30"/>
      <c r="DV433" s="30"/>
      <c r="DW433" s="3">
        <v>7</v>
      </c>
      <c r="DX433"/>
      <c r="DY433" s="35">
        <v>4.6E-6</v>
      </c>
      <c r="DZ433">
        <v>96.293000000000006</v>
      </c>
      <c r="EA433">
        <v>90.981999999999999</v>
      </c>
      <c r="EB433">
        <v>100.643</v>
      </c>
      <c r="EC433">
        <v>118.301</v>
      </c>
      <c r="ED433">
        <v>8.0000000000000002E-3</v>
      </c>
      <c r="EE433"/>
      <c r="EG433" s="33"/>
      <c r="EH433" s="30"/>
      <c r="EI433" s="34"/>
      <c r="EJ433" s="30"/>
      <c r="EK433" s="30"/>
      <c r="EL433" s="30"/>
      <c r="EM433" s="30"/>
      <c r="EN433" s="30"/>
      <c r="EO433" s="30"/>
      <c r="EP433" s="30"/>
      <c r="EQ433" s="33"/>
      <c r="ER433" s="30"/>
      <c r="ES433" s="30"/>
      <c r="ET433" s="30"/>
      <c r="EU433" s="30"/>
      <c r="EV433" s="30"/>
      <c r="EW433" s="30"/>
      <c r="EX433" s="30"/>
      <c r="EY433" s="30"/>
      <c r="EZ433" s="30"/>
      <c r="GB433" s="29"/>
      <c r="GC433" s="29"/>
      <c r="GD433" s="29"/>
      <c r="GE433" s="29"/>
      <c r="GF433" s="29"/>
      <c r="GG433" s="29"/>
      <c r="GH433" s="29"/>
      <c r="GI433" s="29"/>
      <c r="GJ433" s="29"/>
      <c r="GK433" s="29"/>
      <c r="GL433" s="29"/>
      <c r="GM433" s="29"/>
      <c r="GN433" s="29"/>
    </row>
    <row r="434" spans="1:196" x14ac:dyDescent="0.25">
      <c r="A434" s="30"/>
      <c r="B434">
        <v>36</v>
      </c>
      <c r="D434" s="35">
        <v>7.6699999999999994E-6</v>
      </c>
      <c r="E434">
        <v>95.414000000000001</v>
      </c>
      <c r="F434">
        <v>88</v>
      </c>
      <c r="G434">
        <v>106.5</v>
      </c>
      <c r="H434">
        <v>-94.763999999999996</v>
      </c>
      <c r="I434">
        <v>1.2999999999999999E-2</v>
      </c>
      <c r="L434" s="33"/>
      <c r="M434" s="30"/>
      <c r="N434" s="30"/>
      <c r="O434" s="30"/>
      <c r="P434" s="30"/>
      <c r="Q434" s="30"/>
      <c r="R434" s="30"/>
      <c r="S434" s="30"/>
      <c r="T434" s="30"/>
      <c r="U434" s="30"/>
      <c r="V434" s="33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">
        <v>26</v>
      </c>
      <c r="AS434" s="35">
        <v>8.2900000000000002E-6</v>
      </c>
      <c r="AT434">
        <v>148.399</v>
      </c>
      <c r="AU434">
        <v>132.55600000000001</v>
      </c>
      <c r="AV434">
        <v>154.58099999999999</v>
      </c>
      <c r="AW434">
        <v>98.745999999999995</v>
      </c>
      <c r="AX434">
        <v>1.4999999999999999E-2</v>
      </c>
      <c r="BL434" s="33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">
        <v>90</v>
      </c>
      <c r="BY434" s="35">
        <v>7.6699999999999994E-6</v>
      </c>
      <c r="BZ434">
        <v>140.971</v>
      </c>
      <c r="CA434">
        <v>41.786000000000001</v>
      </c>
      <c r="CB434">
        <v>233.1</v>
      </c>
      <c r="CC434">
        <v>-73.072000000000003</v>
      </c>
      <c r="CD434">
        <v>1.2999999999999999E-2</v>
      </c>
      <c r="CG434" s="33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3"/>
      <c r="DC434" s="30"/>
      <c r="DD434" s="30"/>
      <c r="DE434" s="30"/>
      <c r="DF434" s="30"/>
      <c r="DG434" s="30"/>
      <c r="DH434" s="30"/>
      <c r="DI434" s="30"/>
      <c r="DJ434" s="30"/>
      <c r="DK434" s="30"/>
      <c r="DL434" s="29"/>
      <c r="DM434" s="29"/>
      <c r="DN434" s="30"/>
      <c r="DO434" s="30"/>
      <c r="DP434" s="30"/>
      <c r="DQ434" s="30"/>
      <c r="DR434" s="30"/>
      <c r="DS434" s="30"/>
      <c r="DT434" s="30"/>
      <c r="DU434" s="30"/>
      <c r="DV434" s="30"/>
      <c r="DW434" s="3">
        <v>8</v>
      </c>
      <c r="DX434"/>
      <c r="DY434" s="35">
        <v>8.8999999999999995E-6</v>
      </c>
      <c r="DZ434">
        <v>116.357</v>
      </c>
      <c r="EA434">
        <v>100.444</v>
      </c>
      <c r="EB434">
        <v>124.557</v>
      </c>
      <c r="EC434">
        <v>-62.526000000000003</v>
      </c>
      <c r="ED434">
        <v>1.6E-2</v>
      </c>
      <c r="EE434"/>
      <c r="EG434" s="33"/>
      <c r="EH434" s="30"/>
      <c r="EI434" s="34"/>
      <c r="EJ434" s="30"/>
      <c r="EK434" s="30"/>
      <c r="EL434" s="30"/>
      <c r="EM434" s="30"/>
      <c r="EN434" s="30"/>
      <c r="EO434" s="30"/>
      <c r="EP434" s="30"/>
      <c r="EQ434" s="33"/>
      <c r="ER434" s="30"/>
      <c r="ES434" s="30"/>
      <c r="ET434" s="30"/>
      <c r="EU434" s="30"/>
      <c r="EV434" s="30"/>
      <c r="EW434" s="30"/>
      <c r="EX434" s="30"/>
      <c r="EY434" s="30"/>
      <c r="EZ434" s="30"/>
      <c r="GB434" s="29"/>
      <c r="GC434" s="29"/>
      <c r="GD434" s="29"/>
      <c r="GE434" s="29"/>
      <c r="GF434" s="29"/>
      <c r="GG434" s="29"/>
      <c r="GH434" s="29"/>
      <c r="GI434" s="29"/>
      <c r="GJ434" s="29"/>
      <c r="GK434" s="29"/>
      <c r="GL434" s="29"/>
      <c r="GM434" s="29"/>
      <c r="GN434" s="29"/>
    </row>
    <row r="435" spans="1:196" x14ac:dyDescent="0.25">
      <c r="A435" s="30"/>
      <c r="B435">
        <v>37</v>
      </c>
      <c r="D435" s="35">
        <v>8.8999999999999995E-6</v>
      </c>
      <c r="E435">
        <v>83.563000000000002</v>
      </c>
      <c r="F435">
        <v>78</v>
      </c>
      <c r="G435">
        <v>88</v>
      </c>
      <c r="H435">
        <v>90</v>
      </c>
      <c r="I435">
        <v>1.6E-2</v>
      </c>
      <c r="L435" s="33"/>
      <c r="M435" s="30"/>
      <c r="N435" s="30"/>
      <c r="O435" s="30"/>
      <c r="P435" s="30"/>
      <c r="Q435" s="30"/>
      <c r="R435" s="30"/>
      <c r="S435" s="30"/>
      <c r="T435" s="30"/>
      <c r="U435" s="30"/>
      <c r="V435" s="33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">
        <v>27</v>
      </c>
      <c r="AS435" s="35">
        <v>5.22E-6</v>
      </c>
      <c r="AT435">
        <v>132.93899999999999</v>
      </c>
      <c r="AU435">
        <v>128.11099999999999</v>
      </c>
      <c r="AV435">
        <v>136</v>
      </c>
      <c r="AW435">
        <v>-79.38</v>
      </c>
      <c r="AX435">
        <v>8.9999999999999993E-3</v>
      </c>
      <c r="BL435" s="33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">
        <v>91</v>
      </c>
      <c r="BY435" s="35">
        <v>8.2900000000000002E-6</v>
      </c>
      <c r="BZ435">
        <v>104.974</v>
      </c>
      <c r="CA435">
        <v>45.722000000000001</v>
      </c>
      <c r="CB435">
        <v>149.20400000000001</v>
      </c>
      <c r="CC435">
        <v>105.642</v>
      </c>
      <c r="CD435">
        <v>1.4999999999999999E-2</v>
      </c>
      <c r="CG435" s="33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3"/>
      <c r="DC435" s="30"/>
      <c r="DD435" s="30"/>
      <c r="DE435" s="30"/>
      <c r="DF435" s="30"/>
      <c r="DG435" s="30"/>
      <c r="DH435" s="30"/>
      <c r="DI435" s="30"/>
      <c r="DJ435" s="30"/>
      <c r="DK435" s="30"/>
      <c r="DL435" s="29"/>
      <c r="DM435" s="29"/>
      <c r="DN435" s="30"/>
      <c r="DO435" s="30"/>
      <c r="DP435" s="30"/>
      <c r="DQ435" s="30"/>
      <c r="DR435" s="30"/>
      <c r="DS435" s="30"/>
      <c r="DT435" s="30"/>
      <c r="DU435" s="30"/>
      <c r="DV435" s="30"/>
      <c r="DW435" s="3">
        <v>9</v>
      </c>
      <c r="DX435"/>
      <c r="DY435" s="35">
        <v>7.3699999999999997E-6</v>
      </c>
      <c r="DZ435">
        <v>121.123</v>
      </c>
      <c r="EA435">
        <v>106.556</v>
      </c>
      <c r="EB435">
        <v>138.185</v>
      </c>
      <c r="EC435">
        <v>113.199</v>
      </c>
      <c r="ED435">
        <v>1.2999999999999999E-2</v>
      </c>
      <c r="EE435"/>
      <c r="EG435" s="33"/>
      <c r="EH435" s="30"/>
      <c r="EI435" s="34"/>
      <c r="EJ435" s="30"/>
      <c r="EK435" s="30"/>
      <c r="EL435" s="30"/>
      <c r="EM435" s="30"/>
      <c r="EN435" s="30"/>
      <c r="EO435" s="30"/>
      <c r="EP435" s="30"/>
      <c r="EQ435" s="33"/>
      <c r="ER435" s="30"/>
      <c r="ES435" s="30"/>
      <c r="ET435" s="30"/>
      <c r="EU435" s="30"/>
      <c r="EV435" s="30"/>
      <c r="EW435" s="30"/>
      <c r="EX435" s="30"/>
      <c r="EY435" s="30"/>
      <c r="EZ435" s="30"/>
      <c r="GB435" s="29"/>
      <c r="GC435" s="29"/>
      <c r="GD435" s="29"/>
      <c r="GE435" s="29"/>
      <c r="GF435" s="29"/>
      <c r="GG435" s="29"/>
      <c r="GH435" s="29"/>
      <c r="GI435" s="29"/>
      <c r="GJ435" s="29"/>
      <c r="GK435" s="29"/>
      <c r="GL435" s="29"/>
      <c r="GM435" s="29"/>
      <c r="GN435" s="29"/>
    </row>
    <row r="436" spans="1:196" x14ac:dyDescent="0.25">
      <c r="A436" s="30"/>
      <c r="B436">
        <v>38</v>
      </c>
      <c r="D436" s="35">
        <v>9.5200000000000003E-6</v>
      </c>
      <c r="E436">
        <v>83.015000000000001</v>
      </c>
      <c r="F436">
        <v>78</v>
      </c>
      <c r="G436">
        <v>102.467</v>
      </c>
      <c r="H436">
        <v>-86.186000000000007</v>
      </c>
      <c r="I436">
        <v>1.7000000000000001E-2</v>
      </c>
      <c r="L436" s="33"/>
      <c r="M436" s="30"/>
      <c r="N436" s="30"/>
      <c r="O436" s="30"/>
      <c r="P436" s="30"/>
      <c r="Q436" s="30"/>
      <c r="R436" s="30"/>
      <c r="S436" s="30"/>
      <c r="T436" s="30"/>
      <c r="U436" s="30"/>
      <c r="V436" s="33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">
        <v>28</v>
      </c>
      <c r="AS436" s="35">
        <v>1.01E-5</v>
      </c>
      <c r="AT436">
        <v>136.465</v>
      </c>
      <c r="AU436">
        <v>126.80200000000001</v>
      </c>
      <c r="AV436">
        <v>144.97</v>
      </c>
      <c r="AW436">
        <v>97.352000000000004</v>
      </c>
      <c r="AX436">
        <v>1.7999999999999999E-2</v>
      </c>
      <c r="BL436" s="33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">
        <v>92</v>
      </c>
      <c r="BY436" s="35">
        <v>1.1399999999999999E-5</v>
      </c>
      <c r="BZ436">
        <v>123.38800000000001</v>
      </c>
      <c r="CA436">
        <v>38.451000000000001</v>
      </c>
      <c r="CB436">
        <v>204.274</v>
      </c>
      <c r="CC436">
        <v>-77.471000000000004</v>
      </c>
      <c r="CD436">
        <v>0.02</v>
      </c>
      <c r="CG436" s="33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3"/>
      <c r="DC436" s="30"/>
      <c r="DD436" s="30"/>
      <c r="DE436" s="30"/>
      <c r="DF436" s="30"/>
      <c r="DG436" s="30"/>
      <c r="DH436" s="30"/>
      <c r="DI436" s="30"/>
      <c r="DJ436" s="30"/>
      <c r="DK436" s="30"/>
      <c r="DL436" s="29"/>
      <c r="DM436" s="29"/>
      <c r="DN436" s="30"/>
      <c r="DO436" s="30"/>
      <c r="DP436" s="30"/>
      <c r="DQ436" s="30"/>
      <c r="DR436" s="30"/>
      <c r="DS436" s="30"/>
      <c r="DT436" s="30"/>
      <c r="DU436" s="30"/>
      <c r="DV436" s="30"/>
      <c r="DW436" s="3">
        <v>10</v>
      </c>
      <c r="DX436"/>
      <c r="DY436" s="35">
        <v>5.8300000000000001E-6</v>
      </c>
      <c r="DZ436">
        <v>105.071</v>
      </c>
      <c r="EA436">
        <v>97.111000000000004</v>
      </c>
      <c r="EB436">
        <v>112.25700000000001</v>
      </c>
      <c r="EC436">
        <v>-63.435000000000002</v>
      </c>
      <c r="ED436">
        <v>0.01</v>
      </c>
      <c r="EE436"/>
      <c r="EG436" s="33"/>
      <c r="EH436" s="30"/>
      <c r="EI436" s="34"/>
      <c r="EJ436" s="30"/>
      <c r="EK436" s="30"/>
      <c r="EL436" s="30"/>
      <c r="EM436" s="30"/>
      <c r="EN436" s="30"/>
      <c r="EO436" s="30"/>
      <c r="EP436" s="30"/>
      <c r="EQ436" s="33"/>
      <c r="ER436" s="30"/>
      <c r="ES436" s="30"/>
      <c r="ET436" s="30"/>
      <c r="EU436" s="30"/>
      <c r="EV436" s="30"/>
      <c r="EW436" s="30"/>
      <c r="EX436" s="30"/>
      <c r="EY436" s="30"/>
      <c r="EZ436" s="30"/>
      <c r="GB436" s="29"/>
      <c r="GC436" s="29"/>
      <c r="GD436" s="29"/>
      <c r="GE436" s="29"/>
      <c r="GF436" s="29"/>
      <c r="GG436" s="29"/>
      <c r="GH436" s="29"/>
      <c r="GI436" s="29"/>
      <c r="GJ436" s="29"/>
      <c r="GK436" s="29"/>
      <c r="GL436" s="29"/>
      <c r="GM436" s="29"/>
      <c r="GN436" s="29"/>
    </row>
    <row r="437" spans="1:196" x14ac:dyDescent="0.25">
      <c r="A437" s="30"/>
      <c r="B437">
        <v>39</v>
      </c>
      <c r="D437" s="35">
        <v>1.04E-5</v>
      </c>
      <c r="E437">
        <v>86.433999999999997</v>
      </c>
      <c r="F437">
        <v>81</v>
      </c>
      <c r="G437">
        <v>89.727000000000004</v>
      </c>
      <c r="H437">
        <v>88.263999999999996</v>
      </c>
      <c r="I437">
        <v>1.7999999999999999E-2</v>
      </c>
      <c r="L437" s="33"/>
      <c r="M437" s="30"/>
      <c r="N437" s="30"/>
      <c r="O437" s="30"/>
      <c r="P437" s="30"/>
      <c r="Q437" s="30"/>
      <c r="R437" s="30"/>
      <c r="S437" s="30"/>
      <c r="T437" s="30"/>
      <c r="U437" s="30"/>
      <c r="V437" s="33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">
        <v>29</v>
      </c>
      <c r="AS437" s="35">
        <v>9.5200000000000003E-6</v>
      </c>
      <c r="AT437">
        <v>147.68100000000001</v>
      </c>
      <c r="AU437">
        <v>135.90100000000001</v>
      </c>
      <c r="AV437">
        <v>158.28100000000001</v>
      </c>
      <c r="AW437">
        <v>-82.405000000000001</v>
      </c>
      <c r="AX437">
        <v>1.6E-2</v>
      </c>
      <c r="BL437" s="33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">
        <v>93</v>
      </c>
      <c r="BY437" s="35">
        <v>6.4500000000000001E-6</v>
      </c>
      <c r="BZ437">
        <v>149.577</v>
      </c>
      <c r="CA437">
        <v>74.986999999999995</v>
      </c>
      <c r="CB437">
        <v>218.20400000000001</v>
      </c>
      <c r="CC437">
        <v>107.526</v>
      </c>
      <c r="CD437">
        <v>1.0999999999999999E-2</v>
      </c>
      <c r="CG437" s="33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3"/>
      <c r="DC437" s="30"/>
      <c r="DD437" s="30"/>
      <c r="DE437" s="30"/>
      <c r="DF437" s="30"/>
      <c r="DG437" s="30"/>
      <c r="DH437" s="30"/>
      <c r="DI437" s="30"/>
      <c r="DJ437" s="30"/>
      <c r="DK437" s="30"/>
      <c r="DL437" s="29"/>
      <c r="DM437" s="29"/>
      <c r="DN437" s="30"/>
      <c r="DO437" s="30"/>
      <c r="DP437" s="30"/>
      <c r="DQ437" s="30"/>
      <c r="DR437" s="30"/>
      <c r="DS437" s="30"/>
      <c r="DT437" s="30"/>
      <c r="DU437" s="30"/>
      <c r="DV437" s="30"/>
      <c r="DW437" s="3">
        <v>11</v>
      </c>
      <c r="DX437"/>
      <c r="DY437" s="35">
        <v>4.9100000000000004E-6</v>
      </c>
      <c r="DZ437">
        <v>99.070999999999998</v>
      </c>
      <c r="EA437">
        <v>93.906999999999996</v>
      </c>
      <c r="EB437">
        <v>106.333</v>
      </c>
      <c r="EC437">
        <v>113.199</v>
      </c>
      <c r="ED437">
        <v>8.0000000000000002E-3</v>
      </c>
      <c r="EE437"/>
      <c r="EG437" s="33"/>
      <c r="EH437" s="30"/>
      <c r="EI437" s="34"/>
      <c r="EJ437" s="30"/>
      <c r="EK437" s="30"/>
      <c r="EL437" s="30"/>
      <c r="EM437" s="30"/>
      <c r="EN437" s="30"/>
      <c r="EO437" s="30"/>
      <c r="EP437" s="30"/>
      <c r="EQ437" s="33"/>
      <c r="ER437" s="30"/>
      <c r="ES437" s="30"/>
      <c r="ET437" s="30"/>
      <c r="EU437" s="30"/>
      <c r="EV437" s="30"/>
      <c r="EW437" s="30"/>
      <c r="EX437" s="30"/>
      <c r="EY437" s="30"/>
      <c r="EZ437" s="30"/>
      <c r="GB437" s="29"/>
      <c r="GC437" s="29"/>
      <c r="GD437" s="29"/>
      <c r="GE437" s="29"/>
      <c r="GF437" s="29"/>
      <c r="GG437" s="29"/>
      <c r="GH437" s="29"/>
      <c r="GI437" s="29"/>
      <c r="GJ437" s="29"/>
      <c r="GK437" s="29"/>
      <c r="GL437" s="29"/>
      <c r="GM437" s="29"/>
      <c r="GN437" s="29"/>
    </row>
    <row r="438" spans="1:196" x14ac:dyDescent="0.25">
      <c r="A438" s="30"/>
      <c r="B438">
        <v>40</v>
      </c>
      <c r="D438" s="35">
        <v>8.8999999999999995E-6</v>
      </c>
      <c r="E438">
        <v>82.947999999999993</v>
      </c>
      <c r="F438">
        <v>78.713999999999999</v>
      </c>
      <c r="G438">
        <v>86.356999999999999</v>
      </c>
      <c r="H438">
        <v>-94.085999999999999</v>
      </c>
      <c r="I438">
        <v>1.6E-2</v>
      </c>
      <c r="L438" s="33"/>
      <c r="M438" s="30"/>
      <c r="N438" s="30"/>
      <c r="O438" s="30"/>
      <c r="P438" s="30"/>
      <c r="Q438" s="30"/>
      <c r="R438" s="30"/>
      <c r="S438" s="30"/>
      <c r="T438" s="30"/>
      <c r="U438" s="30"/>
      <c r="V438" s="33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">
        <v>30</v>
      </c>
      <c r="AS438" s="35">
        <v>5.22E-6</v>
      </c>
      <c r="AT438">
        <v>170.87299999999999</v>
      </c>
      <c r="AU438">
        <v>158.03700000000001</v>
      </c>
      <c r="AV438">
        <v>192.565</v>
      </c>
      <c r="AW438">
        <v>97.125</v>
      </c>
      <c r="AX438">
        <v>8.9999999999999993E-3</v>
      </c>
      <c r="BL438" s="33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">
        <v>94</v>
      </c>
      <c r="BY438" s="35">
        <v>6.1399999999999997E-6</v>
      </c>
      <c r="BZ438">
        <v>155.506</v>
      </c>
      <c r="CA438">
        <v>60.637999999999998</v>
      </c>
      <c r="CB438">
        <v>248.333</v>
      </c>
      <c r="CC438">
        <v>-77.471000000000004</v>
      </c>
      <c r="CD438">
        <v>0.01</v>
      </c>
      <c r="CG438" s="33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3"/>
      <c r="DC438" s="30"/>
      <c r="DD438" s="30"/>
      <c r="DE438" s="30"/>
      <c r="DF438" s="30"/>
      <c r="DG438" s="30"/>
      <c r="DH438" s="30"/>
      <c r="DI438" s="30"/>
      <c r="DJ438" s="30"/>
      <c r="DK438" s="30"/>
      <c r="DL438" s="29"/>
      <c r="DM438" s="29"/>
      <c r="DN438" s="30"/>
      <c r="DO438" s="30"/>
      <c r="DP438" s="30"/>
      <c r="DQ438" s="30"/>
      <c r="DR438" s="30"/>
      <c r="DS438" s="30"/>
      <c r="DT438" s="30"/>
      <c r="DU438" s="30"/>
      <c r="DV438" s="30"/>
      <c r="DW438" s="3">
        <v>12</v>
      </c>
      <c r="DX438"/>
      <c r="DY438" s="35">
        <v>7.9799999999999998E-6</v>
      </c>
      <c r="DZ438">
        <v>108.80200000000001</v>
      </c>
      <c r="EA438">
        <v>101.267</v>
      </c>
      <c r="EB438">
        <v>116.50700000000001</v>
      </c>
      <c r="EC438">
        <v>-63.435000000000002</v>
      </c>
      <c r="ED438">
        <v>1.4E-2</v>
      </c>
      <c r="EE438"/>
      <c r="EG438" s="33"/>
      <c r="EH438" s="30"/>
      <c r="EI438" s="34"/>
      <c r="EJ438" s="30"/>
      <c r="EK438" s="30"/>
      <c r="EL438" s="30"/>
      <c r="EM438" s="30"/>
      <c r="EN438" s="30"/>
      <c r="EO438" s="30"/>
      <c r="EP438" s="30"/>
      <c r="EQ438" s="33"/>
      <c r="ER438" s="30"/>
      <c r="ES438" s="30"/>
      <c r="ET438" s="30"/>
      <c r="EU438" s="30"/>
      <c r="EV438" s="30"/>
      <c r="EW438" s="30"/>
      <c r="EX438" s="30"/>
      <c r="EY438" s="30"/>
      <c r="EZ438" s="30"/>
      <c r="GB438" s="29"/>
      <c r="GC438" s="29"/>
      <c r="GD438" s="29"/>
      <c r="GE438" s="29"/>
      <c r="GF438" s="29"/>
      <c r="GG438" s="29"/>
      <c r="GH438" s="29"/>
      <c r="GI438" s="29"/>
      <c r="GJ438" s="29"/>
      <c r="GK438" s="29"/>
      <c r="GL438" s="29"/>
      <c r="GM438" s="29"/>
      <c r="GN438" s="29"/>
    </row>
    <row r="439" spans="1:196" x14ac:dyDescent="0.25">
      <c r="A439" s="30"/>
      <c r="B439">
        <v>41</v>
      </c>
      <c r="D439" s="35">
        <v>9.5200000000000003E-6</v>
      </c>
      <c r="E439">
        <v>83.863</v>
      </c>
      <c r="F439">
        <v>73.599999999999994</v>
      </c>
      <c r="G439">
        <v>93.378</v>
      </c>
      <c r="H439">
        <v>91.909000000000006</v>
      </c>
      <c r="I439">
        <v>1.7000000000000001E-2</v>
      </c>
      <c r="L439" s="33"/>
      <c r="M439" s="30"/>
      <c r="N439" s="30"/>
      <c r="O439" s="30"/>
      <c r="P439" s="30"/>
      <c r="Q439" s="30"/>
      <c r="R439" s="30"/>
      <c r="S439" s="30"/>
      <c r="T439" s="30"/>
      <c r="U439" s="30"/>
      <c r="V439" s="33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">
        <v>31</v>
      </c>
      <c r="AS439" s="35">
        <v>7.0600000000000002E-6</v>
      </c>
      <c r="AT439">
        <v>178.66</v>
      </c>
      <c r="AU439">
        <v>169.59299999999999</v>
      </c>
      <c r="AV439">
        <v>186.815</v>
      </c>
      <c r="AW439">
        <v>-76.608000000000004</v>
      </c>
      <c r="AX439">
        <v>1.2E-2</v>
      </c>
      <c r="BL439" s="33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">
        <v>95</v>
      </c>
      <c r="BY439" s="35">
        <v>7.0600000000000002E-6</v>
      </c>
      <c r="BZ439">
        <v>185.88200000000001</v>
      </c>
      <c r="CA439">
        <v>66.248000000000005</v>
      </c>
      <c r="CB439">
        <v>248.333</v>
      </c>
      <c r="CC439">
        <v>105.94499999999999</v>
      </c>
      <c r="CD439">
        <v>1.2E-2</v>
      </c>
      <c r="CG439" s="33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3"/>
      <c r="DC439" s="30"/>
      <c r="DD439" s="30"/>
      <c r="DE439" s="30"/>
      <c r="DF439" s="30"/>
      <c r="DG439" s="30"/>
      <c r="DH439" s="30"/>
      <c r="DI439" s="30"/>
      <c r="DJ439" s="30"/>
      <c r="DK439" s="30"/>
      <c r="DL439" s="29"/>
      <c r="DM439" s="29"/>
      <c r="DN439" s="30"/>
      <c r="DO439" s="30"/>
      <c r="DP439" s="30"/>
      <c r="DQ439" s="30"/>
      <c r="DR439" s="30"/>
      <c r="DS439" s="30"/>
      <c r="DT439" s="30"/>
      <c r="DU439" s="30"/>
      <c r="DV439" s="30"/>
      <c r="DW439" s="3">
        <v>13</v>
      </c>
      <c r="DX439"/>
      <c r="DY439" s="35">
        <v>5.8300000000000001E-6</v>
      </c>
      <c r="DZ439">
        <v>106.658</v>
      </c>
      <c r="EA439">
        <v>102.392</v>
      </c>
      <c r="EB439">
        <v>108.667</v>
      </c>
      <c r="EC439">
        <v>112.38</v>
      </c>
      <c r="ED439">
        <v>0.01</v>
      </c>
      <c r="EE439"/>
      <c r="EG439" s="33"/>
      <c r="EH439" s="30"/>
      <c r="EI439" s="34"/>
      <c r="EJ439" s="30"/>
      <c r="EK439" s="30"/>
      <c r="EL439" s="30"/>
      <c r="EM439" s="30"/>
      <c r="EN439" s="30"/>
      <c r="EO439" s="30"/>
      <c r="EP439" s="30"/>
      <c r="EQ439" s="33"/>
      <c r="ER439" s="30"/>
      <c r="ES439" s="30"/>
      <c r="ET439" s="30"/>
      <c r="EU439" s="30"/>
      <c r="EV439" s="30"/>
      <c r="EW439" s="30"/>
      <c r="EX439" s="30"/>
      <c r="EY439" s="30"/>
      <c r="EZ439" s="30"/>
      <c r="GB439" s="29"/>
      <c r="GC439" s="29"/>
      <c r="GD439" s="29"/>
      <c r="GE439" s="29"/>
      <c r="GF439" s="29"/>
      <c r="GG439" s="29"/>
      <c r="GH439" s="29"/>
      <c r="GI439" s="29"/>
      <c r="GJ439" s="29"/>
      <c r="GK439" s="29"/>
      <c r="GL439" s="29"/>
      <c r="GM439" s="29"/>
      <c r="GN439" s="29"/>
    </row>
    <row r="440" spans="1:196" x14ac:dyDescent="0.25">
      <c r="A440" s="30"/>
      <c r="B440">
        <v>42</v>
      </c>
      <c r="D440" s="35">
        <v>5.8300000000000001E-6</v>
      </c>
      <c r="E440">
        <v>82.754000000000005</v>
      </c>
      <c r="F440">
        <v>77</v>
      </c>
      <c r="G440">
        <v>90.555999999999997</v>
      </c>
      <c r="H440">
        <v>-96.34</v>
      </c>
      <c r="I440">
        <v>0.01</v>
      </c>
      <c r="L440" s="33"/>
      <c r="M440" s="30"/>
      <c r="N440" s="30"/>
      <c r="O440" s="30"/>
      <c r="P440" s="30"/>
      <c r="Q440" s="30"/>
      <c r="R440" s="30"/>
      <c r="S440" s="30"/>
      <c r="T440" s="30"/>
      <c r="U440" s="30"/>
      <c r="V440" s="33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">
        <v>32</v>
      </c>
      <c r="AR440" t="s">
        <v>3</v>
      </c>
      <c r="AS440" s="35">
        <v>8.7600000000000008E-6</v>
      </c>
      <c r="AT440">
        <v>152.52000000000001</v>
      </c>
      <c r="AU440">
        <v>138.30699999999999</v>
      </c>
      <c r="AV440">
        <v>169.87799999999999</v>
      </c>
      <c r="AW440">
        <v>11.83</v>
      </c>
      <c r="AX440">
        <v>1.4999999999999999E-2</v>
      </c>
      <c r="BL440" s="33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">
        <v>96</v>
      </c>
      <c r="BY440" s="35">
        <v>8.6000000000000007E-6</v>
      </c>
      <c r="BZ440">
        <v>200.05099999999999</v>
      </c>
      <c r="CA440">
        <v>75.049000000000007</v>
      </c>
      <c r="CB440">
        <v>244.136</v>
      </c>
      <c r="CC440">
        <v>-77.471000000000004</v>
      </c>
      <c r="CD440">
        <v>1.4999999999999999E-2</v>
      </c>
      <c r="CG440" s="33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3"/>
      <c r="DC440" s="30"/>
      <c r="DD440" s="30"/>
      <c r="DE440" s="30"/>
      <c r="DF440" s="30"/>
      <c r="DG440" s="30"/>
      <c r="DH440" s="30"/>
      <c r="DI440" s="30"/>
      <c r="DJ440" s="30"/>
      <c r="DK440" s="30"/>
      <c r="DL440" s="29"/>
      <c r="DM440" s="29"/>
      <c r="DN440" s="30"/>
      <c r="DO440" s="30"/>
      <c r="DP440" s="30"/>
      <c r="DQ440" s="30"/>
      <c r="DR440" s="30"/>
      <c r="DS440" s="30"/>
      <c r="DT440" s="30"/>
      <c r="DU440" s="30"/>
      <c r="DV440" s="30"/>
      <c r="DW440" s="3">
        <v>14</v>
      </c>
      <c r="DX440"/>
      <c r="DY440" s="35">
        <v>4.9100000000000004E-6</v>
      </c>
      <c r="DZ440">
        <v>109.24299999999999</v>
      </c>
      <c r="EA440">
        <v>104.333</v>
      </c>
      <c r="EB440">
        <v>111.75</v>
      </c>
      <c r="EC440">
        <v>-61.698999999999998</v>
      </c>
      <c r="ED440">
        <v>8.0000000000000002E-3</v>
      </c>
      <c r="EE440"/>
      <c r="EG440" s="33"/>
      <c r="EH440" s="30"/>
      <c r="EI440" s="34"/>
      <c r="EJ440" s="30"/>
      <c r="EK440" s="30"/>
      <c r="EL440" s="30"/>
      <c r="EM440" s="30"/>
      <c r="EN440" s="30"/>
      <c r="EO440" s="30"/>
      <c r="EP440" s="30"/>
      <c r="EQ440" s="33"/>
      <c r="ER440" s="30"/>
      <c r="ES440" s="30"/>
      <c r="ET440" s="30"/>
      <c r="EU440" s="30"/>
      <c r="EV440" s="30"/>
      <c r="EW440" s="30"/>
      <c r="EX440" s="30"/>
      <c r="EY440" s="30"/>
      <c r="EZ440" s="30"/>
      <c r="GB440" s="29"/>
      <c r="GC440" s="29"/>
      <c r="GD440" s="29"/>
      <c r="GE440" s="29"/>
      <c r="GF440" s="29"/>
      <c r="GG440" s="29"/>
      <c r="GH440" s="29"/>
      <c r="GI440" s="29"/>
      <c r="GJ440" s="29"/>
      <c r="GK440" s="29"/>
      <c r="GL440" s="29"/>
      <c r="GM440" s="29"/>
      <c r="GN440" s="29"/>
    </row>
    <row r="441" spans="1:196" x14ac:dyDescent="0.25">
      <c r="A441" s="30"/>
      <c r="B441">
        <v>43</v>
      </c>
      <c r="D441" s="35">
        <v>7.0600000000000002E-6</v>
      </c>
      <c r="E441">
        <v>84.680999999999997</v>
      </c>
      <c r="F441">
        <v>82.332999999999998</v>
      </c>
      <c r="G441">
        <v>88</v>
      </c>
      <c r="H441">
        <v>90</v>
      </c>
      <c r="I441">
        <v>1.2E-2</v>
      </c>
      <c r="L441" s="33"/>
      <c r="M441" s="30"/>
      <c r="N441" s="30"/>
      <c r="O441" s="30"/>
      <c r="P441" s="30"/>
      <c r="Q441" s="30"/>
      <c r="R441" s="30"/>
      <c r="S441" s="30"/>
      <c r="T441" s="30"/>
      <c r="U441" s="30"/>
      <c r="V441" s="33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">
        <v>33</v>
      </c>
      <c r="AR441" t="s">
        <v>7</v>
      </c>
      <c r="AS441" s="35">
        <v>2.5100000000000001E-6</v>
      </c>
      <c r="AT441">
        <v>28.184000000000001</v>
      </c>
      <c r="AU441">
        <v>19.579999999999998</v>
      </c>
      <c r="AV441">
        <v>40.563000000000002</v>
      </c>
      <c r="AW441">
        <v>91.21</v>
      </c>
      <c r="AX441">
        <v>5.0000000000000001E-3</v>
      </c>
      <c r="BL441" s="33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">
        <v>97</v>
      </c>
      <c r="BY441" s="35">
        <v>7.3699999999999997E-6</v>
      </c>
      <c r="BZ441">
        <v>138.023</v>
      </c>
      <c r="CA441">
        <v>10.782999999999999</v>
      </c>
      <c r="CB441">
        <v>239.095</v>
      </c>
      <c r="CC441">
        <v>105.255</v>
      </c>
      <c r="CD441">
        <v>1.2999999999999999E-2</v>
      </c>
      <c r="CG441" s="33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3"/>
      <c r="DC441" s="30"/>
      <c r="DD441" s="30"/>
      <c r="DE441" s="30"/>
      <c r="DF441" s="30"/>
      <c r="DG441" s="30"/>
      <c r="DH441" s="30"/>
      <c r="DI441" s="30"/>
      <c r="DJ441" s="30"/>
      <c r="DK441" s="30"/>
      <c r="DL441" s="29"/>
      <c r="DM441" s="29"/>
      <c r="DN441" s="30"/>
      <c r="DO441" s="30"/>
      <c r="DP441" s="30"/>
      <c r="DQ441" s="30"/>
      <c r="DR441" s="30"/>
      <c r="DS441" s="30"/>
      <c r="DT441" s="30"/>
      <c r="DU441" s="30"/>
      <c r="DV441" s="30"/>
      <c r="DW441" s="3">
        <v>15</v>
      </c>
      <c r="DX441"/>
      <c r="DY441" s="35">
        <v>7.9799999999999998E-6</v>
      </c>
      <c r="DZ441">
        <v>105.72799999999999</v>
      </c>
      <c r="EA441">
        <v>97.671999999999997</v>
      </c>
      <c r="EB441">
        <v>115.497</v>
      </c>
      <c r="EC441">
        <v>116.565</v>
      </c>
      <c r="ED441">
        <v>1.4E-2</v>
      </c>
      <c r="EE441"/>
      <c r="EG441" s="33"/>
      <c r="EH441" s="30"/>
      <c r="EI441" s="34"/>
      <c r="EJ441" s="30"/>
      <c r="EK441" s="30"/>
      <c r="EL441" s="30"/>
      <c r="EM441" s="30"/>
      <c r="EN441" s="30"/>
      <c r="EO441" s="30"/>
      <c r="EP441" s="30"/>
      <c r="EQ441" s="33"/>
      <c r="ER441" s="30"/>
      <c r="ES441" s="30"/>
      <c r="ET441" s="30"/>
      <c r="EU441" s="30"/>
      <c r="EV441" s="30"/>
      <c r="EW441" s="30"/>
      <c r="EX441" s="30"/>
      <c r="EY441" s="30"/>
      <c r="EZ441" s="30"/>
      <c r="GB441" s="29"/>
      <c r="GC441" s="29"/>
      <c r="GD441" s="29"/>
      <c r="GE441" s="29"/>
      <c r="GF441" s="29"/>
      <c r="GG441" s="29"/>
      <c r="GH441" s="29"/>
      <c r="GI441" s="29"/>
      <c r="GJ441" s="29"/>
      <c r="GK441" s="29"/>
      <c r="GL441" s="29"/>
      <c r="GM441" s="29"/>
      <c r="GN441" s="29"/>
    </row>
    <row r="442" spans="1:196" x14ac:dyDescent="0.25">
      <c r="A442" s="30"/>
      <c r="B442">
        <v>44</v>
      </c>
      <c r="D442" s="35">
        <v>6.7499999999999997E-6</v>
      </c>
      <c r="E442">
        <v>86.293999999999997</v>
      </c>
      <c r="F442">
        <v>82.921000000000006</v>
      </c>
      <c r="G442">
        <v>94.332999999999998</v>
      </c>
      <c r="H442">
        <v>-87.274000000000001</v>
      </c>
      <c r="I442">
        <v>1.2E-2</v>
      </c>
      <c r="L442" s="33"/>
      <c r="M442" s="30"/>
      <c r="N442" s="30"/>
      <c r="O442" s="30"/>
      <c r="P442" s="30"/>
      <c r="Q442" s="30"/>
      <c r="R442" s="30"/>
      <c r="S442" s="30"/>
      <c r="T442" s="30"/>
      <c r="U442" s="30"/>
      <c r="V442" s="33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">
        <v>34</v>
      </c>
      <c r="AR442" t="s">
        <v>4</v>
      </c>
      <c r="AS442" s="35">
        <v>4.6E-6</v>
      </c>
      <c r="AT442">
        <v>114.256</v>
      </c>
      <c r="AU442">
        <v>108.108</v>
      </c>
      <c r="AV442">
        <v>122.295</v>
      </c>
      <c r="AW442">
        <v>-83.418000000000006</v>
      </c>
      <c r="AX442">
        <v>8.0000000000000002E-3</v>
      </c>
      <c r="BL442" s="33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">
        <v>98</v>
      </c>
      <c r="BY442" s="35">
        <v>9.8200000000000008E-6</v>
      </c>
      <c r="BZ442">
        <v>161.78899999999999</v>
      </c>
      <c r="CA442">
        <v>47.651000000000003</v>
      </c>
      <c r="CB442">
        <v>234.45699999999999</v>
      </c>
      <c r="CC442">
        <v>-76.866</v>
      </c>
      <c r="CD442">
        <v>1.7000000000000001E-2</v>
      </c>
      <c r="CG442" s="33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3"/>
      <c r="DC442" s="30"/>
      <c r="DD442" s="30"/>
      <c r="DE442" s="30"/>
      <c r="DF442" s="30"/>
      <c r="DG442" s="30"/>
      <c r="DH442" s="30"/>
      <c r="DI442" s="30"/>
      <c r="DJ442" s="30"/>
      <c r="DK442" s="30"/>
      <c r="DL442" s="29"/>
      <c r="DM442" s="29"/>
      <c r="DN442" s="30"/>
      <c r="DO442" s="30"/>
      <c r="DP442" s="30"/>
      <c r="DQ442" s="30"/>
      <c r="DR442" s="30"/>
      <c r="DS442" s="30"/>
      <c r="DT442" s="30"/>
      <c r="DU442" s="30"/>
      <c r="DV442" s="30"/>
      <c r="DW442" s="3">
        <v>16</v>
      </c>
      <c r="DX442"/>
      <c r="DY442" s="35">
        <v>3.6799999999999999E-6</v>
      </c>
      <c r="DZ442">
        <v>101.42100000000001</v>
      </c>
      <c r="EA442">
        <v>99.89</v>
      </c>
      <c r="EB442">
        <v>104.333</v>
      </c>
      <c r="EC442">
        <v>-66.037999999999997</v>
      </c>
      <c r="ED442">
        <v>6.0000000000000001E-3</v>
      </c>
      <c r="EE442"/>
      <c r="EG442" s="33"/>
      <c r="EH442" s="30"/>
      <c r="EI442" s="34"/>
      <c r="EJ442" s="30"/>
      <c r="EK442" s="30"/>
      <c r="EL442" s="30"/>
      <c r="EM442" s="30"/>
      <c r="EN442" s="30"/>
      <c r="EO442" s="30"/>
      <c r="EP442" s="30"/>
      <c r="EQ442" s="33"/>
      <c r="ER442" s="30"/>
      <c r="ES442" s="30"/>
      <c r="ET442" s="30"/>
      <c r="EU442" s="30"/>
      <c r="EV442" s="30"/>
      <c r="EW442" s="30"/>
      <c r="EX442" s="30"/>
      <c r="EY442" s="30"/>
      <c r="EZ442" s="30"/>
      <c r="GB442" s="29"/>
      <c r="GC442" s="29"/>
      <c r="GD442" s="29"/>
      <c r="GE442" s="29"/>
      <c r="GF442" s="29"/>
      <c r="GG442" s="29"/>
      <c r="GH442" s="29"/>
      <c r="GI442" s="29"/>
      <c r="GJ442" s="29"/>
      <c r="GK442" s="29"/>
      <c r="GL442" s="29"/>
      <c r="GM442" s="29"/>
      <c r="GN442" s="29"/>
    </row>
    <row r="443" spans="1:196" x14ac:dyDescent="0.25">
      <c r="A443" s="30"/>
      <c r="B443">
        <v>45</v>
      </c>
      <c r="D443" s="35">
        <v>6.1399999999999997E-6</v>
      </c>
      <c r="E443">
        <v>95.811000000000007</v>
      </c>
      <c r="F443">
        <v>84.158000000000001</v>
      </c>
      <c r="G443">
        <v>112.702</v>
      </c>
      <c r="H443">
        <v>86.986999999999995</v>
      </c>
      <c r="I443">
        <v>1.0999999999999999E-2</v>
      </c>
      <c r="L443" s="33"/>
      <c r="M443" s="30"/>
      <c r="N443" s="30"/>
      <c r="O443" s="30"/>
      <c r="P443" s="30"/>
      <c r="Q443" s="30"/>
      <c r="R443" s="30"/>
      <c r="S443" s="30"/>
      <c r="T443" s="30"/>
      <c r="U443" s="30"/>
      <c r="V443" s="33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">
        <v>35</v>
      </c>
      <c r="AR443" t="s">
        <v>5</v>
      </c>
      <c r="AS443" s="35">
        <v>1.4100000000000001E-5</v>
      </c>
      <c r="AT443">
        <v>221.89500000000001</v>
      </c>
      <c r="AU443">
        <v>172.571</v>
      </c>
      <c r="AV443">
        <v>254.67</v>
      </c>
      <c r="AW443">
        <v>103.392</v>
      </c>
      <c r="AX443">
        <v>2.5000000000000001E-2</v>
      </c>
      <c r="BL443" s="33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">
        <v>99</v>
      </c>
      <c r="BY443" s="35">
        <v>6.7499999999999997E-6</v>
      </c>
      <c r="BZ443">
        <v>117.57299999999999</v>
      </c>
      <c r="CA443">
        <v>81.805000000000007</v>
      </c>
      <c r="CB443">
        <v>156.74100000000001</v>
      </c>
      <c r="CC443">
        <v>106.699</v>
      </c>
      <c r="CD443">
        <v>1.0999999999999999E-2</v>
      </c>
      <c r="CG443" s="33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3"/>
      <c r="DC443" s="30"/>
      <c r="DD443" s="30"/>
      <c r="DE443" s="30"/>
      <c r="DF443" s="30"/>
      <c r="DG443" s="30"/>
      <c r="DH443" s="30"/>
      <c r="DI443" s="30"/>
      <c r="DJ443" s="30"/>
      <c r="DK443" s="30"/>
      <c r="DL443" s="29"/>
      <c r="DM443" s="29"/>
      <c r="DN443" s="30"/>
      <c r="DO443" s="30"/>
      <c r="DP443" s="30"/>
      <c r="DQ443" s="30"/>
      <c r="DR443" s="30"/>
      <c r="DS443" s="30"/>
      <c r="DT443" s="30"/>
      <c r="DU443" s="30"/>
      <c r="DV443" s="30"/>
      <c r="DW443" s="3">
        <v>17</v>
      </c>
      <c r="DX443"/>
      <c r="DY443" s="35">
        <v>4.6E-6</v>
      </c>
      <c r="DZ443">
        <v>97.230999999999995</v>
      </c>
      <c r="EA443">
        <v>91.83</v>
      </c>
      <c r="EB443">
        <v>103.291</v>
      </c>
      <c r="EC443">
        <v>114.77500000000001</v>
      </c>
      <c r="ED443">
        <v>8.0000000000000002E-3</v>
      </c>
      <c r="EE443"/>
      <c r="EG443" s="33"/>
      <c r="EH443" s="30"/>
      <c r="EI443" s="34"/>
      <c r="EJ443" s="30"/>
      <c r="EK443" s="30"/>
      <c r="EL443" s="30"/>
      <c r="EM443" s="30"/>
      <c r="EN443" s="30"/>
      <c r="EO443" s="30"/>
      <c r="EP443" s="30"/>
      <c r="EQ443" s="33"/>
      <c r="ER443" s="30"/>
      <c r="ES443" s="30"/>
      <c r="ET443" s="30"/>
      <c r="EU443" s="30"/>
      <c r="EV443" s="30"/>
      <c r="EW443" s="30"/>
      <c r="EX443" s="30"/>
      <c r="EY443" s="30"/>
      <c r="EZ443" s="30"/>
      <c r="GB443" s="29"/>
      <c r="GC443" s="29"/>
      <c r="GD443" s="29"/>
      <c r="GE443" s="29"/>
      <c r="GF443" s="29"/>
      <c r="GG443" s="29"/>
      <c r="GH443" s="29"/>
      <c r="GI443" s="29"/>
      <c r="GJ443" s="29"/>
      <c r="GK443" s="29"/>
      <c r="GL443" s="29"/>
      <c r="GM443" s="29"/>
      <c r="GN443" s="29"/>
    </row>
    <row r="444" spans="1:196" x14ac:dyDescent="0.25">
      <c r="A444" s="30"/>
      <c r="B444">
        <v>46</v>
      </c>
      <c r="D444" s="35">
        <v>1.01E-5</v>
      </c>
      <c r="E444">
        <v>88.667000000000002</v>
      </c>
      <c r="F444">
        <v>81.332999999999998</v>
      </c>
      <c r="G444">
        <v>111</v>
      </c>
      <c r="H444">
        <v>-90</v>
      </c>
      <c r="I444">
        <v>1.7999999999999999E-2</v>
      </c>
      <c r="L444" s="33"/>
      <c r="M444" s="30"/>
      <c r="N444" s="30"/>
      <c r="O444" s="30"/>
      <c r="P444" s="30"/>
      <c r="Q444" s="30"/>
      <c r="R444" s="30"/>
      <c r="S444" s="30"/>
      <c r="T444" s="30"/>
      <c r="U444" s="30"/>
      <c r="V444" s="33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">
        <v>32</v>
      </c>
      <c r="AR444" t="s">
        <v>99</v>
      </c>
      <c r="AS444" s="35">
        <v>2.63E-4</v>
      </c>
      <c r="AT444">
        <v>154.99299999999999</v>
      </c>
      <c r="AU444">
        <v>109.09099999999999</v>
      </c>
      <c r="AV444">
        <v>254.64699999999999</v>
      </c>
      <c r="AW444">
        <v>-81.385999999999996</v>
      </c>
      <c r="AX444">
        <v>0.47299999999999998</v>
      </c>
      <c r="BL444" s="33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">
        <v>100</v>
      </c>
      <c r="BY444" s="35">
        <v>6.7499999999999997E-6</v>
      </c>
      <c r="BZ444">
        <v>118.982</v>
      </c>
      <c r="CA444">
        <v>62.253999999999998</v>
      </c>
      <c r="CB444">
        <v>191.178</v>
      </c>
      <c r="CC444">
        <v>-75.963999999999999</v>
      </c>
      <c r="CD444">
        <v>1.0999999999999999E-2</v>
      </c>
      <c r="CG444" s="33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3"/>
      <c r="DC444" s="30"/>
      <c r="DD444" s="30"/>
      <c r="DE444" s="30"/>
      <c r="DF444" s="30"/>
      <c r="DG444" s="30"/>
      <c r="DH444" s="30"/>
      <c r="DI444" s="30"/>
      <c r="DJ444" s="30"/>
      <c r="DK444" s="30"/>
      <c r="DL444" s="29"/>
      <c r="DM444" s="29"/>
      <c r="DN444" s="30"/>
      <c r="DO444" s="30"/>
      <c r="DP444" s="30"/>
      <c r="DQ444" s="30"/>
      <c r="DR444" s="30"/>
      <c r="DS444" s="30"/>
      <c r="DT444" s="30"/>
      <c r="DU444" s="30"/>
      <c r="DV444" s="30"/>
      <c r="DW444" s="3">
        <v>18</v>
      </c>
      <c r="DX444"/>
      <c r="DY444" s="35">
        <v>4.9100000000000004E-6</v>
      </c>
      <c r="DZ444">
        <v>110.479</v>
      </c>
      <c r="EA444">
        <v>92.582999999999998</v>
      </c>
      <c r="EB444">
        <v>119.893</v>
      </c>
      <c r="EC444">
        <v>-65.224999999999994</v>
      </c>
      <c r="ED444">
        <v>8.0000000000000002E-3</v>
      </c>
      <c r="EE444"/>
      <c r="EG444" s="33"/>
      <c r="EH444" s="30"/>
      <c r="EI444" s="34"/>
      <c r="EJ444" s="30"/>
      <c r="EK444" s="30"/>
      <c r="EL444" s="30"/>
      <c r="EM444" s="30"/>
      <c r="EN444" s="30"/>
      <c r="EO444" s="30"/>
      <c r="EP444" s="30"/>
      <c r="EQ444" s="33"/>
      <c r="ER444" s="30"/>
      <c r="ES444" s="30"/>
      <c r="ET444" s="30"/>
      <c r="EU444" s="30"/>
      <c r="EV444" s="30"/>
      <c r="EW444" s="30"/>
      <c r="EX444" s="30"/>
      <c r="EY444" s="30"/>
      <c r="EZ444" s="30"/>
      <c r="GB444" s="29"/>
      <c r="GC444" s="29"/>
      <c r="GD444" s="29"/>
      <c r="GE444" s="29"/>
      <c r="GF444" s="29"/>
      <c r="GG444" s="29"/>
      <c r="GH444" s="29"/>
      <c r="GI444" s="29"/>
      <c r="GJ444" s="29"/>
      <c r="GK444" s="29"/>
      <c r="GL444" s="29"/>
      <c r="GM444" s="29"/>
      <c r="GN444" s="29"/>
    </row>
    <row r="445" spans="1:196" x14ac:dyDescent="0.25">
      <c r="A445" s="30"/>
      <c r="B445">
        <v>47</v>
      </c>
      <c r="D445" s="35">
        <v>1.01E-5</v>
      </c>
      <c r="E445">
        <v>90.444000000000003</v>
      </c>
      <c r="F445">
        <v>82.667000000000002</v>
      </c>
      <c r="G445">
        <v>100.667</v>
      </c>
      <c r="H445">
        <v>90</v>
      </c>
      <c r="I445">
        <v>1.7999999999999999E-2</v>
      </c>
      <c r="L445" s="33"/>
      <c r="M445" s="30"/>
      <c r="N445" s="30"/>
      <c r="O445" s="30"/>
      <c r="P445" s="30"/>
      <c r="Q445" s="30"/>
      <c r="R445" s="30"/>
      <c r="S445" s="30"/>
      <c r="T445" s="30"/>
      <c r="U445" s="30"/>
      <c r="V445" s="33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">
        <v>32</v>
      </c>
      <c r="AR445" t="s">
        <v>99</v>
      </c>
      <c r="AS445" s="35">
        <v>2.63E-4</v>
      </c>
      <c r="AT445">
        <v>154.99299999999999</v>
      </c>
      <c r="AU445">
        <v>109.09099999999999</v>
      </c>
      <c r="AV445">
        <v>254.64699999999999</v>
      </c>
      <c r="AW445">
        <v>-81.385999999999996</v>
      </c>
      <c r="AX445">
        <v>0.47299999999999998</v>
      </c>
      <c r="BL445" s="33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">
        <v>101</v>
      </c>
      <c r="BY445" s="35">
        <v>5.5300000000000004E-6</v>
      </c>
      <c r="BZ445">
        <v>106.20699999999999</v>
      </c>
      <c r="CA445">
        <v>87.555999999999997</v>
      </c>
      <c r="CB445">
        <v>130.22200000000001</v>
      </c>
      <c r="CC445">
        <v>106.39</v>
      </c>
      <c r="CD445">
        <v>0.01</v>
      </c>
      <c r="CG445" s="33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3"/>
      <c r="DC445" s="30"/>
      <c r="DD445" s="30"/>
      <c r="DE445" s="30"/>
      <c r="DF445" s="30"/>
      <c r="DG445" s="30"/>
      <c r="DH445" s="30"/>
      <c r="DI445" s="30"/>
      <c r="DJ445" s="30"/>
      <c r="DK445" s="30"/>
      <c r="DL445" s="29"/>
      <c r="DM445" s="29"/>
      <c r="DN445" s="30"/>
      <c r="DO445" s="30"/>
      <c r="DP445" s="30"/>
      <c r="DQ445" s="30"/>
      <c r="DR445" s="30"/>
      <c r="DS445" s="30"/>
      <c r="DT445" s="30"/>
      <c r="DU445" s="30"/>
      <c r="DV445" s="30"/>
      <c r="DW445" s="3">
        <v>19</v>
      </c>
      <c r="DX445"/>
      <c r="DY445" s="35">
        <v>7.0600000000000002E-6</v>
      </c>
      <c r="DZ445">
        <v>127.613</v>
      </c>
      <c r="EA445">
        <v>114</v>
      </c>
      <c r="EB445">
        <v>160.82900000000001</v>
      </c>
      <c r="EC445">
        <v>116.565</v>
      </c>
      <c r="ED445">
        <v>1.2E-2</v>
      </c>
      <c r="EE445"/>
      <c r="EG445" s="33"/>
      <c r="EH445" s="30"/>
      <c r="EI445" s="34"/>
      <c r="EJ445" s="30"/>
      <c r="EK445" s="30"/>
      <c r="EL445" s="30"/>
      <c r="EM445" s="30"/>
      <c r="EN445" s="30"/>
      <c r="EO445" s="30"/>
      <c r="EP445" s="30"/>
      <c r="EQ445" s="33"/>
      <c r="ER445" s="30"/>
      <c r="ES445" s="30"/>
      <c r="ET445" s="30"/>
      <c r="EU445" s="30"/>
      <c r="EV445" s="30"/>
      <c r="EW445" s="30"/>
      <c r="EX445" s="30"/>
      <c r="EY445" s="30"/>
      <c r="EZ445" s="30"/>
      <c r="GB445" s="29"/>
      <c r="GC445" s="29"/>
      <c r="GD445" s="29"/>
      <c r="GE445" s="29"/>
      <c r="GF445" s="29"/>
      <c r="GG445" s="29"/>
      <c r="GH445" s="29"/>
      <c r="GI445" s="29"/>
      <c r="GJ445" s="29"/>
      <c r="GK445" s="29"/>
      <c r="GL445" s="29"/>
      <c r="GM445" s="29"/>
      <c r="GN445" s="29"/>
    </row>
    <row r="446" spans="1:196" x14ac:dyDescent="0.25">
      <c r="A446" s="30"/>
      <c r="B446">
        <v>48</v>
      </c>
      <c r="D446" s="35">
        <v>7.3699999999999997E-6</v>
      </c>
      <c r="E446">
        <v>94.082999999999998</v>
      </c>
      <c r="F446">
        <v>89</v>
      </c>
      <c r="G446">
        <v>104</v>
      </c>
      <c r="H446">
        <v>-90</v>
      </c>
      <c r="I446">
        <v>1.2999999999999999E-2</v>
      </c>
      <c r="L446" s="33"/>
      <c r="M446" s="30"/>
      <c r="N446" s="30"/>
      <c r="O446" s="30"/>
      <c r="P446" s="30"/>
      <c r="Q446" s="30"/>
      <c r="R446" s="30"/>
      <c r="S446" s="30"/>
      <c r="T446" s="30"/>
      <c r="U446" s="30"/>
      <c r="V446" s="33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Y446" t="s">
        <v>8</v>
      </c>
      <c r="BL446" s="33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">
        <v>102</v>
      </c>
      <c r="BY446" s="35">
        <v>6.1399999999999997E-6</v>
      </c>
      <c r="BZ446">
        <v>83.295000000000002</v>
      </c>
      <c r="CA446">
        <v>70.53</v>
      </c>
      <c r="CB446">
        <v>87.555999999999997</v>
      </c>
      <c r="CC446">
        <v>-74.475999999999999</v>
      </c>
      <c r="CD446">
        <v>0.01</v>
      </c>
      <c r="CG446" s="33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3"/>
      <c r="DC446" s="30"/>
      <c r="DD446" s="30"/>
      <c r="DE446" s="30"/>
      <c r="DF446" s="30"/>
      <c r="DG446" s="30"/>
      <c r="DH446" s="30"/>
      <c r="DI446" s="30"/>
      <c r="DJ446" s="30"/>
      <c r="DK446" s="30"/>
      <c r="DL446" s="29"/>
      <c r="DM446" s="29"/>
      <c r="DN446" s="30"/>
      <c r="DO446" s="30"/>
      <c r="DP446" s="30"/>
      <c r="DQ446" s="30"/>
      <c r="DR446" s="30"/>
      <c r="DS446" s="30"/>
      <c r="DT446" s="30"/>
      <c r="DU446" s="30"/>
      <c r="DV446" s="30"/>
      <c r="DW446" s="3">
        <v>20</v>
      </c>
      <c r="DX446"/>
      <c r="DY446" s="35">
        <v>1.04E-5</v>
      </c>
      <c r="DZ446">
        <v>105.32899999999999</v>
      </c>
      <c r="EA446">
        <v>98.91</v>
      </c>
      <c r="EB446">
        <v>123.5</v>
      </c>
      <c r="EC446">
        <v>-64.983000000000004</v>
      </c>
      <c r="ED446">
        <v>1.7999999999999999E-2</v>
      </c>
      <c r="EE446"/>
      <c r="EG446" s="33"/>
      <c r="EH446" s="30"/>
      <c r="EI446" s="34"/>
      <c r="EJ446" s="30"/>
      <c r="EK446" s="30"/>
      <c r="EL446" s="30"/>
      <c r="EM446" s="30"/>
      <c r="EN446" s="30"/>
      <c r="EO446" s="30"/>
      <c r="EP446" s="30"/>
      <c r="EQ446" s="33"/>
      <c r="ER446" s="30"/>
      <c r="ES446" s="30"/>
      <c r="ET446" s="30"/>
      <c r="EU446" s="30"/>
      <c r="EV446" s="30"/>
      <c r="EW446" s="30"/>
      <c r="EX446" s="30"/>
      <c r="EY446" s="30"/>
      <c r="EZ446" s="30"/>
      <c r="GB446" s="29"/>
      <c r="GC446" s="29"/>
      <c r="GD446" s="29"/>
      <c r="GE446" s="29"/>
      <c r="GF446" s="29"/>
      <c r="GG446" s="29"/>
      <c r="GH446" s="29"/>
      <c r="GI446" s="29"/>
      <c r="GJ446" s="29"/>
      <c r="GK446" s="29"/>
      <c r="GL446" s="29"/>
      <c r="GM446" s="29"/>
      <c r="GN446" s="29"/>
    </row>
    <row r="447" spans="1:196" x14ac:dyDescent="0.25">
      <c r="A447" s="30"/>
      <c r="B447">
        <v>49</v>
      </c>
      <c r="D447" s="35">
        <v>6.1399999999999997E-6</v>
      </c>
      <c r="E447">
        <v>96.891999999999996</v>
      </c>
      <c r="F447">
        <v>87.649000000000001</v>
      </c>
      <c r="G447">
        <v>108.526</v>
      </c>
      <c r="H447">
        <v>93.013000000000005</v>
      </c>
      <c r="I447">
        <v>1.0999999999999999E-2</v>
      </c>
      <c r="L447" s="33"/>
      <c r="M447" s="30"/>
      <c r="N447" s="30"/>
      <c r="O447" s="30"/>
      <c r="P447" s="30"/>
      <c r="Q447" s="30"/>
      <c r="R447" s="30"/>
      <c r="S447" s="30"/>
      <c r="T447" s="30"/>
      <c r="U447" s="30"/>
      <c r="V447" s="33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Y447">
        <f>AX444/AX440</f>
        <v>31.533333333333331</v>
      </c>
      <c r="AZ447">
        <f>AX445/AX440</f>
        <v>31.533333333333331</v>
      </c>
      <c r="BL447" s="33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">
        <v>103</v>
      </c>
      <c r="BY447" s="35">
        <v>5.5300000000000004E-6</v>
      </c>
      <c r="BZ447">
        <v>107.77500000000001</v>
      </c>
      <c r="CA447">
        <v>83.144999999999996</v>
      </c>
      <c r="CB447">
        <v>143.62100000000001</v>
      </c>
      <c r="CC447">
        <v>106.39</v>
      </c>
      <c r="CD447">
        <v>0.01</v>
      </c>
      <c r="CG447" s="33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3"/>
      <c r="DC447" s="30"/>
      <c r="DD447" s="30"/>
      <c r="DE447" s="30"/>
      <c r="DF447" s="30"/>
      <c r="DG447" s="30"/>
      <c r="DH447" s="30"/>
      <c r="DI447" s="30"/>
      <c r="DJ447" s="30"/>
      <c r="DK447" s="30"/>
      <c r="DL447" s="29"/>
      <c r="DM447" s="29"/>
      <c r="DN447" s="30"/>
      <c r="DO447" s="30"/>
      <c r="DP447" s="30"/>
      <c r="DQ447" s="30"/>
      <c r="DR447" s="30"/>
      <c r="DS447" s="30"/>
      <c r="DT447" s="30"/>
      <c r="DU447" s="30"/>
      <c r="DV447" s="30"/>
      <c r="DW447" s="3">
        <v>21</v>
      </c>
      <c r="DX447"/>
      <c r="DY447" s="35">
        <v>8.2900000000000002E-6</v>
      </c>
      <c r="DZ447">
        <v>108.26</v>
      </c>
      <c r="EA447">
        <v>92.691999999999993</v>
      </c>
      <c r="EB447">
        <v>121.13</v>
      </c>
      <c r="EC447">
        <v>112.62</v>
      </c>
      <c r="ED447">
        <v>1.4E-2</v>
      </c>
      <c r="EE447"/>
      <c r="EG447" s="33"/>
      <c r="EH447" s="30"/>
      <c r="EI447" s="34"/>
      <c r="EJ447" s="30"/>
      <c r="EK447" s="30"/>
      <c r="EL447" s="30"/>
      <c r="EM447" s="30"/>
      <c r="EN447" s="30"/>
      <c r="EO447" s="30"/>
      <c r="EP447" s="30"/>
      <c r="EQ447" s="33"/>
      <c r="ER447" s="30"/>
      <c r="ES447" s="30"/>
      <c r="ET447" s="30"/>
      <c r="EU447" s="30"/>
      <c r="EV447" s="30"/>
      <c r="EW447" s="30"/>
      <c r="EX447" s="30"/>
      <c r="EY447" s="30"/>
      <c r="EZ447" s="30"/>
      <c r="GB447" s="29"/>
      <c r="GC447" s="29"/>
      <c r="GD447" s="29"/>
      <c r="GE447" s="29"/>
      <c r="GF447" s="29"/>
      <c r="GG447" s="29"/>
      <c r="GH447" s="29"/>
      <c r="GI447" s="29"/>
      <c r="GJ447" s="29"/>
      <c r="GK447" s="29"/>
      <c r="GL447" s="29"/>
      <c r="GM447" s="29"/>
      <c r="GN447" s="29"/>
    </row>
    <row r="448" spans="1:196" x14ac:dyDescent="0.25">
      <c r="A448" s="30"/>
      <c r="B448">
        <v>50</v>
      </c>
      <c r="D448" s="35">
        <v>8.2900000000000002E-6</v>
      </c>
      <c r="E448">
        <v>93.77</v>
      </c>
      <c r="F448">
        <v>84.846000000000004</v>
      </c>
      <c r="G448">
        <v>108.30800000000001</v>
      </c>
      <c r="H448">
        <v>-92.203000000000003</v>
      </c>
      <c r="I448">
        <v>1.4E-2</v>
      </c>
      <c r="L448" s="33"/>
      <c r="M448" s="30"/>
      <c r="N448" s="30"/>
      <c r="O448" s="30"/>
      <c r="P448" s="30"/>
      <c r="Q448" s="30"/>
      <c r="R448" s="30"/>
      <c r="S448" s="30"/>
      <c r="T448" s="30"/>
      <c r="U448" s="30"/>
      <c r="V448" s="33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T448">
        <f>AU449-AZ447</f>
        <v>15.766666666666673</v>
      </c>
      <c r="AU448">
        <f>AX445/(AX440+AX441)</f>
        <v>23.65</v>
      </c>
      <c r="AV448">
        <f>AW449-AY447</f>
        <v>15.766666666666673</v>
      </c>
      <c r="AW448">
        <f>AX444/(AX440+AX441)</f>
        <v>23.65</v>
      </c>
      <c r="AX448" t="s">
        <v>9</v>
      </c>
      <c r="AY448">
        <f>AX444/AX443</f>
        <v>18.919999999999998</v>
      </c>
      <c r="AZ448">
        <f>AX445/AX443</f>
        <v>18.919999999999998</v>
      </c>
      <c r="BL448" s="33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">
        <v>104</v>
      </c>
      <c r="BY448" s="35">
        <v>9.2099999999999999E-6</v>
      </c>
      <c r="BZ448">
        <v>94.168999999999997</v>
      </c>
      <c r="CA448">
        <v>75.736999999999995</v>
      </c>
      <c r="CB448">
        <v>124.092</v>
      </c>
      <c r="CC448">
        <v>-75.963999999999999</v>
      </c>
      <c r="CD448">
        <v>1.6E-2</v>
      </c>
      <c r="CG448" s="33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3"/>
      <c r="DC448" s="30"/>
      <c r="DD448" s="30"/>
      <c r="DE448" s="30"/>
      <c r="DF448" s="30"/>
      <c r="DG448" s="30"/>
      <c r="DH448" s="30"/>
      <c r="DI448" s="30"/>
      <c r="DJ448" s="30"/>
      <c r="DK448" s="30"/>
      <c r="DL448" s="29"/>
      <c r="DM448" s="29"/>
      <c r="DN448" s="30"/>
      <c r="DO448" s="30"/>
      <c r="DP448" s="30"/>
      <c r="DQ448" s="30"/>
      <c r="DR448" s="30"/>
      <c r="DS448" s="30"/>
      <c r="DT448" s="30"/>
      <c r="DU448" s="30"/>
      <c r="DV448" s="30"/>
      <c r="DW448" s="3">
        <v>22</v>
      </c>
      <c r="DX448"/>
      <c r="DY448" s="35">
        <v>4.3000000000000003E-6</v>
      </c>
      <c r="DZ448">
        <v>93.852999999999994</v>
      </c>
      <c r="EA448">
        <v>90.709000000000003</v>
      </c>
      <c r="EB448">
        <v>102</v>
      </c>
      <c r="EC448">
        <v>-67.38</v>
      </c>
      <c r="ED448">
        <v>7.0000000000000001E-3</v>
      </c>
      <c r="EE448"/>
      <c r="EG448" s="33"/>
      <c r="EH448" s="30"/>
      <c r="EI448" s="34"/>
      <c r="EJ448" s="30"/>
      <c r="EK448" s="30"/>
      <c r="EL448" s="30"/>
      <c r="EM448" s="30"/>
      <c r="EN448" s="30"/>
      <c r="EO448" s="30"/>
      <c r="EP448" s="30"/>
      <c r="EQ448" s="33"/>
      <c r="ER448" s="30"/>
      <c r="ES448" s="30"/>
      <c r="ET448" s="30"/>
      <c r="EU448" s="30"/>
      <c r="EV448" s="30"/>
      <c r="EW448" s="30"/>
      <c r="EX448" s="30"/>
      <c r="EY448" s="30"/>
      <c r="EZ448" s="30"/>
      <c r="GB448" s="29"/>
      <c r="GC448" s="29"/>
      <c r="GD448" s="29"/>
      <c r="GE448" s="29"/>
      <c r="GF448" s="29"/>
      <c r="GG448" s="29"/>
      <c r="GH448" s="29"/>
      <c r="GI448" s="29"/>
      <c r="GJ448" s="29"/>
      <c r="GK448" s="29"/>
      <c r="GL448" s="29"/>
      <c r="GM448" s="29"/>
      <c r="GN448" s="29"/>
    </row>
    <row r="449" spans="1:196" x14ac:dyDescent="0.25">
      <c r="A449" s="30"/>
      <c r="B449">
        <v>51</v>
      </c>
      <c r="D449" s="35">
        <v>7.0600000000000002E-6</v>
      </c>
      <c r="E449">
        <v>96.680999999999997</v>
      </c>
      <c r="F449">
        <v>89.667000000000002</v>
      </c>
      <c r="G449">
        <v>102.667</v>
      </c>
      <c r="H449">
        <v>90</v>
      </c>
      <c r="I449">
        <v>1.2E-2</v>
      </c>
      <c r="L449" s="33"/>
      <c r="M449" s="30"/>
      <c r="N449" s="30"/>
      <c r="O449" s="30"/>
      <c r="P449" s="30"/>
      <c r="Q449" s="30"/>
      <c r="R449" s="30"/>
      <c r="S449" s="30"/>
      <c r="T449" s="30"/>
      <c r="U449" s="30"/>
      <c r="V449" s="33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U449">
        <f>AX445/(AX440-AX441)</f>
        <v>47.300000000000004</v>
      </c>
      <c r="AW449">
        <f>AX444/(AX440-AX441)</f>
        <v>47.300000000000004</v>
      </c>
      <c r="AX449" t="s">
        <v>10</v>
      </c>
      <c r="AY449">
        <f>AX444/AX442</f>
        <v>59.124999999999993</v>
      </c>
      <c r="AZ449">
        <f>AX445/AX442</f>
        <v>59.124999999999993</v>
      </c>
      <c r="BL449" s="33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">
        <v>105</v>
      </c>
      <c r="BY449" s="35">
        <v>9.8200000000000008E-6</v>
      </c>
      <c r="BZ449">
        <v>80.814999999999998</v>
      </c>
      <c r="CA449">
        <v>73.534000000000006</v>
      </c>
      <c r="CB449">
        <v>92.882000000000005</v>
      </c>
      <c r="CC449">
        <v>104.931</v>
      </c>
      <c r="CD449">
        <v>1.7000000000000001E-2</v>
      </c>
      <c r="CG449" s="33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3"/>
      <c r="DC449" s="30"/>
      <c r="DD449" s="30"/>
      <c r="DE449" s="30"/>
      <c r="DF449" s="30"/>
      <c r="DG449" s="30"/>
      <c r="DH449" s="30"/>
      <c r="DI449" s="30"/>
      <c r="DJ449" s="30"/>
      <c r="DK449" s="30"/>
      <c r="DL449" s="29"/>
      <c r="DM449" s="29"/>
      <c r="DN449" s="30"/>
      <c r="DO449" s="30"/>
      <c r="DP449" s="30"/>
      <c r="DQ449" s="30"/>
      <c r="DR449" s="30"/>
      <c r="DS449" s="30"/>
      <c r="DT449" s="30"/>
      <c r="DU449" s="30"/>
      <c r="DV449" s="30"/>
      <c r="DW449" s="3">
        <v>23</v>
      </c>
      <c r="DX449"/>
      <c r="DY449" s="35">
        <v>4.3000000000000003E-6</v>
      </c>
      <c r="DZ449">
        <v>92.828999999999994</v>
      </c>
      <c r="EA449">
        <v>88.602999999999994</v>
      </c>
      <c r="EB449">
        <v>97.5</v>
      </c>
      <c r="EC449">
        <v>116.565</v>
      </c>
      <c r="ED449">
        <v>7.0000000000000001E-3</v>
      </c>
      <c r="EE449"/>
      <c r="EG449" s="33"/>
      <c r="EH449" s="30"/>
      <c r="EI449" s="34"/>
      <c r="EJ449" s="30"/>
      <c r="EK449" s="30"/>
      <c r="EL449" s="30"/>
      <c r="EM449" s="30"/>
      <c r="EN449" s="30"/>
      <c r="EO449" s="30"/>
      <c r="EP449" s="30"/>
      <c r="EQ449" s="33"/>
      <c r="ER449" s="30"/>
      <c r="ES449" s="30"/>
      <c r="ET449" s="30"/>
      <c r="EU449" s="30"/>
      <c r="EV449" s="30"/>
      <c r="EW449" s="30"/>
      <c r="EX449" s="30"/>
      <c r="EY449" s="30"/>
      <c r="EZ449" s="30"/>
      <c r="GB449" s="29"/>
      <c r="GC449" s="29"/>
      <c r="GD449" s="29"/>
      <c r="GE449" s="29"/>
      <c r="GF449" s="29"/>
      <c r="GG449" s="29"/>
      <c r="GH449" s="29"/>
      <c r="GI449" s="29"/>
      <c r="GJ449" s="29"/>
      <c r="GK449" s="29"/>
      <c r="GL449" s="29"/>
      <c r="GM449" s="29"/>
      <c r="GN449" s="29"/>
    </row>
    <row r="450" spans="1:196" x14ac:dyDescent="0.25">
      <c r="A450" s="30"/>
      <c r="B450">
        <v>52</v>
      </c>
      <c r="D450" s="35">
        <v>6.1399999999999997E-6</v>
      </c>
      <c r="E450">
        <v>94.667000000000002</v>
      </c>
      <c r="F450">
        <v>91</v>
      </c>
      <c r="G450">
        <v>97.667000000000002</v>
      </c>
      <c r="H450">
        <v>-90</v>
      </c>
      <c r="I450">
        <v>1.0999999999999999E-2</v>
      </c>
      <c r="L450" s="33"/>
      <c r="M450" s="30"/>
      <c r="N450" s="30"/>
      <c r="O450" s="30"/>
      <c r="P450" s="30"/>
      <c r="Q450" s="30"/>
      <c r="R450" s="30"/>
      <c r="S450" s="30"/>
      <c r="T450" s="30"/>
      <c r="U450" s="30"/>
      <c r="V450" s="33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">
        <v>1</v>
      </c>
      <c r="AS450" s="35">
        <v>8.6000000000000007E-6</v>
      </c>
      <c r="AT450">
        <v>120.425</v>
      </c>
      <c r="AU450">
        <v>109.70399999999999</v>
      </c>
      <c r="AV450">
        <v>137.87100000000001</v>
      </c>
      <c r="AW450">
        <v>100.491</v>
      </c>
      <c r="AX450">
        <v>1.4999999999999999E-2</v>
      </c>
      <c r="BL450" s="33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">
        <v>106</v>
      </c>
      <c r="BX450" t="s">
        <v>3</v>
      </c>
      <c r="BY450" s="35">
        <v>7.5000000000000002E-6</v>
      </c>
      <c r="BZ450">
        <v>131.76300000000001</v>
      </c>
      <c r="CA450">
        <v>81.563000000000002</v>
      </c>
      <c r="CB450">
        <v>180.70500000000001</v>
      </c>
      <c r="CC450">
        <v>15.827999999999999</v>
      </c>
      <c r="CD450">
        <v>1.2999999999999999E-2</v>
      </c>
      <c r="CG450" s="33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3"/>
      <c r="DC450" s="30"/>
      <c r="DD450" s="30"/>
      <c r="DE450" s="30"/>
      <c r="DF450" s="30"/>
      <c r="DG450" s="30"/>
      <c r="DH450" s="30"/>
      <c r="DI450" s="30"/>
      <c r="DJ450" s="30"/>
      <c r="DK450" s="30"/>
      <c r="DL450" s="29"/>
      <c r="DM450" s="29"/>
      <c r="DN450" s="30"/>
      <c r="DO450" s="30"/>
      <c r="DP450" s="30"/>
      <c r="DQ450" s="30"/>
      <c r="DR450" s="30"/>
      <c r="DS450" s="30"/>
      <c r="DT450" s="30"/>
      <c r="DU450" s="30"/>
      <c r="DV450" s="30"/>
      <c r="DW450" s="3">
        <v>24</v>
      </c>
      <c r="DX450"/>
      <c r="DY450" s="35">
        <v>8.6000000000000007E-6</v>
      </c>
      <c r="DZ450">
        <v>94.846000000000004</v>
      </c>
      <c r="EA450">
        <v>87.980999999999995</v>
      </c>
      <c r="EB450">
        <v>102.69199999999999</v>
      </c>
      <c r="EC450">
        <v>-63.435000000000002</v>
      </c>
      <c r="ED450">
        <v>1.4999999999999999E-2</v>
      </c>
      <c r="EE450"/>
      <c r="EG450" s="33"/>
      <c r="EH450" s="30"/>
      <c r="EI450" s="34"/>
      <c r="EJ450" s="30"/>
      <c r="EK450" s="30"/>
      <c r="EL450" s="30"/>
      <c r="EM450" s="30"/>
      <c r="EN450" s="30"/>
      <c r="EO450" s="30"/>
      <c r="EP450" s="30"/>
      <c r="EQ450" s="33"/>
      <c r="ER450" s="30"/>
      <c r="ES450" s="30"/>
      <c r="ET450" s="30"/>
      <c r="EU450" s="30"/>
      <c r="EV450" s="30"/>
      <c r="EW450" s="30"/>
      <c r="EX450" s="30"/>
      <c r="EY450" s="30"/>
      <c r="EZ450" s="30"/>
      <c r="GB450" s="29"/>
      <c r="GC450" s="29"/>
      <c r="GD450" s="29"/>
      <c r="GE450" s="29"/>
      <c r="GF450" s="29"/>
      <c r="GG450" s="29"/>
      <c r="GH450" s="29"/>
      <c r="GI450" s="29"/>
      <c r="GJ450" s="29"/>
      <c r="GK450" s="29"/>
      <c r="GL450" s="29"/>
      <c r="GM450" s="29"/>
      <c r="GN450" s="29"/>
    </row>
    <row r="451" spans="1:196" x14ac:dyDescent="0.25">
      <c r="A451" s="30"/>
      <c r="B451">
        <v>53</v>
      </c>
      <c r="D451" s="35">
        <v>9.8200000000000008E-6</v>
      </c>
      <c r="E451">
        <v>102.333</v>
      </c>
      <c r="F451">
        <v>95</v>
      </c>
      <c r="G451">
        <v>118</v>
      </c>
      <c r="H451">
        <v>90</v>
      </c>
      <c r="I451">
        <v>1.7000000000000001E-2</v>
      </c>
      <c r="L451" s="33"/>
      <c r="M451" s="30"/>
      <c r="N451" s="30"/>
      <c r="O451" s="30"/>
      <c r="P451" s="30"/>
      <c r="Q451" s="30"/>
      <c r="R451" s="30"/>
      <c r="S451" s="30"/>
      <c r="T451" s="30"/>
      <c r="U451" s="30"/>
      <c r="V451" s="33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">
        <v>2</v>
      </c>
      <c r="AS451" s="35">
        <v>7.0600000000000002E-6</v>
      </c>
      <c r="AT451">
        <v>117.944</v>
      </c>
      <c r="AU451">
        <v>112</v>
      </c>
      <c r="AV451">
        <v>122.97499999999999</v>
      </c>
      <c r="AW451">
        <v>-84.56</v>
      </c>
      <c r="AX451">
        <v>1.2E-2</v>
      </c>
      <c r="BL451" s="33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">
        <v>107</v>
      </c>
      <c r="BX451" t="s">
        <v>7</v>
      </c>
      <c r="BY451" s="35">
        <v>1.9E-6</v>
      </c>
      <c r="BZ451">
        <v>32.442</v>
      </c>
      <c r="CA451">
        <v>23.716999999999999</v>
      </c>
      <c r="CB451">
        <v>47.332000000000001</v>
      </c>
      <c r="CC451">
        <v>90.322000000000003</v>
      </c>
      <c r="CD451">
        <v>3.0000000000000001E-3</v>
      </c>
      <c r="CG451" s="33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3"/>
      <c r="DC451" s="30"/>
      <c r="DD451" s="30"/>
      <c r="DE451" s="30"/>
      <c r="DF451" s="30"/>
      <c r="DG451" s="30"/>
      <c r="DH451" s="30"/>
      <c r="DI451" s="30"/>
      <c r="DJ451" s="30"/>
      <c r="DK451" s="30"/>
      <c r="DL451" s="29"/>
      <c r="DM451" s="29"/>
      <c r="DN451" s="30"/>
      <c r="DO451" s="30"/>
      <c r="DP451" s="30"/>
      <c r="DQ451" s="30"/>
      <c r="DR451" s="30"/>
      <c r="DS451" s="30"/>
      <c r="DT451" s="30"/>
      <c r="DU451" s="30"/>
      <c r="DV451" s="30"/>
      <c r="DW451" s="3">
        <v>25</v>
      </c>
      <c r="DX451"/>
      <c r="DY451" s="35">
        <v>8.2900000000000002E-6</v>
      </c>
      <c r="DZ451">
        <v>93.335999999999999</v>
      </c>
      <c r="EA451">
        <v>87.882999999999996</v>
      </c>
      <c r="EB451">
        <v>96.896000000000001</v>
      </c>
      <c r="EC451">
        <v>114.624</v>
      </c>
      <c r="ED451">
        <v>1.4E-2</v>
      </c>
      <c r="EE451"/>
      <c r="EG451" s="33"/>
      <c r="EH451" s="30"/>
      <c r="EI451" s="34"/>
      <c r="EJ451" s="30"/>
      <c r="EK451" s="30"/>
      <c r="EL451" s="30"/>
      <c r="EM451" s="30"/>
      <c r="EN451" s="30"/>
      <c r="EO451" s="30"/>
      <c r="EP451" s="30"/>
      <c r="EQ451" s="33"/>
      <c r="ER451" s="30"/>
      <c r="ES451" s="30"/>
      <c r="ET451" s="30"/>
      <c r="EU451" s="30"/>
      <c r="EV451" s="30"/>
      <c r="EW451" s="30"/>
      <c r="EX451" s="30"/>
      <c r="EY451" s="30"/>
      <c r="EZ451" s="30"/>
      <c r="GB451" s="29"/>
      <c r="GC451" s="29"/>
      <c r="GD451" s="29"/>
      <c r="GE451" s="29"/>
      <c r="GF451" s="29"/>
      <c r="GG451" s="29"/>
      <c r="GH451" s="29"/>
      <c r="GI451" s="29"/>
      <c r="GJ451" s="29"/>
      <c r="GK451" s="29"/>
      <c r="GL451" s="29"/>
      <c r="GM451" s="29"/>
      <c r="GN451" s="29"/>
    </row>
    <row r="452" spans="1:196" x14ac:dyDescent="0.25">
      <c r="A452" s="30"/>
      <c r="B452">
        <v>54</v>
      </c>
      <c r="D452" s="35">
        <v>7.6699999999999994E-6</v>
      </c>
      <c r="E452">
        <v>103.782</v>
      </c>
      <c r="F452">
        <v>91.332999999999998</v>
      </c>
      <c r="G452">
        <v>111.444</v>
      </c>
      <c r="H452">
        <v>-92.385999999999996</v>
      </c>
      <c r="I452">
        <v>1.2999999999999999E-2</v>
      </c>
      <c r="L452" s="33"/>
      <c r="M452" s="30"/>
      <c r="N452" s="30"/>
      <c r="O452" s="30"/>
      <c r="P452" s="30"/>
      <c r="Q452" s="30"/>
      <c r="R452" s="30"/>
      <c r="S452" s="30"/>
      <c r="T452" s="30"/>
      <c r="U452" s="30"/>
      <c r="V452" s="33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">
        <v>3</v>
      </c>
      <c r="AS452" s="35">
        <v>9.5200000000000003E-6</v>
      </c>
      <c r="AT452">
        <v>113.63200000000001</v>
      </c>
      <c r="AU452">
        <v>108.711</v>
      </c>
      <c r="AV452">
        <v>122.29600000000001</v>
      </c>
      <c r="AW452">
        <v>99.462000000000003</v>
      </c>
      <c r="AX452">
        <v>1.7000000000000001E-2</v>
      </c>
      <c r="BL452" s="33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">
        <v>108</v>
      </c>
      <c r="BX452" t="s">
        <v>4</v>
      </c>
      <c r="BY452" s="35">
        <v>2.7599999999999998E-6</v>
      </c>
      <c r="BZ452">
        <v>76.474999999999994</v>
      </c>
      <c r="CA452">
        <v>10.782999999999999</v>
      </c>
      <c r="CB452">
        <v>87.555999999999997</v>
      </c>
      <c r="CC452">
        <v>-78.69</v>
      </c>
      <c r="CD452">
        <v>4.0000000000000001E-3</v>
      </c>
      <c r="CG452" s="33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3"/>
      <c r="DC452" s="30"/>
      <c r="DD452" s="30"/>
      <c r="DE452" s="30"/>
      <c r="DF452" s="30"/>
      <c r="DG452" s="30"/>
      <c r="DH452" s="30"/>
      <c r="DI452" s="30"/>
      <c r="DJ452" s="30"/>
      <c r="DK452" s="30"/>
      <c r="DL452" s="29"/>
      <c r="DM452" s="29"/>
      <c r="DN452" s="30"/>
      <c r="DO452" s="30"/>
      <c r="DP452" s="30"/>
      <c r="DQ452" s="30"/>
      <c r="DR452" s="30"/>
      <c r="DS452" s="30"/>
      <c r="DT452" s="30"/>
      <c r="DU452" s="30"/>
      <c r="DV452" s="30"/>
      <c r="DW452" s="3">
        <v>26</v>
      </c>
      <c r="DX452"/>
      <c r="DY452" s="35">
        <v>7.3699999999999997E-6</v>
      </c>
      <c r="DZ452">
        <v>98.162999999999997</v>
      </c>
      <c r="EA452">
        <v>94.397000000000006</v>
      </c>
      <c r="EB452">
        <v>102.02500000000001</v>
      </c>
      <c r="EC452">
        <v>-66.801000000000002</v>
      </c>
      <c r="ED452">
        <v>1.2999999999999999E-2</v>
      </c>
      <c r="EE452"/>
      <c r="EG452" s="33"/>
      <c r="EH452" s="30"/>
      <c r="EI452" s="34"/>
      <c r="EJ452" s="30"/>
      <c r="EK452" s="30"/>
      <c r="EL452" s="30"/>
      <c r="EM452" s="30"/>
      <c r="EN452" s="30"/>
      <c r="EO452" s="30"/>
      <c r="EP452" s="30"/>
      <c r="EQ452" s="33"/>
      <c r="ER452" s="30"/>
      <c r="ES452" s="30"/>
      <c r="ET452" s="30"/>
      <c r="EU452" s="30"/>
      <c r="EV452" s="30"/>
      <c r="EW452" s="30"/>
      <c r="EX452" s="30"/>
      <c r="EY452" s="30"/>
      <c r="EZ452" s="30"/>
      <c r="GB452" s="29"/>
      <c r="GC452" s="29"/>
      <c r="GD452" s="29"/>
      <c r="GE452" s="29"/>
      <c r="GF452" s="29"/>
      <c r="GG452" s="29"/>
      <c r="GH452" s="29"/>
      <c r="GI452" s="29"/>
      <c r="GJ452" s="29"/>
      <c r="GK452" s="29"/>
      <c r="GL452" s="29"/>
      <c r="GM452" s="29"/>
      <c r="GN452" s="29"/>
    </row>
    <row r="453" spans="1:196" x14ac:dyDescent="0.25">
      <c r="A453" s="30"/>
      <c r="B453">
        <v>55</v>
      </c>
      <c r="D453" s="35">
        <v>5.22E-6</v>
      </c>
      <c r="E453">
        <v>93.902000000000001</v>
      </c>
      <c r="F453">
        <v>87.667000000000002</v>
      </c>
      <c r="G453">
        <v>100.333</v>
      </c>
      <c r="H453">
        <v>90</v>
      </c>
      <c r="I453">
        <v>8.9999999999999993E-3</v>
      </c>
      <c r="L453" s="33"/>
      <c r="M453" s="30"/>
      <c r="N453" s="30"/>
      <c r="O453" s="30"/>
      <c r="P453" s="30"/>
      <c r="Q453" s="30"/>
      <c r="R453" s="30"/>
      <c r="S453" s="30"/>
      <c r="T453" s="30"/>
      <c r="U453" s="30"/>
      <c r="V453" s="33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">
        <v>4</v>
      </c>
      <c r="AS453" s="35">
        <v>9.8200000000000008E-6</v>
      </c>
      <c r="AT453">
        <v>118.907</v>
      </c>
      <c r="AU453">
        <v>111.77800000000001</v>
      </c>
      <c r="AV453">
        <v>125.688</v>
      </c>
      <c r="AW453">
        <v>-79.046000000000006</v>
      </c>
      <c r="AX453">
        <v>1.7000000000000001E-2</v>
      </c>
      <c r="BL453" s="33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">
        <v>109</v>
      </c>
      <c r="BX453" t="s">
        <v>5</v>
      </c>
      <c r="BY453" s="35">
        <v>1.4100000000000001E-5</v>
      </c>
      <c r="BZ453">
        <v>222.93600000000001</v>
      </c>
      <c r="CA453">
        <v>159.76</v>
      </c>
      <c r="CB453">
        <v>253.47300000000001</v>
      </c>
      <c r="CC453">
        <v>107.65</v>
      </c>
      <c r="CD453">
        <v>2.5000000000000001E-2</v>
      </c>
      <c r="CG453" s="33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3"/>
      <c r="DC453" s="30"/>
      <c r="DD453" s="30"/>
      <c r="DE453" s="30"/>
      <c r="DF453" s="30"/>
      <c r="DG453" s="30"/>
      <c r="DH453" s="30"/>
      <c r="DI453" s="30"/>
      <c r="DJ453" s="30"/>
      <c r="DK453" s="30"/>
      <c r="DL453" s="29"/>
      <c r="DM453" s="29"/>
      <c r="DN453" s="30"/>
      <c r="DO453" s="30"/>
      <c r="DP453" s="30"/>
      <c r="DQ453" s="30"/>
      <c r="DR453" s="30"/>
      <c r="DS453" s="30"/>
      <c r="DT453" s="30"/>
      <c r="DU453" s="30"/>
      <c r="DV453" s="30"/>
      <c r="DW453" s="3">
        <v>27</v>
      </c>
      <c r="DX453"/>
      <c r="DY453" s="35">
        <v>5.22E-6</v>
      </c>
      <c r="DZ453">
        <v>98.51</v>
      </c>
      <c r="EA453">
        <v>96.707999999999998</v>
      </c>
      <c r="EB453">
        <v>101.917</v>
      </c>
      <c r="EC453">
        <v>119.745</v>
      </c>
      <c r="ED453">
        <v>8.9999999999999993E-3</v>
      </c>
      <c r="EE453"/>
      <c r="EG453" s="33"/>
      <c r="EH453" s="30"/>
      <c r="EI453" s="34"/>
      <c r="EJ453" s="30"/>
      <c r="EK453" s="30"/>
      <c r="EL453" s="30"/>
      <c r="EM453" s="30"/>
      <c r="EN453" s="30"/>
      <c r="EO453" s="30"/>
      <c r="EP453" s="30"/>
      <c r="EQ453" s="33"/>
      <c r="ER453" s="30"/>
      <c r="ES453" s="30"/>
      <c r="ET453" s="30"/>
      <c r="EU453" s="30"/>
      <c r="EV453" s="30"/>
      <c r="EW453" s="30"/>
      <c r="EX453" s="30"/>
      <c r="EY453" s="30"/>
      <c r="EZ453" s="30"/>
      <c r="GB453" s="29"/>
      <c r="GC453" s="29"/>
      <c r="GD453" s="29"/>
      <c r="GE453" s="29"/>
      <c r="GF453" s="29"/>
      <c r="GG453" s="29"/>
      <c r="GH453" s="29"/>
      <c r="GI453" s="29"/>
      <c r="GJ453" s="29"/>
      <c r="GK453" s="29"/>
      <c r="GL453" s="29"/>
      <c r="GM453" s="29"/>
      <c r="GN453" s="29"/>
    </row>
    <row r="454" spans="1:196" x14ac:dyDescent="0.25">
      <c r="A454" s="30"/>
      <c r="B454">
        <v>56</v>
      </c>
      <c r="D454" s="35">
        <v>8.2900000000000002E-6</v>
      </c>
      <c r="E454">
        <v>93.382999999999996</v>
      </c>
      <c r="F454">
        <v>87.332999999999998</v>
      </c>
      <c r="G454">
        <v>97.332999999999998</v>
      </c>
      <c r="H454">
        <v>-90</v>
      </c>
      <c r="I454">
        <v>1.4E-2</v>
      </c>
      <c r="L454" s="33"/>
      <c r="M454" s="30"/>
      <c r="N454" s="30"/>
      <c r="O454" s="30"/>
      <c r="P454" s="30"/>
      <c r="Q454" s="30"/>
      <c r="R454" s="30"/>
      <c r="S454" s="30"/>
      <c r="T454" s="30"/>
      <c r="U454" s="30"/>
      <c r="V454" s="33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">
        <v>5</v>
      </c>
      <c r="AS454" s="35">
        <v>1.26E-5</v>
      </c>
      <c r="AT454">
        <v>109.20399999999999</v>
      </c>
      <c r="AU454">
        <v>105.904</v>
      </c>
      <c r="AV454">
        <v>112.357</v>
      </c>
      <c r="AW454">
        <v>98.745999999999995</v>
      </c>
      <c r="AX454">
        <v>2.1999999999999999E-2</v>
      </c>
      <c r="BL454" s="33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">
        <v>106</v>
      </c>
      <c r="BY454" s="35">
        <v>7.5799999999999999E-4</v>
      </c>
      <c r="BZ454">
        <v>132.50800000000001</v>
      </c>
      <c r="CA454">
        <v>11.664</v>
      </c>
      <c r="CB454">
        <v>253.857</v>
      </c>
      <c r="CC454">
        <v>104.797</v>
      </c>
      <c r="CD454">
        <v>1.367</v>
      </c>
      <c r="CG454" s="33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3"/>
      <c r="DC454" s="30"/>
      <c r="DD454" s="30"/>
      <c r="DE454" s="30"/>
      <c r="DF454" s="30"/>
      <c r="DG454" s="30"/>
      <c r="DH454" s="30"/>
      <c r="DI454" s="30"/>
      <c r="DJ454" s="30"/>
      <c r="DK454" s="30"/>
      <c r="DL454" s="29"/>
      <c r="DM454" s="29"/>
      <c r="DN454" s="30"/>
      <c r="DO454" s="30"/>
      <c r="DP454" s="30"/>
      <c r="DQ454" s="30"/>
      <c r="DR454" s="30"/>
      <c r="DS454" s="30"/>
      <c r="DT454" s="30"/>
      <c r="DU454" s="30"/>
      <c r="DV454" s="30"/>
      <c r="DW454" s="3">
        <v>28</v>
      </c>
      <c r="DX454"/>
      <c r="DY454" s="35">
        <v>1.38E-5</v>
      </c>
      <c r="DZ454">
        <v>106.748</v>
      </c>
      <c r="EA454">
        <v>98</v>
      </c>
      <c r="EB454">
        <v>115.556</v>
      </c>
      <c r="EC454">
        <v>-65.772000000000006</v>
      </c>
      <c r="ED454">
        <v>2.4E-2</v>
      </c>
      <c r="EE454"/>
      <c r="EG454" s="33"/>
      <c r="EH454" s="30"/>
      <c r="EI454" s="34"/>
      <c r="EJ454" s="30"/>
      <c r="EK454" s="30"/>
      <c r="EL454" s="30"/>
      <c r="EM454" s="30"/>
      <c r="EN454" s="30"/>
      <c r="EO454" s="30"/>
      <c r="EP454" s="30"/>
      <c r="EQ454" s="33"/>
      <c r="ER454" s="30"/>
      <c r="ES454" s="30"/>
      <c r="ET454" s="30"/>
      <c r="EU454" s="30"/>
      <c r="EV454" s="30"/>
      <c r="EW454" s="30"/>
      <c r="EX454" s="30"/>
      <c r="EY454" s="30"/>
      <c r="EZ454" s="30"/>
      <c r="GB454" s="29"/>
      <c r="GC454" s="29"/>
      <c r="GD454" s="29"/>
      <c r="GE454" s="29"/>
      <c r="GF454" s="29"/>
      <c r="GG454" s="29"/>
      <c r="GH454" s="29"/>
      <c r="GI454" s="29"/>
      <c r="GJ454" s="29"/>
      <c r="GK454" s="29"/>
      <c r="GL454" s="29"/>
      <c r="GM454" s="29"/>
      <c r="GN454" s="29"/>
    </row>
    <row r="455" spans="1:196" x14ac:dyDescent="0.25">
      <c r="A455" s="30"/>
      <c r="B455">
        <v>57</v>
      </c>
      <c r="D455" s="35">
        <v>6.1399999999999997E-6</v>
      </c>
      <c r="E455">
        <v>90.9</v>
      </c>
      <c r="F455">
        <v>88.332999999999998</v>
      </c>
      <c r="G455">
        <v>94</v>
      </c>
      <c r="H455">
        <v>90</v>
      </c>
      <c r="I455">
        <v>1.0999999999999999E-2</v>
      </c>
      <c r="L455" s="33"/>
      <c r="M455" s="30"/>
      <c r="N455" s="30"/>
      <c r="O455" s="30"/>
      <c r="P455" s="30"/>
      <c r="Q455" s="30"/>
      <c r="R455" s="30"/>
      <c r="S455" s="30"/>
      <c r="T455" s="30"/>
      <c r="U455" s="30"/>
      <c r="V455" s="33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">
        <v>6</v>
      </c>
      <c r="AS455" s="35">
        <v>1.01E-5</v>
      </c>
      <c r="AT455">
        <v>115.212</v>
      </c>
      <c r="AU455">
        <v>108.611</v>
      </c>
      <c r="AV455">
        <v>121.97199999999999</v>
      </c>
      <c r="AW455">
        <v>-82.875</v>
      </c>
      <c r="AX455">
        <v>1.7999999999999999E-2</v>
      </c>
      <c r="BL455" s="33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CD455">
        <v>6.415</v>
      </c>
      <c r="CG455" s="33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3"/>
      <c r="DC455" s="30"/>
      <c r="DD455" s="30"/>
      <c r="DE455" s="30"/>
      <c r="DF455" s="30"/>
      <c r="DG455" s="30"/>
      <c r="DH455" s="30"/>
      <c r="DI455" s="30"/>
      <c r="DJ455" s="30"/>
      <c r="DK455" s="30"/>
      <c r="DL455" s="29"/>
      <c r="DM455" s="29"/>
      <c r="DN455" s="30"/>
      <c r="DO455" s="30"/>
      <c r="DP455" s="30"/>
      <c r="DQ455" s="30"/>
      <c r="DR455" s="30"/>
      <c r="DS455" s="30"/>
      <c r="DT455" s="30"/>
      <c r="DU455" s="30"/>
      <c r="DV455" s="30"/>
      <c r="DW455" s="3">
        <v>29</v>
      </c>
      <c r="DX455"/>
      <c r="DY455" s="35">
        <v>5.8300000000000001E-6</v>
      </c>
      <c r="DZ455">
        <v>108.855</v>
      </c>
      <c r="EA455">
        <v>103.03700000000001</v>
      </c>
      <c r="EB455">
        <v>114.285</v>
      </c>
      <c r="EC455">
        <v>116.565</v>
      </c>
      <c r="ED455">
        <v>0.01</v>
      </c>
      <c r="EE455"/>
      <c r="EG455" s="33"/>
      <c r="EH455" s="30"/>
      <c r="EI455" s="34"/>
      <c r="EJ455" s="30"/>
      <c r="EK455" s="30"/>
      <c r="EL455" s="30"/>
      <c r="EM455" s="30"/>
      <c r="EN455" s="30"/>
      <c r="EO455" s="30"/>
      <c r="EP455" s="30"/>
      <c r="EQ455" s="33"/>
      <c r="ER455" s="30"/>
      <c r="ES455" s="30"/>
      <c r="ET455" s="30"/>
      <c r="EU455" s="30"/>
      <c r="EV455" s="30"/>
      <c r="EW455" s="30"/>
      <c r="EX455" s="30"/>
      <c r="EY455" s="30"/>
      <c r="EZ455" s="30"/>
      <c r="GB455" s="29"/>
      <c r="GC455" s="29"/>
      <c r="GD455" s="29"/>
      <c r="GE455" s="29"/>
      <c r="GF455" s="29"/>
      <c r="GG455" s="29"/>
      <c r="GH455" s="29"/>
      <c r="GI455" s="29"/>
      <c r="GJ455" s="29"/>
      <c r="GK455" s="29"/>
      <c r="GL455" s="29"/>
      <c r="GM455" s="29"/>
      <c r="GN455" s="29"/>
    </row>
    <row r="456" spans="1:196" x14ac:dyDescent="0.25">
      <c r="A456" s="30"/>
      <c r="B456">
        <v>58</v>
      </c>
      <c r="D456" s="35">
        <v>7.6699999999999994E-6</v>
      </c>
      <c r="E456">
        <v>93.293000000000006</v>
      </c>
      <c r="F456">
        <v>83</v>
      </c>
      <c r="G456">
        <v>102</v>
      </c>
      <c r="H456">
        <v>-90</v>
      </c>
      <c r="I456">
        <v>1.2999999999999999E-2</v>
      </c>
      <c r="L456" s="33"/>
      <c r="M456" s="30"/>
      <c r="N456" s="30"/>
      <c r="O456" s="30"/>
      <c r="P456" s="30"/>
      <c r="Q456" s="30"/>
      <c r="R456" s="30"/>
      <c r="S456" s="30"/>
      <c r="T456" s="30"/>
      <c r="U456" s="30"/>
      <c r="V456" s="33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">
        <v>7</v>
      </c>
      <c r="AS456" s="35">
        <v>1.2E-5</v>
      </c>
      <c r="AT456">
        <v>117.666</v>
      </c>
      <c r="AU456">
        <v>105.93</v>
      </c>
      <c r="AV456">
        <v>128.59100000000001</v>
      </c>
      <c r="AW456">
        <v>98.972999999999999</v>
      </c>
      <c r="AX456">
        <v>2.1000000000000001E-2</v>
      </c>
      <c r="BL456" s="33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CE456" t="s">
        <v>8</v>
      </c>
      <c r="CG456" s="33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3"/>
      <c r="DC456" s="30"/>
      <c r="DD456" s="30"/>
      <c r="DE456" s="30"/>
      <c r="DF456" s="30"/>
      <c r="DG456" s="30"/>
      <c r="DH456" s="30"/>
      <c r="DI456" s="30"/>
      <c r="DJ456" s="30"/>
      <c r="DK456" s="30"/>
      <c r="DL456" s="29"/>
      <c r="DM456" s="29"/>
      <c r="DN456" s="30"/>
      <c r="DO456" s="30"/>
      <c r="DP456" s="30"/>
      <c r="DQ456" s="30"/>
      <c r="DR456" s="30"/>
      <c r="DS456" s="30"/>
      <c r="DT456" s="30"/>
      <c r="DU456" s="30"/>
      <c r="DV456" s="30"/>
      <c r="DW456" s="3">
        <v>30</v>
      </c>
      <c r="DX456"/>
      <c r="DY456" s="35">
        <v>4.9100000000000004E-6</v>
      </c>
      <c r="DZ456">
        <v>111.32299999999999</v>
      </c>
      <c r="EA456">
        <v>105.167</v>
      </c>
      <c r="EB456">
        <v>115.5</v>
      </c>
      <c r="EC456">
        <v>-66.801000000000002</v>
      </c>
      <c r="ED456">
        <v>8.0000000000000002E-3</v>
      </c>
      <c r="EE456"/>
      <c r="EG456" s="33"/>
      <c r="EH456" s="30"/>
      <c r="EI456" s="34"/>
      <c r="EJ456" s="30"/>
      <c r="EK456" s="30"/>
      <c r="EL456" s="30"/>
      <c r="EM456" s="30"/>
      <c r="EN456" s="30"/>
      <c r="EO456" s="30"/>
      <c r="EP456" s="30"/>
      <c r="EQ456" s="33"/>
      <c r="ER456" s="30"/>
      <c r="ES456" s="30"/>
      <c r="ET456" s="30"/>
      <c r="EU456" s="30"/>
      <c r="EV456" s="30"/>
      <c r="EW456" s="30"/>
      <c r="EX456" s="30"/>
      <c r="EY456" s="30"/>
      <c r="EZ456" s="30"/>
      <c r="GB456" s="29"/>
      <c r="GC456" s="29"/>
      <c r="GD456" s="29"/>
      <c r="GE456" s="29"/>
      <c r="GF456" s="29"/>
      <c r="GG456" s="29"/>
      <c r="GH456" s="29"/>
      <c r="GI456" s="29"/>
      <c r="GJ456" s="29"/>
      <c r="GK456" s="29"/>
      <c r="GL456" s="29"/>
      <c r="GM456" s="29"/>
      <c r="GN456" s="29"/>
    </row>
    <row r="457" spans="1:196" x14ac:dyDescent="0.25">
      <c r="A457" s="30"/>
      <c r="B457">
        <v>59</v>
      </c>
      <c r="D457" s="35">
        <v>1.26E-5</v>
      </c>
      <c r="E457">
        <v>106.52500000000001</v>
      </c>
      <c r="F457">
        <v>100.533</v>
      </c>
      <c r="G457">
        <v>115.35</v>
      </c>
      <c r="H457">
        <v>87.138000000000005</v>
      </c>
      <c r="I457">
        <v>2.1999999999999999E-2</v>
      </c>
      <c r="L457" s="33"/>
      <c r="M457" s="30"/>
      <c r="N457" s="30"/>
      <c r="O457" s="30"/>
      <c r="P457" s="30"/>
      <c r="Q457" s="30"/>
      <c r="R457" s="30"/>
      <c r="S457" s="30"/>
      <c r="T457" s="30"/>
      <c r="U457" s="30"/>
      <c r="V457" s="33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">
        <v>8</v>
      </c>
      <c r="AS457" s="35">
        <v>1.26E-5</v>
      </c>
      <c r="AT457">
        <v>101.172</v>
      </c>
      <c r="AU457">
        <v>93.367000000000004</v>
      </c>
      <c r="AV457">
        <v>109.556</v>
      </c>
      <c r="AW457">
        <v>-81.468999999999994</v>
      </c>
      <c r="AX457">
        <v>2.1999999999999999E-2</v>
      </c>
      <c r="BL457" s="33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CE457">
        <f>CD454/CD450</f>
        <v>105.15384615384616</v>
      </c>
      <c r="CF457">
        <f>CD455/CD450</f>
        <v>493.46153846153851</v>
      </c>
      <c r="CG457" s="33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3"/>
      <c r="DC457" s="30"/>
      <c r="DD457" s="30"/>
      <c r="DE457" s="30"/>
      <c r="DF457" s="30"/>
      <c r="DG457" s="30"/>
      <c r="DH457" s="30"/>
      <c r="DI457" s="30"/>
      <c r="DJ457" s="30"/>
      <c r="DK457" s="30"/>
      <c r="DL457" s="29"/>
      <c r="DM457" s="29"/>
      <c r="DN457" s="30"/>
      <c r="DO457" s="30"/>
      <c r="DP457" s="30"/>
      <c r="DQ457" s="30"/>
      <c r="DR457" s="30"/>
      <c r="DS457" s="30"/>
      <c r="DT457" s="30"/>
      <c r="DU457" s="30"/>
      <c r="DV457" s="30"/>
      <c r="DW457" s="3">
        <v>31</v>
      </c>
      <c r="DX457"/>
      <c r="DY457" s="35">
        <v>5.5300000000000004E-6</v>
      </c>
      <c r="DZ457">
        <v>121.146</v>
      </c>
      <c r="EA457">
        <v>114.833</v>
      </c>
      <c r="EB457">
        <v>126.917</v>
      </c>
      <c r="EC457">
        <v>113.629</v>
      </c>
      <c r="ED457">
        <v>8.9999999999999993E-3</v>
      </c>
      <c r="EE457"/>
      <c r="EG457" s="33"/>
      <c r="EH457" s="30"/>
      <c r="EI457" s="34"/>
      <c r="EJ457" s="30"/>
      <c r="EK457" s="30"/>
      <c r="EL457" s="30"/>
      <c r="EM457" s="30"/>
      <c r="EN457" s="30"/>
      <c r="EO457" s="30"/>
      <c r="EP457" s="30"/>
      <c r="EQ457" s="33"/>
      <c r="ER457" s="30"/>
      <c r="ES457" s="30"/>
      <c r="ET457" s="30"/>
      <c r="EU457" s="30"/>
      <c r="EV457" s="30"/>
      <c r="EW457" s="30"/>
      <c r="EX457" s="30"/>
      <c r="EY457" s="30"/>
      <c r="EZ457" s="30"/>
      <c r="GB457" s="29"/>
      <c r="GC457" s="29"/>
      <c r="GD457" s="29"/>
      <c r="GE457" s="29"/>
      <c r="GF457" s="29"/>
      <c r="GG457" s="29"/>
      <c r="GH457" s="29"/>
      <c r="GI457" s="29"/>
      <c r="GJ457" s="29"/>
      <c r="GK457" s="29"/>
      <c r="GL457" s="29"/>
      <c r="GM457" s="29"/>
      <c r="GN457" s="29"/>
    </row>
    <row r="458" spans="1:196" x14ac:dyDescent="0.25">
      <c r="A458" s="30"/>
      <c r="B458">
        <v>60</v>
      </c>
      <c r="D458" s="35">
        <v>8.2900000000000002E-6</v>
      </c>
      <c r="E458">
        <v>122.128</v>
      </c>
      <c r="F458">
        <v>105.333</v>
      </c>
      <c r="G458">
        <v>147.077</v>
      </c>
      <c r="H458">
        <v>-92.203000000000003</v>
      </c>
      <c r="I458">
        <v>1.4E-2</v>
      </c>
      <c r="L458" s="33"/>
      <c r="M458" s="30"/>
      <c r="N458" s="30"/>
      <c r="O458" s="30"/>
      <c r="P458" s="30"/>
      <c r="Q458" s="30"/>
      <c r="R458" s="30"/>
      <c r="S458" s="30"/>
      <c r="T458" s="30"/>
      <c r="U458" s="30"/>
      <c r="V458" s="33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">
        <v>9</v>
      </c>
      <c r="AS458" s="35">
        <v>9.5200000000000003E-6</v>
      </c>
      <c r="AT458">
        <v>102.32</v>
      </c>
      <c r="AU458">
        <v>92.466999999999999</v>
      </c>
      <c r="AV458">
        <v>109.556</v>
      </c>
      <c r="AW458">
        <v>99.462000000000003</v>
      </c>
      <c r="AX458">
        <v>1.7000000000000001E-2</v>
      </c>
      <c r="BL458" s="33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Z458">
        <f>CA459-CF457</f>
        <v>148.0384615384616</v>
      </c>
      <c r="CA458">
        <f>CD455/(CD450+CD451)</f>
        <v>400.9375</v>
      </c>
      <c r="CB458">
        <f>CC459-CE457</f>
        <v>31.546153846153857</v>
      </c>
      <c r="CC458">
        <f>CD454/(CD450+CD451)</f>
        <v>85.4375</v>
      </c>
      <c r="CD458" t="s">
        <v>9</v>
      </c>
      <c r="CE458">
        <f>CD454/CD453</f>
        <v>54.68</v>
      </c>
      <c r="CF458">
        <f>CD455/CD453</f>
        <v>256.59999999999997</v>
      </c>
      <c r="CG458" s="33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3"/>
      <c r="DC458" s="30"/>
      <c r="DD458" s="30"/>
      <c r="DE458" s="30"/>
      <c r="DF458" s="30"/>
      <c r="DG458" s="30"/>
      <c r="DH458" s="30"/>
      <c r="DI458" s="30"/>
      <c r="DJ458" s="30"/>
      <c r="DK458" s="30"/>
      <c r="DL458" s="29"/>
      <c r="DM458" s="29"/>
      <c r="DN458" s="30"/>
      <c r="DO458" s="30"/>
      <c r="DP458" s="30"/>
      <c r="DQ458" s="30"/>
      <c r="DR458" s="30"/>
      <c r="DS458" s="30"/>
      <c r="DT458" s="30"/>
      <c r="DU458" s="30"/>
      <c r="DV458" s="30"/>
      <c r="DW458" s="3">
        <v>32</v>
      </c>
      <c r="DX458"/>
      <c r="DY458" s="35">
        <v>5.5300000000000004E-6</v>
      </c>
      <c r="DZ458">
        <v>124.992</v>
      </c>
      <c r="EA458">
        <v>120.167</v>
      </c>
      <c r="EB458">
        <v>132.137</v>
      </c>
      <c r="EC458">
        <v>-61.927999999999997</v>
      </c>
      <c r="ED458">
        <v>0.01</v>
      </c>
      <c r="EE458"/>
      <c r="EG458" s="33"/>
      <c r="EH458" s="30"/>
      <c r="EI458" s="34"/>
      <c r="EJ458" s="30"/>
      <c r="EK458" s="30"/>
      <c r="EL458" s="30"/>
      <c r="EM458" s="30"/>
      <c r="EN458" s="30"/>
      <c r="EO458" s="30"/>
      <c r="EP458" s="30"/>
      <c r="EQ458" s="33"/>
      <c r="ER458" s="30"/>
      <c r="ES458" s="30"/>
      <c r="ET458" s="30"/>
      <c r="EU458" s="30"/>
      <c r="EV458" s="30"/>
      <c r="EW458" s="30"/>
      <c r="EX458" s="30"/>
      <c r="EY458" s="30"/>
      <c r="EZ458" s="30"/>
      <c r="GB458" s="29"/>
      <c r="GC458" s="29"/>
      <c r="GD458" s="29"/>
      <c r="GE458" s="29"/>
      <c r="GF458" s="29"/>
      <c r="GG458" s="29"/>
      <c r="GH458" s="29"/>
      <c r="GI458" s="29"/>
      <c r="GJ458" s="29"/>
      <c r="GK458" s="29"/>
      <c r="GL458" s="29"/>
      <c r="GM458" s="29"/>
      <c r="GN458" s="29"/>
    </row>
    <row r="459" spans="1:196" x14ac:dyDescent="0.25">
      <c r="A459" s="30"/>
      <c r="B459">
        <v>61</v>
      </c>
      <c r="D459" s="35">
        <v>8.8999999999999995E-6</v>
      </c>
      <c r="E459">
        <v>118.917</v>
      </c>
      <c r="F459">
        <v>100</v>
      </c>
      <c r="G459">
        <v>140.607</v>
      </c>
      <c r="H459">
        <v>92.045000000000002</v>
      </c>
      <c r="I459">
        <v>1.6E-2</v>
      </c>
      <c r="L459" s="33"/>
      <c r="M459" s="30"/>
      <c r="N459" s="30"/>
      <c r="O459" s="30"/>
      <c r="P459" s="30"/>
      <c r="Q459" s="30"/>
      <c r="R459" s="30"/>
      <c r="S459" s="30"/>
      <c r="T459" s="30"/>
      <c r="U459" s="30"/>
      <c r="V459" s="33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">
        <v>10</v>
      </c>
      <c r="AS459" s="35">
        <v>1.1399999999999999E-5</v>
      </c>
      <c r="AT459">
        <v>111.962</v>
      </c>
      <c r="AU459">
        <v>100.77800000000001</v>
      </c>
      <c r="AV459">
        <v>124</v>
      </c>
      <c r="AW459">
        <v>-83.66</v>
      </c>
      <c r="AX459">
        <v>0.02</v>
      </c>
      <c r="BL459" s="33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CA459">
        <f>CD455/(CD450-CD451)</f>
        <v>641.50000000000011</v>
      </c>
      <c r="CC459">
        <f>CD454/(CD450-CD451)</f>
        <v>136.70000000000002</v>
      </c>
      <c r="CD459" t="s">
        <v>10</v>
      </c>
      <c r="CE459">
        <f>CD454/CD452</f>
        <v>341.75</v>
      </c>
      <c r="CF459">
        <f>CD455/CD452</f>
        <v>1603.75</v>
      </c>
      <c r="CG459" s="33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3"/>
      <c r="DC459" s="30"/>
      <c r="DD459" s="30"/>
      <c r="DE459" s="30"/>
      <c r="DF459" s="30"/>
      <c r="DG459" s="30"/>
      <c r="DH459" s="30"/>
      <c r="DI459" s="30"/>
      <c r="DJ459" s="30"/>
      <c r="DK459" s="30"/>
      <c r="DL459" s="29"/>
      <c r="DM459" s="29"/>
      <c r="DN459" s="30"/>
      <c r="DO459" s="30"/>
      <c r="DP459" s="30"/>
      <c r="DQ459" s="30"/>
      <c r="DR459" s="30"/>
      <c r="DS459" s="30"/>
      <c r="DT459" s="30"/>
      <c r="DU459" s="30"/>
      <c r="DV459" s="30"/>
      <c r="DW459" s="3">
        <v>33</v>
      </c>
      <c r="DX459"/>
      <c r="DY459" s="35">
        <v>9.8200000000000008E-6</v>
      </c>
      <c r="DZ459">
        <v>123.392</v>
      </c>
      <c r="EA459">
        <v>113.774</v>
      </c>
      <c r="EB459">
        <v>136.27600000000001</v>
      </c>
      <c r="EC459">
        <v>113.199</v>
      </c>
      <c r="ED459">
        <v>1.7000000000000001E-2</v>
      </c>
      <c r="EE459"/>
      <c r="EG459" s="33"/>
      <c r="EH459" s="30"/>
      <c r="EI459" s="34"/>
      <c r="EJ459" s="30"/>
      <c r="EK459" s="30"/>
      <c r="EL459" s="30"/>
      <c r="EM459" s="30"/>
      <c r="EN459" s="30"/>
      <c r="EO459" s="30"/>
      <c r="EP459" s="30"/>
      <c r="EQ459" s="33"/>
      <c r="ER459" s="30"/>
      <c r="ES459" s="30"/>
      <c r="ET459" s="30"/>
      <c r="EU459" s="30"/>
      <c r="EV459" s="30"/>
      <c r="EW459" s="30"/>
      <c r="EX459" s="30"/>
      <c r="EY459" s="30"/>
      <c r="EZ459" s="30"/>
      <c r="GB459" s="29"/>
      <c r="GC459" s="29"/>
      <c r="GD459" s="29"/>
      <c r="GE459" s="29"/>
      <c r="GF459" s="29"/>
      <c r="GG459" s="29"/>
      <c r="GH459" s="29"/>
      <c r="GI459" s="29"/>
      <c r="GJ459" s="29"/>
      <c r="GK459" s="29"/>
      <c r="GL459" s="29"/>
      <c r="GM459" s="29"/>
      <c r="GN459" s="29"/>
    </row>
    <row r="460" spans="1:196" x14ac:dyDescent="0.25">
      <c r="A460" s="30"/>
      <c r="B460">
        <v>62</v>
      </c>
      <c r="D460" s="35">
        <v>8.2900000000000002E-6</v>
      </c>
      <c r="E460">
        <v>125.24</v>
      </c>
      <c r="F460">
        <v>93.872</v>
      </c>
      <c r="G460">
        <v>166.59</v>
      </c>
      <c r="H460">
        <v>-87.796999999999997</v>
      </c>
      <c r="I460">
        <v>1.4E-2</v>
      </c>
      <c r="L460" s="33"/>
      <c r="M460" s="30"/>
      <c r="N460" s="30"/>
      <c r="O460" s="30"/>
      <c r="P460" s="30"/>
      <c r="Q460" s="30"/>
      <c r="R460" s="30"/>
      <c r="S460" s="30"/>
      <c r="T460" s="30"/>
      <c r="U460" s="30"/>
      <c r="V460" s="33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">
        <v>11</v>
      </c>
      <c r="AS460" s="35">
        <v>7.0600000000000002E-6</v>
      </c>
      <c r="AT460">
        <v>107.247</v>
      </c>
      <c r="AU460">
        <v>102.131</v>
      </c>
      <c r="AV460">
        <v>111.818</v>
      </c>
      <c r="AW460">
        <v>100.30500000000001</v>
      </c>
      <c r="AX460">
        <v>1.2E-2</v>
      </c>
      <c r="BL460" s="33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3"/>
      <c r="BX460" s="30"/>
      <c r="BY460" s="30"/>
      <c r="BZ460" s="30"/>
      <c r="CA460" s="30"/>
      <c r="CB460" s="30"/>
      <c r="CC460" s="30"/>
      <c r="CD460" s="30"/>
      <c r="CE460" s="30"/>
      <c r="CF460" s="30"/>
      <c r="CG460" s="33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3"/>
      <c r="DC460" s="30"/>
      <c r="DD460" s="30"/>
      <c r="DE460" s="30"/>
      <c r="DF460" s="30"/>
      <c r="DG460" s="30"/>
      <c r="DH460" s="30"/>
      <c r="DI460" s="30"/>
      <c r="DJ460" s="30"/>
      <c r="DK460" s="30"/>
      <c r="DL460" s="29"/>
      <c r="DM460" s="29"/>
      <c r="DN460" s="30"/>
      <c r="DO460" s="30"/>
      <c r="DP460" s="30"/>
      <c r="DQ460" s="30"/>
      <c r="DR460" s="30"/>
      <c r="DS460" s="30"/>
      <c r="DT460" s="30"/>
      <c r="DU460" s="30"/>
      <c r="DV460" s="30"/>
      <c r="DW460" s="3">
        <v>34</v>
      </c>
      <c r="DX460"/>
      <c r="DY460" s="35">
        <v>9.8200000000000008E-6</v>
      </c>
      <c r="DZ460">
        <v>126.52200000000001</v>
      </c>
      <c r="EA460">
        <v>119.97199999999999</v>
      </c>
      <c r="EB460">
        <v>132.19399999999999</v>
      </c>
      <c r="EC460">
        <v>-63.435000000000002</v>
      </c>
      <c r="ED460">
        <v>1.7000000000000001E-2</v>
      </c>
      <c r="EE460"/>
      <c r="EG460" s="33"/>
      <c r="EH460" s="30"/>
      <c r="EI460" s="34"/>
      <c r="EJ460" s="30"/>
      <c r="EK460" s="30"/>
      <c r="EL460" s="30"/>
      <c r="EM460" s="30"/>
      <c r="EN460" s="30"/>
      <c r="EO460" s="30"/>
      <c r="EP460" s="30"/>
      <c r="EQ460" s="33"/>
      <c r="ER460" s="30"/>
      <c r="ES460" s="30"/>
      <c r="ET460" s="30"/>
      <c r="EU460" s="30"/>
      <c r="EV460" s="30"/>
      <c r="EW460" s="30"/>
      <c r="EX460" s="30"/>
      <c r="EY460" s="30"/>
      <c r="EZ460" s="30"/>
      <c r="GB460" s="29"/>
      <c r="GC460" s="29"/>
      <c r="GD460" s="29"/>
      <c r="GE460" s="29"/>
      <c r="GF460" s="29"/>
      <c r="GG460" s="29"/>
      <c r="GH460" s="29"/>
      <c r="GI460" s="29"/>
      <c r="GJ460" s="29"/>
      <c r="GK460" s="29"/>
      <c r="GL460" s="29"/>
      <c r="GM460" s="29"/>
      <c r="GN460" s="29"/>
    </row>
    <row r="461" spans="1:196" x14ac:dyDescent="0.25">
      <c r="A461" s="30"/>
      <c r="B461">
        <v>63</v>
      </c>
      <c r="D461" s="35">
        <v>4.6E-6</v>
      </c>
      <c r="E461">
        <v>121.541</v>
      </c>
      <c r="F461">
        <v>109.833</v>
      </c>
      <c r="G461">
        <v>131</v>
      </c>
      <c r="H461">
        <v>85.914000000000001</v>
      </c>
      <c r="I461">
        <v>8.0000000000000002E-3</v>
      </c>
      <c r="L461" s="33"/>
      <c r="M461" s="30"/>
      <c r="N461" s="30"/>
      <c r="O461" s="30"/>
      <c r="P461" s="30"/>
      <c r="Q461" s="30"/>
      <c r="R461" s="30"/>
      <c r="S461" s="30"/>
      <c r="T461" s="30"/>
      <c r="U461" s="30"/>
      <c r="V461" s="33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">
        <v>12</v>
      </c>
      <c r="AS461" s="35">
        <v>1.0699999999999999E-5</v>
      </c>
      <c r="AT461">
        <v>113.616</v>
      </c>
      <c r="AU461">
        <v>104.77800000000001</v>
      </c>
      <c r="AV461">
        <v>123.78100000000001</v>
      </c>
      <c r="AW461">
        <v>-79.992000000000004</v>
      </c>
      <c r="AX461">
        <v>1.9E-2</v>
      </c>
      <c r="BL461" s="33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3"/>
      <c r="BX461" s="30"/>
      <c r="BY461" s="30"/>
      <c r="BZ461" s="30"/>
      <c r="CA461" s="30"/>
      <c r="CB461" s="30"/>
      <c r="CC461" s="30"/>
      <c r="CD461" s="30"/>
      <c r="CE461" s="30"/>
      <c r="CF461" s="30"/>
      <c r="CG461" s="33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3"/>
      <c r="DC461" s="30"/>
      <c r="DD461" s="30"/>
      <c r="DE461" s="30"/>
      <c r="DF461" s="30"/>
      <c r="DG461" s="30"/>
      <c r="DH461" s="30"/>
      <c r="DI461" s="30"/>
      <c r="DJ461" s="30"/>
      <c r="DK461" s="30"/>
      <c r="DL461" s="29"/>
      <c r="DM461" s="29"/>
      <c r="DN461" s="30"/>
      <c r="DO461" s="30"/>
      <c r="DP461" s="30"/>
      <c r="DQ461" s="30"/>
      <c r="DR461" s="30"/>
      <c r="DS461" s="30"/>
      <c r="DT461" s="30"/>
      <c r="DU461" s="30"/>
      <c r="DV461" s="30"/>
      <c r="DW461" s="3">
        <v>35</v>
      </c>
      <c r="DX461"/>
      <c r="DY461" s="35">
        <v>1.11E-5</v>
      </c>
      <c r="DZ461">
        <v>129.012</v>
      </c>
      <c r="EA461">
        <v>120.667</v>
      </c>
      <c r="EB461">
        <v>135.65600000000001</v>
      </c>
      <c r="EC461">
        <v>115.11499999999999</v>
      </c>
      <c r="ED461">
        <v>0.02</v>
      </c>
      <c r="EE461"/>
      <c r="EG461" s="33"/>
      <c r="EH461" s="30"/>
      <c r="EI461" s="34"/>
      <c r="EJ461" s="30"/>
      <c r="EK461" s="30"/>
      <c r="EL461" s="30"/>
      <c r="EM461" s="30"/>
      <c r="EN461" s="30"/>
      <c r="EO461" s="30"/>
      <c r="EP461" s="30"/>
      <c r="EQ461" s="33"/>
      <c r="ER461" s="30"/>
      <c r="ES461" s="30"/>
      <c r="ET461" s="30"/>
      <c r="EU461" s="30"/>
      <c r="EV461" s="30"/>
      <c r="EW461" s="30"/>
      <c r="EX461" s="30"/>
      <c r="EY461" s="30"/>
      <c r="EZ461" s="30"/>
      <c r="GB461" s="29"/>
      <c r="GC461" s="29"/>
      <c r="GD461" s="29"/>
      <c r="GE461" s="29"/>
      <c r="GF461" s="29"/>
      <c r="GG461" s="29"/>
      <c r="GH461" s="29"/>
      <c r="GI461" s="29"/>
      <c r="GJ461" s="29"/>
      <c r="GK461" s="29"/>
      <c r="GL461" s="29"/>
      <c r="GM461" s="29"/>
      <c r="GN461" s="29"/>
    </row>
    <row r="462" spans="1:196" x14ac:dyDescent="0.25">
      <c r="A462" s="30"/>
      <c r="B462">
        <v>64</v>
      </c>
      <c r="D462" s="35">
        <v>7.9799999999999998E-6</v>
      </c>
      <c r="E462">
        <v>139.886</v>
      </c>
      <c r="F462">
        <v>124.06699999999999</v>
      </c>
      <c r="G462">
        <v>159.25299999999999</v>
      </c>
      <c r="H462">
        <v>-87.709000000000003</v>
      </c>
      <c r="I462">
        <v>1.4E-2</v>
      </c>
      <c r="L462" s="33"/>
      <c r="M462" s="30"/>
      <c r="N462" s="30"/>
      <c r="O462" s="30"/>
      <c r="P462" s="30"/>
      <c r="Q462" s="30"/>
      <c r="R462" s="30"/>
      <c r="S462" s="30"/>
      <c r="T462" s="30"/>
      <c r="U462" s="30"/>
      <c r="V462" s="33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">
        <v>13</v>
      </c>
      <c r="AS462" s="35">
        <v>7.9799999999999998E-6</v>
      </c>
      <c r="AT462">
        <v>110.068</v>
      </c>
      <c r="AU462">
        <v>106.47199999999999</v>
      </c>
      <c r="AV462">
        <v>113.40600000000001</v>
      </c>
      <c r="AW462">
        <v>97.125</v>
      </c>
      <c r="AX462">
        <v>1.4E-2</v>
      </c>
      <c r="BL462" s="33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3"/>
      <c r="BX462" s="30"/>
      <c r="BY462" s="30"/>
      <c r="BZ462" s="30"/>
      <c r="CA462" s="30"/>
      <c r="CB462" s="30"/>
      <c r="CC462" s="30"/>
      <c r="CD462" s="30"/>
      <c r="CE462" s="30"/>
      <c r="CF462" s="30"/>
      <c r="CG462" s="33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3"/>
      <c r="DC462" s="30"/>
      <c r="DD462" s="30"/>
      <c r="DE462" s="30"/>
      <c r="DF462" s="30"/>
      <c r="DG462" s="30"/>
      <c r="DH462" s="30"/>
      <c r="DI462" s="30"/>
      <c r="DJ462" s="30"/>
      <c r="DK462" s="30"/>
      <c r="DL462" s="29"/>
      <c r="DM462" s="29"/>
      <c r="DN462" s="30"/>
      <c r="DO462" s="30"/>
      <c r="DP462" s="30"/>
      <c r="DQ462" s="30"/>
      <c r="DR462" s="30"/>
      <c r="DS462" s="30"/>
      <c r="DT462" s="30"/>
      <c r="DU462" s="30"/>
      <c r="DV462" s="30"/>
      <c r="DW462" s="3">
        <v>36</v>
      </c>
      <c r="DX462"/>
      <c r="DY462" s="35">
        <v>8.6000000000000007E-6</v>
      </c>
      <c r="DZ462">
        <v>123.17100000000001</v>
      </c>
      <c r="EA462">
        <v>117.327</v>
      </c>
      <c r="EB462">
        <v>131.36799999999999</v>
      </c>
      <c r="EC462">
        <v>-64.358999999999995</v>
      </c>
      <c r="ED462">
        <v>1.4999999999999999E-2</v>
      </c>
      <c r="EE462"/>
      <c r="EG462" s="33"/>
      <c r="EH462" s="30"/>
      <c r="EI462" s="34"/>
      <c r="EJ462" s="30"/>
      <c r="EK462" s="30"/>
      <c r="EL462" s="30"/>
      <c r="EM462" s="30"/>
      <c r="EN462" s="30"/>
      <c r="EO462" s="30"/>
      <c r="EP462" s="30"/>
      <c r="EQ462" s="33"/>
      <c r="ER462" s="30"/>
      <c r="ES462" s="30"/>
      <c r="ET462" s="30"/>
      <c r="EU462" s="30"/>
      <c r="EV462" s="30"/>
      <c r="EW462" s="30"/>
      <c r="EX462" s="30"/>
      <c r="EY462" s="30"/>
      <c r="EZ462" s="30"/>
      <c r="GB462" s="29"/>
      <c r="GC462" s="29"/>
      <c r="GD462" s="29"/>
      <c r="GE462" s="29"/>
      <c r="GF462" s="29"/>
      <c r="GG462" s="29"/>
      <c r="GH462" s="29"/>
      <c r="GI462" s="29"/>
      <c r="GJ462" s="29"/>
      <c r="GK462" s="29"/>
      <c r="GL462" s="29"/>
      <c r="GM462" s="29"/>
      <c r="GN462" s="29"/>
    </row>
    <row r="463" spans="1:196" x14ac:dyDescent="0.25">
      <c r="A463" s="30"/>
      <c r="B463">
        <v>65</v>
      </c>
      <c r="D463" s="35">
        <v>1.2300000000000001E-5</v>
      </c>
      <c r="E463">
        <v>159.64699999999999</v>
      </c>
      <c r="F463">
        <v>120.667</v>
      </c>
      <c r="G463">
        <v>240.30799999999999</v>
      </c>
      <c r="H463">
        <v>87.063999999999993</v>
      </c>
      <c r="I463">
        <v>2.1999999999999999E-2</v>
      </c>
      <c r="L463" s="33"/>
      <c r="M463" s="30"/>
      <c r="N463" s="30"/>
      <c r="O463" s="30"/>
      <c r="P463" s="30"/>
      <c r="Q463" s="30"/>
      <c r="R463" s="30"/>
      <c r="S463" s="30"/>
      <c r="T463" s="30"/>
      <c r="U463" s="30"/>
      <c r="V463" s="33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">
        <v>14</v>
      </c>
      <c r="AS463" s="35">
        <v>1.7799999999999999E-5</v>
      </c>
      <c r="AT463">
        <v>101.687</v>
      </c>
      <c r="AU463">
        <v>94.063999999999993</v>
      </c>
      <c r="AV463">
        <v>112.312</v>
      </c>
      <c r="AW463">
        <v>-81.027000000000001</v>
      </c>
      <c r="AX463">
        <v>3.2000000000000001E-2</v>
      </c>
      <c r="BL463" s="33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3"/>
      <c r="BX463" s="30"/>
      <c r="BY463" s="30"/>
      <c r="BZ463" s="30"/>
      <c r="CA463" s="30"/>
      <c r="CB463" s="30"/>
      <c r="CC463" s="30"/>
      <c r="CD463" s="30"/>
      <c r="CE463" s="30"/>
      <c r="CF463" s="30"/>
      <c r="CG463" s="33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3"/>
      <c r="DC463" s="30"/>
      <c r="DD463" s="30"/>
      <c r="DE463" s="30"/>
      <c r="DF463" s="30"/>
      <c r="DG463" s="30"/>
      <c r="DH463" s="30"/>
      <c r="DI463" s="30"/>
      <c r="DJ463" s="30"/>
      <c r="DK463" s="30"/>
      <c r="DL463" s="29"/>
      <c r="DM463" s="29"/>
      <c r="DN463" s="30"/>
      <c r="DO463" s="30"/>
      <c r="DP463" s="30"/>
      <c r="DQ463" s="30"/>
      <c r="DR463" s="30"/>
      <c r="DS463" s="30"/>
      <c r="DT463" s="30"/>
      <c r="DU463" s="30"/>
      <c r="DV463" s="30"/>
      <c r="DW463" s="3">
        <v>37</v>
      </c>
      <c r="DX463"/>
      <c r="DY463" s="35">
        <v>1.0699999999999999E-5</v>
      </c>
      <c r="DZ463">
        <v>125.892</v>
      </c>
      <c r="EA463">
        <v>119.583</v>
      </c>
      <c r="EB463">
        <v>131</v>
      </c>
      <c r="EC463">
        <v>114.30500000000001</v>
      </c>
      <c r="ED463">
        <v>1.9E-2</v>
      </c>
      <c r="EE463"/>
      <c r="EG463" s="33">
        <v>36</v>
      </c>
      <c r="EH463" s="30"/>
      <c r="EI463" s="34">
        <v>5.8320000000000002E-6</v>
      </c>
      <c r="EJ463" s="30">
        <v>48.901000000000003</v>
      </c>
      <c r="EK463" s="30">
        <v>37.667000000000002</v>
      </c>
      <c r="EL463" s="30">
        <v>66.741</v>
      </c>
      <c r="EM463" s="30">
        <v>49.399000000000001</v>
      </c>
      <c r="EN463" s="30">
        <v>0.01</v>
      </c>
      <c r="EO463" s="30"/>
      <c r="EP463" s="30"/>
      <c r="EQ463" s="33"/>
      <c r="ER463" s="30"/>
      <c r="ES463" s="30"/>
      <c r="ET463" s="30"/>
      <c r="EU463" s="30"/>
      <c r="EV463" s="30"/>
      <c r="EW463" s="30"/>
      <c r="EX463" s="30"/>
      <c r="EY463" s="30"/>
      <c r="EZ463" s="30"/>
      <c r="GB463" s="29"/>
      <c r="GC463" s="29"/>
      <c r="GD463" s="29"/>
      <c r="GE463" s="29"/>
      <c r="GF463" s="29"/>
      <c r="GG463" s="29"/>
      <c r="GH463" s="29"/>
      <c r="GI463" s="29"/>
      <c r="GJ463" s="29"/>
      <c r="GK463" s="29"/>
      <c r="GL463" s="29"/>
      <c r="GM463" s="29"/>
      <c r="GN463" s="29"/>
    </row>
    <row r="464" spans="1:196" x14ac:dyDescent="0.25">
      <c r="A464" s="30"/>
      <c r="B464">
        <v>66</v>
      </c>
      <c r="D464" s="35">
        <v>1.38E-5</v>
      </c>
      <c r="E464">
        <v>157.20400000000001</v>
      </c>
      <c r="F464">
        <v>119.485</v>
      </c>
      <c r="G464">
        <v>233.97</v>
      </c>
      <c r="H464">
        <v>-91.302000000000007</v>
      </c>
      <c r="I464">
        <v>2.4E-2</v>
      </c>
      <c r="L464" s="33"/>
      <c r="M464" s="30"/>
      <c r="N464" s="30"/>
      <c r="O464" s="30"/>
      <c r="P464" s="30"/>
      <c r="Q464" s="30"/>
      <c r="R464" s="30"/>
      <c r="S464" s="30"/>
      <c r="T464" s="30"/>
      <c r="U464" s="30"/>
      <c r="V464" s="33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">
        <v>15</v>
      </c>
      <c r="AS464" s="35">
        <v>7.0600000000000002E-6</v>
      </c>
      <c r="AT464">
        <v>105.14400000000001</v>
      </c>
      <c r="AU464">
        <v>101.93300000000001</v>
      </c>
      <c r="AV464">
        <v>109.852</v>
      </c>
      <c r="AW464">
        <v>100.78400000000001</v>
      </c>
      <c r="AX464">
        <v>1.2E-2</v>
      </c>
      <c r="BL464" s="33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3"/>
      <c r="BX464" s="30"/>
      <c r="BY464" s="30"/>
      <c r="BZ464" s="30"/>
      <c r="CA464" s="30"/>
      <c r="CB464" s="30"/>
      <c r="CC464" s="30"/>
      <c r="CD464" s="30"/>
      <c r="CE464" s="30"/>
      <c r="CF464" s="30"/>
      <c r="CG464" s="33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3"/>
      <c r="DC464" s="30"/>
      <c r="DD464" s="30"/>
      <c r="DE464" s="30"/>
      <c r="DF464" s="30"/>
      <c r="DG464" s="30"/>
      <c r="DH464" s="30"/>
      <c r="DI464" s="30"/>
      <c r="DJ464" s="30"/>
      <c r="DK464" s="30"/>
      <c r="DL464" s="29"/>
      <c r="DM464" s="29"/>
      <c r="DN464" s="30"/>
      <c r="DO464" s="30"/>
      <c r="DP464" s="30"/>
      <c r="DQ464" s="30"/>
      <c r="DR464" s="30"/>
      <c r="DS464" s="30"/>
      <c r="DT464" s="30"/>
      <c r="DU464" s="30"/>
      <c r="DV464" s="30"/>
      <c r="DW464" s="3">
        <v>38</v>
      </c>
      <c r="DX464"/>
      <c r="DY464" s="35">
        <v>7.9799999999999998E-6</v>
      </c>
      <c r="DZ464">
        <v>120.337</v>
      </c>
      <c r="EA464">
        <v>103.64700000000001</v>
      </c>
      <c r="EB464">
        <v>139.233</v>
      </c>
      <c r="EC464">
        <v>-65.555999999999997</v>
      </c>
      <c r="ED464">
        <v>1.4E-2</v>
      </c>
      <c r="EE464"/>
      <c r="EG464" s="33">
        <v>37</v>
      </c>
      <c r="EH464" s="30"/>
      <c r="EI464" s="34">
        <v>6.7530000000000004E-6</v>
      </c>
      <c r="EJ464" s="30">
        <v>63.156999999999996</v>
      </c>
      <c r="EK464" s="30">
        <v>47.667000000000002</v>
      </c>
      <c r="EL464" s="30">
        <v>87.197000000000003</v>
      </c>
      <c r="EM464" s="30">
        <v>-119.05500000000001</v>
      </c>
      <c r="EN464" s="30">
        <v>1.0999999999999999E-2</v>
      </c>
      <c r="EO464" s="30"/>
      <c r="EP464" s="30"/>
      <c r="EQ464" s="33"/>
      <c r="ER464" s="30"/>
      <c r="ES464" s="30"/>
      <c r="ET464" s="30"/>
      <c r="EU464" s="30"/>
      <c r="EV464" s="30"/>
      <c r="EW464" s="30"/>
      <c r="EX464" s="30"/>
      <c r="EY464" s="30"/>
      <c r="EZ464" s="30"/>
      <c r="GB464" s="29"/>
      <c r="GC464" s="29"/>
      <c r="GD464" s="29"/>
      <c r="GE464" s="29"/>
      <c r="GF464" s="29"/>
      <c r="GG464" s="29"/>
      <c r="GH464" s="29"/>
      <c r="GI464" s="29"/>
      <c r="GJ464" s="29"/>
      <c r="GK464" s="29"/>
      <c r="GL464" s="29"/>
      <c r="GM464" s="29"/>
      <c r="GN464" s="29"/>
    </row>
    <row r="465" spans="1:196" x14ac:dyDescent="0.25">
      <c r="A465" s="30"/>
      <c r="B465">
        <v>67</v>
      </c>
      <c r="D465" s="35">
        <v>5.8300000000000001E-6</v>
      </c>
      <c r="E465">
        <v>142.38800000000001</v>
      </c>
      <c r="F465">
        <v>112.22199999999999</v>
      </c>
      <c r="G465">
        <v>180.94399999999999</v>
      </c>
      <c r="H465">
        <v>86.82</v>
      </c>
      <c r="I465">
        <v>0.01</v>
      </c>
      <c r="L465" s="33"/>
      <c r="M465" s="30"/>
      <c r="N465" s="30"/>
      <c r="O465" s="30"/>
      <c r="P465" s="30"/>
      <c r="Q465" s="30"/>
      <c r="R465" s="30"/>
      <c r="S465" s="30"/>
      <c r="T465" s="30"/>
      <c r="U465" s="30"/>
      <c r="V465" s="33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">
        <v>16</v>
      </c>
      <c r="AS465" s="35">
        <v>1.29E-5</v>
      </c>
      <c r="AT465">
        <v>104.709</v>
      </c>
      <c r="AU465">
        <v>99.210999999999999</v>
      </c>
      <c r="AV465">
        <v>110.461</v>
      </c>
      <c r="AW465">
        <v>-81.674000000000007</v>
      </c>
      <c r="AX465">
        <v>2.3E-2</v>
      </c>
      <c r="BL465" s="33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3"/>
      <c r="BX465" s="30"/>
      <c r="BY465" s="30"/>
      <c r="BZ465" s="30"/>
      <c r="CA465" s="30"/>
      <c r="CB465" s="30"/>
      <c r="CC465" s="30"/>
      <c r="CD465" s="30"/>
      <c r="CE465" s="30"/>
      <c r="CF465" s="30"/>
      <c r="CG465" s="33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3"/>
      <c r="DC465" s="30"/>
      <c r="DD465" s="30"/>
      <c r="DE465" s="30"/>
      <c r="DF465" s="30"/>
      <c r="DG465" s="30"/>
      <c r="DH465" s="30"/>
      <c r="DI465" s="30"/>
      <c r="DJ465" s="30"/>
      <c r="DK465" s="30"/>
      <c r="DL465" s="29"/>
      <c r="DM465" s="29"/>
      <c r="DN465" s="30"/>
      <c r="DO465" s="30"/>
      <c r="DP465" s="30"/>
      <c r="DQ465" s="30"/>
      <c r="DR465" s="30"/>
      <c r="DS465" s="30"/>
      <c r="DT465" s="30"/>
      <c r="DU465" s="30"/>
      <c r="DV465" s="30"/>
      <c r="DW465" s="3">
        <v>39</v>
      </c>
      <c r="DX465"/>
      <c r="DY465" s="35">
        <v>9.8200000000000008E-6</v>
      </c>
      <c r="DZ465">
        <v>109.515</v>
      </c>
      <c r="EA465">
        <v>104.05800000000001</v>
      </c>
      <c r="EB465">
        <v>115.57</v>
      </c>
      <c r="EC465">
        <v>114.905</v>
      </c>
      <c r="ED465">
        <v>1.7000000000000001E-2</v>
      </c>
      <c r="EE465"/>
      <c r="EG465" s="33">
        <v>38</v>
      </c>
      <c r="EH465" s="30"/>
      <c r="EI465" s="34">
        <v>8.5949999999999999E-6</v>
      </c>
      <c r="EJ465" s="30">
        <v>96.043999999999997</v>
      </c>
      <c r="EK465" s="30">
        <v>49.667000000000002</v>
      </c>
      <c r="EL465" s="30">
        <v>155.70400000000001</v>
      </c>
      <c r="EM465" s="30">
        <v>48.012999999999998</v>
      </c>
      <c r="EN465" s="30">
        <v>1.4999999999999999E-2</v>
      </c>
      <c r="EO465" s="30"/>
      <c r="EP465" s="30"/>
      <c r="EQ465" s="33"/>
      <c r="ER465" s="30"/>
      <c r="ES465" s="30"/>
      <c r="ET465" s="30"/>
      <c r="EU465" s="30"/>
      <c r="EV465" s="30"/>
      <c r="EW465" s="30"/>
      <c r="EX465" s="30"/>
      <c r="EY465" s="30"/>
      <c r="EZ465" s="30"/>
      <c r="GB465" s="29"/>
      <c r="GC465" s="29"/>
      <c r="GD465" s="29"/>
      <c r="GE465" s="29"/>
      <c r="GF465" s="29"/>
      <c r="GG465" s="29"/>
      <c r="GH465" s="29"/>
      <c r="GI465" s="29"/>
      <c r="GJ465" s="29"/>
      <c r="GK465" s="29"/>
      <c r="GL465" s="29"/>
      <c r="GM465" s="29"/>
      <c r="GN465" s="29"/>
    </row>
    <row r="466" spans="1:196" x14ac:dyDescent="0.25">
      <c r="A466" s="30"/>
      <c r="B466">
        <v>68</v>
      </c>
      <c r="D466" s="35">
        <v>8.8999999999999995E-6</v>
      </c>
      <c r="E466">
        <v>181.565</v>
      </c>
      <c r="F466">
        <v>139.083</v>
      </c>
      <c r="G466">
        <v>230.5</v>
      </c>
      <c r="H466">
        <v>-87.954999999999998</v>
      </c>
      <c r="I466">
        <v>1.6E-2</v>
      </c>
      <c r="L466" s="33"/>
      <c r="M466" s="30"/>
      <c r="N466" s="30"/>
      <c r="O466" s="30"/>
      <c r="P466" s="30"/>
      <c r="Q466" s="30"/>
      <c r="R466" s="30"/>
      <c r="S466" s="30"/>
      <c r="T466" s="30"/>
      <c r="U466" s="30"/>
      <c r="V466" s="33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">
        <v>17</v>
      </c>
      <c r="AS466" s="35">
        <v>8.2900000000000002E-6</v>
      </c>
      <c r="AT466">
        <v>105.45399999999999</v>
      </c>
      <c r="AU466">
        <v>98.427000000000007</v>
      </c>
      <c r="AV466">
        <v>109.819</v>
      </c>
      <c r="AW466">
        <v>100.886</v>
      </c>
      <c r="AX466">
        <v>1.4E-2</v>
      </c>
      <c r="BL466" s="33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3"/>
      <c r="BX466" s="30"/>
      <c r="BY466" s="30"/>
      <c r="BZ466" s="30"/>
      <c r="CA466" s="30"/>
      <c r="CB466" s="30"/>
      <c r="CC466" s="30"/>
      <c r="CD466" s="30"/>
      <c r="CE466" s="30"/>
      <c r="CF466" s="30"/>
      <c r="CG466" s="33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3"/>
      <c r="DC466" s="30"/>
      <c r="DD466" s="30"/>
      <c r="DE466" s="30"/>
      <c r="DF466" s="30"/>
      <c r="DG466" s="30"/>
      <c r="DH466" s="30"/>
      <c r="DI466" s="30"/>
      <c r="DJ466" s="30"/>
      <c r="DK466" s="30"/>
      <c r="DL466" s="29"/>
      <c r="DM466" s="29"/>
      <c r="DN466" s="30"/>
      <c r="DO466" s="30"/>
      <c r="DP466" s="30"/>
      <c r="DQ466" s="30"/>
      <c r="DR466" s="30"/>
      <c r="DS466" s="30"/>
      <c r="DT466" s="30"/>
      <c r="DU466" s="30"/>
      <c r="DV466" s="30"/>
      <c r="DW466" s="3">
        <v>40</v>
      </c>
      <c r="DX466"/>
      <c r="DY466" s="35">
        <v>1.26E-5</v>
      </c>
      <c r="DZ466">
        <v>114.85599999999999</v>
      </c>
      <c r="EA466">
        <v>106.974</v>
      </c>
      <c r="EB466">
        <v>120.57299999999999</v>
      </c>
      <c r="EC466">
        <v>-65.322999999999993</v>
      </c>
      <c r="ED466">
        <v>2.1999999999999999E-2</v>
      </c>
      <c r="EE466"/>
      <c r="EG466" s="33">
        <v>39</v>
      </c>
      <c r="EH466" s="30"/>
      <c r="EI466" s="34">
        <v>6.7530000000000004E-6</v>
      </c>
      <c r="EJ466" s="30">
        <v>83.387</v>
      </c>
      <c r="EK466" s="30">
        <v>63.444000000000003</v>
      </c>
      <c r="EL466" s="30">
        <v>104.333</v>
      </c>
      <c r="EM466" s="30">
        <v>-121.43</v>
      </c>
      <c r="EN466" s="30">
        <v>1.2E-2</v>
      </c>
      <c r="EO466" s="30"/>
      <c r="EP466" s="30"/>
      <c r="EQ466" s="33"/>
      <c r="ER466" s="30"/>
      <c r="ES466" s="30"/>
      <c r="ET466" s="30"/>
      <c r="EU466" s="30"/>
      <c r="EV466" s="30"/>
      <c r="EW466" s="30"/>
      <c r="EX466" s="30"/>
      <c r="EY466" s="30"/>
      <c r="EZ466" s="30"/>
      <c r="GB466" s="29"/>
      <c r="GC466" s="29"/>
      <c r="GD466" s="29"/>
      <c r="GE466" s="29"/>
      <c r="GF466" s="29"/>
      <c r="GG466" s="29"/>
      <c r="GH466" s="29"/>
      <c r="GI466" s="29"/>
      <c r="GJ466" s="29"/>
      <c r="GK466" s="29"/>
      <c r="GL466" s="29"/>
      <c r="GM466" s="29"/>
      <c r="GN466" s="29"/>
    </row>
    <row r="467" spans="1:196" x14ac:dyDescent="0.25">
      <c r="A467" s="30"/>
      <c r="B467">
        <v>69</v>
      </c>
      <c r="D467" s="35">
        <v>1.17E-5</v>
      </c>
      <c r="E467">
        <v>181.935</v>
      </c>
      <c r="F467">
        <v>109</v>
      </c>
      <c r="G467">
        <v>242.541</v>
      </c>
      <c r="H467">
        <v>88.451999999999998</v>
      </c>
      <c r="I467">
        <v>2.1000000000000001E-2</v>
      </c>
      <c r="L467" s="33"/>
      <c r="M467" s="30"/>
      <c r="N467" s="30"/>
      <c r="O467" s="30"/>
      <c r="P467" s="30"/>
      <c r="Q467" s="30"/>
      <c r="R467" s="30"/>
      <c r="S467" s="30"/>
      <c r="T467" s="30"/>
      <c r="U467" s="30"/>
      <c r="V467" s="33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">
        <v>18</v>
      </c>
      <c r="AS467" s="35">
        <v>1.4100000000000001E-5</v>
      </c>
      <c r="AT467">
        <v>106.358</v>
      </c>
      <c r="AU467">
        <v>100.77800000000001</v>
      </c>
      <c r="AV467">
        <v>111.623</v>
      </c>
      <c r="AW467">
        <v>-80.960999999999999</v>
      </c>
      <c r="AX467">
        <v>2.5000000000000001E-2</v>
      </c>
      <c r="BL467" s="33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3"/>
      <c r="BX467" s="30"/>
      <c r="BY467" s="30"/>
      <c r="BZ467" s="30"/>
      <c r="CA467" s="30"/>
      <c r="CB467" s="30"/>
      <c r="CC467" s="30"/>
      <c r="CD467" s="30"/>
      <c r="CE467" s="30"/>
      <c r="CF467" s="30"/>
      <c r="CG467" s="33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3"/>
      <c r="DC467" s="30"/>
      <c r="DD467" s="30"/>
      <c r="DE467" s="30"/>
      <c r="DF467" s="30"/>
      <c r="DG467" s="30"/>
      <c r="DH467" s="30"/>
      <c r="DI467" s="30"/>
      <c r="DJ467" s="30"/>
      <c r="DK467" s="30"/>
      <c r="DL467" s="29"/>
      <c r="DM467" s="29"/>
      <c r="DN467" s="30"/>
      <c r="DO467" s="30"/>
      <c r="DP467" s="30"/>
      <c r="DQ467" s="30"/>
      <c r="DR467" s="30"/>
      <c r="DS467" s="30"/>
      <c r="DT467" s="30"/>
      <c r="DU467" s="30"/>
      <c r="DV467" s="30"/>
      <c r="DW467" s="3">
        <v>41</v>
      </c>
      <c r="DX467"/>
      <c r="DY467" s="35">
        <v>1.1399999999999999E-5</v>
      </c>
      <c r="DZ467">
        <v>120.235</v>
      </c>
      <c r="EA467">
        <v>111</v>
      </c>
      <c r="EB467">
        <v>135.90700000000001</v>
      </c>
      <c r="EC467">
        <v>116.565</v>
      </c>
      <c r="ED467">
        <v>0.02</v>
      </c>
      <c r="EE467"/>
      <c r="EG467" s="33">
        <v>40</v>
      </c>
      <c r="EH467" s="30"/>
      <c r="EI467" s="34">
        <v>1.1970000000000001E-5</v>
      </c>
      <c r="EJ467" s="30">
        <v>104.99299999999999</v>
      </c>
      <c r="EK467" s="30">
        <v>67.013000000000005</v>
      </c>
      <c r="EL467" s="30">
        <v>141.131</v>
      </c>
      <c r="EM467" s="30">
        <v>49.235999999999997</v>
      </c>
      <c r="EN467" s="30">
        <v>2.1000000000000001E-2</v>
      </c>
      <c r="EO467" s="30"/>
      <c r="EP467" s="30"/>
      <c r="EQ467" s="33"/>
      <c r="ER467" s="30"/>
      <c r="ES467" s="30"/>
      <c r="ET467" s="30"/>
      <c r="EU467" s="30"/>
      <c r="EV467" s="30"/>
      <c r="EW467" s="30"/>
      <c r="EX467" s="30"/>
      <c r="EY467" s="30"/>
      <c r="EZ467" s="30"/>
      <c r="GB467" s="29"/>
      <c r="GC467" s="29"/>
      <c r="GD467" s="29"/>
      <c r="GE467" s="29"/>
      <c r="GF467" s="29"/>
      <c r="GG467" s="29"/>
      <c r="GH467" s="29"/>
      <c r="GI467" s="29"/>
      <c r="GJ467" s="29"/>
      <c r="GK467" s="29"/>
      <c r="GL467" s="29"/>
      <c r="GM467" s="29"/>
      <c r="GN467" s="29"/>
    </row>
    <row r="468" spans="1:196" x14ac:dyDescent="0.25">
      <c r="A468" s="30"/>
      <c r="B468">
        <v>70</v>
      </c>
      <c r="D468" s="35">
        <v>1.2E-5</v>
      </c>
      <c r="E468">
        <v>175.453</v>
      </c>
      <c r="F468">
        <v>120.667</v>
      </c>
      <c r="G468">
        <v>237</v>
      </c>
      <c r="H468">
        <v>-90</v>
      </c>
      <c r="I468">
        <v>2.1000000000000001E-2</v>
      </c>
      <c r="L468" s="33"/>
      <c r="M468" s="30"/>
      <c r="N468" s="30"/>
      <c r="O468" s="30"/>
      <c r="P468" s="30"/>
      <c r="Q468" s="30"/>
      <c r="R468" s="30"/>
      <c r="S468" s="30"/>
      <c r="T468" s="30"/>
      <c r="U468" s="30"/>
      <c r="V468" s="33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">
        <v>19</v>
      </c>
      <c r="AS468" s="35">
        <v>7.3699999999999997E-6</v>
      </c>
      <c r="AT468">
        <v>107.976</v>
      </c>
      <c r="AU468">
        <v>102.6</v>
      </c>
      <c r="AV468">
        <v>111.789</v>
      </c>
      <c r="AW468">
        <v>97.430999999999997</v>
      </c>
      <c r="AX468">
        <v>1.2999999999999999E-2</v>
      </c>
      <c r="BL468" s="33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3"/>
      <c r="BX468" s="30"/>
      <c r="BY468" s="30"/>
      <c r="BZ468" s="30"/>
      <c r="CA468" s="30"/>
      <c r="CB468" s="30"/>
      <c r="CC468" s="30"/>
      <c r="CD468" s="30"/>
      <c r="CE468" s="30"/>
      <c r="CF468" s="30"/>
      <c r="CG468" s="33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3"/>
      <c r="DC468" s="30"/>
      <c r="DD468" s="30"/>
      <c r="DE468" s="30"/>
      <c r="DF468" s="30"/>
      <c r="DG468" s="30"/>
      <c r="DH468" s="30"/>
      <c r="DI468" s="30"/>
      <c r="DJ468" s="30"/>
      <c r="DK468" s="30"/>
      <c r="DL468" s="29"/>
      <c r="DM468" s="29"/>
      <c r="DN468" s="30"/>
      <c r="DO468" s="30"/>
      <c r="DP468" s="30"/>
      <c r="DQ468" s="30"/>
      <c r="DR468" s="30"/>
      <c r="DS468" s="30"/>
      <c r="DT468" s="30"/>
      <c r="DU468" s="30"/>
      <c r="DV468" s="30"/>
      <c r="DW468" s="3">
        <v>42</v>
      </c>
      <c r="DX468"/>
      <c r="DY468" s="35">
        <v>7.0600000000000002E-6</v>
      </c>
      <c r="DZ468">
        <v>135.13800000000001</v>
      </c>
      <c r="EA468">
        <v>125.833</v>
      </c>
      <c r="EB468">
        <v>146.26400000000001</v>
      </c>
      <c r="EC468">
        <v>-65.772000000000006</v>
      </c>
      <c r="ED468">
        <v>1.2E-2</v>
      </c>
      <c r="EE468"/>
      <c r="EG468" s="33">
        <v>41</v>
      </c>
      <c r="EH468" s="30"/>
      <c r="EI468" s="34">
        <v>7.3669999999999999E-6</v>
      </c>
      <c r="EJ468" s="30">
        <v>85.46</v>
      </c>
      <c r="EK468" s="30">
        <v>48.926000000000002</v>
      </c>
      <c r="EL468" s="30">
        <v>116.03700000000001</v>
      </c>
      <c r="EM468" s="30">
        <v>-124.38</v>
      </c>
      <c r="EN468" s="30">
        <v>1.2999999999999999E-2</v>
      </c>
      <c r="EO468" s="30"/>
      <c r="EP468" s="30"/>
      <c r="EQ468" s="33"/>
      <c r="ER468" s="30"/>
      <c r="ES468" s="30"/>
      <c r="ET468" s="30"/>
      <c r="EU468" s="30"/>
      <c r="EV468" s="30"/>
      <c r="EW468" s="30"/>
      <c r="EX468" s="30"/>
      <c r="EY468" s="30"/>
      <c r="EZ468" s="30"/>
      <c r="GB468" s="29"/>
      <c r="GC468" s="29"/>
      <c r="GD468" s="29"/>
      <c r="GE468" s="29"/>
      <c r="GF468" s="29"/>
      <c r="GG468" s="29"/>
      <c r="GH468" s="29"/>
      <c r="GI468" s="29"/>
      <c r="GJ468" s="29"/>
      <c r="GK468" s="29"/>
      <c r="GL468" s="29"/>
      <c r="GM468" s="29"/>
      <c r="GN468" s="29"/>
    </row>
    <row r="469" spans="1:196" x14ac:dyDescent="0.25">
      <c r="A469" s="30"/>
      <c r="B469">
        <v>71</v>
      </c>
      <c r="D469" s="35">
        <v>1.29E-5</v>
      </c>
      <c r="E469">
        <v>161.37299999999999</v>
      </c>
      <c r="F469">
        <v>118.17100000000001</v>
      </c>
      <c r="G469">
        <v>223.846</v>
      </c>
      <c r="H469">
        <v>88.602999999999994</v>
      </c>
      <c r="I469">
        <v>2.3E-2</v>
      </c>
      <c r="L469" s="33"/>
      <c r="M469" s="30"/>
      <c r="N469" s="30"/>
      <c r="O469" s="30"/>
      <c r="P469" s="30"/>
      <c r="Q469" s="30"/>
      <c r="R469" s="30"/>
      <c r="S469" s="30"/>
      <c r="T469" s="30"/>
      <c r="U469" s="30"/>
      <c r="V469" s="33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">
        <v>20</v>
      </c>
      <c r="AS469" s="35">
        <v>1.4399999999999999E-5</v>
      </c>
      <c r="AT469">
        <v>110.42400000000001</v>
      </c>
      <c r="AU469">
        <v>105.61499999999999</v>
      </c>
      <c r="AV469">
        <v>114.32</v>
      </c>
      <c r="AW469">
        <v>-79.918999999999997</v>
      </c>
      <c r="AX469">
        <v>2.5999999999999999E-2</v>
      </c>
      <c r="BL469" s="33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3"/>
      <c r="BX469" s="30"/>
      <c r="BY469" s="30"/>
      <c r="BZ469" s="30"/>
      <c r="CA469" s="30"/>
      <c r="CB469" s="30"/>
      <c r="CC469" s="30"/>
      <c r="CD469" s="30"/>
      <c r="CE469" s="30"/>
      <c r="CF469" s="30"/>
      <c r="CG469" s="33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3"/>
      <c r="DC469" s="30"/>
      <c r="DD469" s="30"/>
      <c r="DE469" s="30"/>
      <c r="DF469" s="30"/>
      <c r="DG469" s="30"/>
      <c r="DH469" s="30"/>
      <c r="DI469" s="30"/>
      <c r="DJ469" s="30"/>
      <c r="DK469" s="30"/>
      <c r="DL469" s="29"/>
      <c r="DM469" s="29"/>
      <c r="DN469" s="30"/>
      <c r="DO469" s="30"/>
      <c r="DP469" s="30"/>
      <c r="DQ469" s="30"/>
      <c r="DR469" s="30"/>
      <c r="DS469" s="30"/>
      <c r="DT469" s="30"/>
      <c r="DU469" s="30"/>
      <c r="DV469" s="30"/>
      <c r="DW469" s="3">
        <v>43</v>
      </c>
      <c r="DX469"/>
      <c r="DY469" s="35">
        <v>8.6000000000000007E-6</v>
      </c>
      <c r="DZ469">
        <v>129.892</v>
      </c>
      <c r="EA469">
        <v>124.767</v>
      </c>
      <c r="EB469">
        <v>138.60499999999999</v>
      </c>
      <c r="EC469">
        <v>116.565</v>
      </c>
      <c r="ED469">
        <v>1.4999999999999999E-2</v>
      </c>
      <c r="EE469"/>
      <c r="EG469" s="33">
        <v>42</v>
      </c>
      <c r="EH469" s="30"/>
      <c r="EI469" s="34">
        <v>6.7530000000000004E-6</v>
      </c>
      <c r="EJ469" s="30">
        <v>70.001999999999995</v>
      </c>
      <c r="EK469" s="30">
        <v>56.776000000000003</v>
      </c>
      <c r="EL469" s="30">
        <v>82.221999999999994</v>
      </c>
      <c r="EM469" s="30">
        <v>54.781999999999996</v>
      </c>
      <c r="EN469" s="30">
        <v>1.2E-2</v>
      </c>
      <c r="EO469" s="30"/>
      <c r="EP469" s="30"/>
      <c r="EQ469" s="33"/>
      <c r="ER469" s="30"/>
      <c r="ES469" s="30"/>
      <c r="ET469" s="30"/>
      <c r="EU469" s="30"/>
      <c r="EV469" s="30"/>
      <c r="EW469" s="30"/>
      <c r="EX469" s="30"/>
      <c r="EY469" s="30"/>
      <c r="EZ469" s="30"/>
      <c r="GB469" s="29"/>
      <c r="GC469" s="29"/>
      <c r="GD469" s="29"/>
      <c r="GE469" s="29"/>
      <c r="GF469" s="29"/>
      <c r="GG469" s="29"/>
      <c r="GH469" s="29"/>
      <c r="GI469" s="29"/>
      <c r="GJ469" s="29"/>
      <c r="GK469" s="29"/>
      <c r="GL469" s="29"/>
      <c r="GM469" s="29"/>
      <c r="GN469" s="29"/>
    </row>
    <row r="470" spans="1:196" x14ac:dyDescent="0.25">
      <c r="A470" s="30"/>
      <c r="B470">
        <v>72</v>
      </c>
      <c r="D470" s="35">
        <v>9.2099999999999999E-6</v>
      </c>
      <c r="E470">
        <v>191.06200000000001</v>
      </c>
      <c r="F470">
        <v>120.678</v>
      </c>
      <c r="G470">
        <v>240.46</v>
      </c>
      <c r="H470">
        <v>-88.025000000000006</v>
      </c>
      <c r="I470">
        <v>1.6E-2</v>
      </c>
      <c r="L470" s="33"/>
      <c r="M470" s="30"/>
      <c r="N470" s="30"/>
      <c r="O470" s="30"/>
      <c r="P470" s="30"/>
      <c r="Q470" s="30"/>
      <c r="R470" s="30"/>
      <c r="S470" s="30"/>
      <c r="T470" s="30"/>
      <c r="U470" s="30"/>
      <c r="V470" s="33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">
        <v>21</v>
      </c>
      <c r="AS470" s="35">
        <v>1.2300000000000001E-5</v>
      </c>
      <c r="AT470">
        <v>110.009</v>
      </c>
      <c r="AU470">
        <v>104.82899999999999</v>
      </c>
      <c r="AV470">
        <v>113.672</v>
      </c>
      <c r="AW470">
        <v>98.972999999999999</v>
      </c>
      <c r="AX470">
        <v>2.1999999999999999E-2</v>
      </c>
      <c r="BL470" s="33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3"/>
      <c r="BX470" s="30"/>
      <c r="BY470" s="30"/>
      <c r="BZ470" s="30"/>
      <c r="CA470" s="30"/>
      <c r="CB470" s="30"/>
      <c r="CC470" s="30"/>
      <c r="CD470" s="30"/>
      <c r="CE470" s="30"/>
      <c r="CF470" s="30"/>
      <c r="CG470" s="33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3"/>
      <c r="DC470" s="30"/>
      <c r="DD470" s="30"/>
      <c r="DE470" s="30"/>
      <c r="DF470" s="30"/>
      <c r="DG470" s="30"/>
      <c r="DH470" s="30"/>
      <c r="DI470" s="30"/>
      <c r="DJ470" s="30"/>
      <c r="DK470" s="30"/>
      <c r="DL470" s="29"/>
      <c r="DM470" s="29"/>
      <c r="DN470" s="30"/>
      <c r="DO470" s="30"/>
      <c r="DP470" s="30"/>
      <c r="DQ470" s="30"/>
      <c r="DR470" s="30"/>
      <c r="DS470" s="30"/>
      <c r="DT470" s="30"/>
      <c r="DU470" s="30"/>
      <c r="DV470" s="30"/>
      <c r="DW470" s="3">
        <v>44</v>
      </c>
      <c r="DX470"/>
      <c r="DY470" s="35">
        <v>7.3699999999999997E-6</v>
      </c>
      <c r="DZ470">
        <v>141.529</v>
      </c>
      <c r="EA470">
        <v>133.667</v>
      </c>
      <c r="EB470">
        <v>149.97999999999999</v>
      </c>
      <c r="EC470">
        <v>-66.801000000000002</v>
      </c>
      <c r="ED470">
        <v>1.2999999999999999E-2</v>
      </c>
      <c r="EE470"/>
      <c r="EG470" s="33">
        <v>43</v>
      </c>
      <c r="EH470" s="30"/>
      <c r="EI470" s="34">
        <v>1.0740000000000001E-5</v>
      </c>
      <c r="EJ470" s="30">
        <v>54.247</v>
      </c>
      <c r="EK470" s="30">
        <v>35.411999999999999</v>
      </c>
      <c r="EL470" s="30">
        <v>66.245999999999995</v>
      </c>
      <c r="EM470" s="30">
        <v>-130.23599999999999</v>
      </c>
      <c r="EN470" s="30">
        <v>1.9E-2</v>
      </c>
      <c r="EO470" s="30"/>
      <c r="EP470" s="30"/>
      <c r="EQ470" s="33"/>
      <c r="ER470" s="30"/>
      <c r="ES470" s="30"/>
      <c r="ET470" s="30"/>
      <c r="EU470" s="30"/>
      <c r="EV470" s="30"/>
      <c r="EW470" s="30"/>
      <c r="EX470" s="30"/>
      <c r="EY470" s="30"/>
      <c r="EZ470" s="30"/>
      <c r="GB470" s="29"/>
      <c r="GC470" s="29"/>
      <c r="GD470" s="29"/>
      <c r="GE470" s="29"/>
      <c r="GF470" s="29"/>
      <c r="GG470" s="29"/>
      <c r="GH470" s="29"/>
      <c r="GI470" s="29"/>
      <c r="GJ470" s="29"/>
      <c r="GK470" s="29"/>
      <c r="GL470" s="29"/>
      <c r="GM470" s="29"/>
      <c r="GN470" s="29"/>
    </row>
    <row r="471" spans="1:196" x14ac:dyDescent="0.25">
      <c r="A471" s="30"/>
      <c r="B471">
        <v>73</v>
      </c>
      <c r="D471" s="35">
        <v>1.2E-5</v>
      </c>
      <c r="E471">
        <v>168.94900000000001</v>
      </c>
      <c r="F471">
        <v>122.667</v>
      </c>
      <c r="G471">
        <v>229.333</v>
      </c>
      <c r="H471">
        <v>90</v>
      </c>
      <c r="I471">
        <v>2.1000000000000001E-2</v>
      </c>
      <c r="L471" s="33"/>
      <c r="M471" s="30"/>
      <c r="N471" s="30"/>
      <c r="O471" s="30"/>
      <c r="P471" s="30"/>
      <c r="Q471" s="30"/>
      <c r="R471" s="30"/>
      <c r="S471" s="30"/>
      <c r="T471" s="30"/>
      <c r="U471" s="30"/>
      <c r="V471" s="33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">
        <v>22</v>
      </c>
      <c r="AS471" s="35">
        <v>7.0600000000000002E-6</v>
      </c>
      <c r="AT471">
        <v>110.43300000000001</v>
      </c>
      <c r="AU471">
        <v>105.596</v>
      </c>
      <c r="AV471">
        <v>114.586</v>
      </c>
      <c r="AW471">
        <v>-79.694999999999993</v>
      </c>
      <c r="AX471">
        <v>1.2E-2</v>
      </c>
      <c r="BL471" s="33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3"/>
      <c r="BX471" s="30"/>
      <c r="BY471" s="30"/>
      <c r="BZ471" s="30"/>
      <c r="CA471" s="30"/>
      <c r="CB471" s="30"/>
      <c r="CC471" s="30"/>
      <c r="CD471" s="30"/>
      <c r="CE471" s="30"/>
      <c r="CF471" s="30"/>
      <c r="CG471" s="33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3"/>
      <c r="DC471" s="30"/>
      <c r="DD471" s="30"/>
      <c r="DE471" s="30"/>
      <c r="DF471" s="30"/>
      <c r="DG471" s="30"/>
      <c r="DH471" s="30"/>
      <c r="DI471" s="30"/>
      <c r="DJ471" s="30"/>
      <c r="DK471" s="30"/>
      <c r="DL471" s="29"/>
      <c r="DM471" s="29"/>
      <c r="DN471" s="30"/>
      <c r="DO471" s="30"/>
      <c r="DP471" s="30"/>
      <c r="DQ471" s="30"/>
      <c r="DR471" s="30"/>
      <c r="DS471" s="30"/>
      <c r="DT471" s="30"/>
      <c r="DU471" s="30"/>
      <c r="DV471" s="30"/>
      <c r="DW471" s="3">
        <v>45</v>
      </c>
      <c r="DX471"/>
      <c r="DY471" s="35">
        <v>7.6699999999999994E-6</v>
      </c>
      <c r="DZ471">
        <v>140.43799999999999</v>
      </c>
      <c r="EA471">
        <v>120.883</v>
      </c>
      <c r="EB471">
        <v>166.72900000000001</v>
      </c>
      <c r="EC471">
        <v>116.565</v>
      </c>
      <c r="ED471">
        <v>1.2999999999999999E-2</v>
      </c>
      <c r="EE471"/>
      <c r="EG471" s="33">
        <v>44</v>
      </c>
      <c r="EH471" s="30"/>
      <c r="EI471" s="34">
        <v>7.0600000000000002E-6</v>
      </c>
      <c r="EJ471" s="30">
        <v>69.344999999999999</v>
      </c>
      <c r="EK471" s="30">
        <v>42.655999999999999</v>
      </c>
      <c r="EL471" s="30">
        <v>103.419</v>
      </c>
      <c r="EM471" s="30">
        <v>56.31</v>
      </c>
      <c r="EN471" s="30">
        <v>1.2E-2</v>
      </c>
      <c r="EO471" s="30"/>
      <c r="EP471" s="30"/>
      <c r="EQ471" s="33"/>
      <c r="ER471" s="30"/>
      <c r="ES471" s="30"/>
      <c r="ET471" s="30"/>
      <c r="EU471" s="30"/>
      <c r="EV471" s="30"/>
      <c r="EW471" s="30"/>
      <c r="EX471" s="30"/>
      <c r="EY471" s="30"/>
      <c r="EZ471" s="30"/>
      <c r="GB471" s="29"/>
      <c r="GC471" s="29"/>
      <c r="GD471" s="29"/>
      <c r="GE471" s="29"/>
      <c r="GF471" s="29"/>
      <c r="GG471" s="29"/>
      <c r="GH471" s="29"/>
      <c r="GI471" s="29"/>
      <c r="GJ471" s="29"/>
      <c r="GK471" s="29"/>
      <c r="GL471" s="29"/>
      <c r="GM471" s="29"/>
      <c r="GN471" s="29"/>
    </row>
    <row r="472" spans="1:196" x14ac:dyDescent="0.25">
      <c r="A472" s="30"/>
      <c r="B472">
        <v>74</v>
      </c>
      <c r="D472" s="35">
        <v>8.2900000000000002E-6</v>
      </c>
      <c r="E472">
        <v>180.703</v>
      </c>
      <c r="F472">
        <v>144.333</v>
      </c>
      <c r="G472">
        <v>226.62799999999999</v>
      </c>
      <c r="H472">
        <v>-92.203000000000003</v>
      </c>
      <c r="I472">
        <v>1.4E-2</v>
      </c>
      <c r="L472" s="33"/>
      <c r="M472" s="30"/>
      <c r="N472" s="30"/>
      <c r="O472" s="30"/>
      <c r="P472" s="30"/>
      <c r="Q472" s="30"/>
      <c r="R472" s="30"/>
      <c r="S472" s="30"/>
      <c r="T472" s="30"/>
      <c r="U472" s="30"/>
      <c r="V472" s="33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">
        <v>23</v>
      </c>
      <c r="AS472" s="35">
        <v>9.5200000000000003E-6</v>
      </c>
      <c r="AT472">
        <v>109.90300000000001</v>
      </c>
      <c r="AU472">
        <v>105.593</v>
      </c>
      <c r="AV472">
        <v>113.16</v>
      </c>
      <c r="AW472">
        <v>99.462000000000003</v>
      </c>
      <c r="AX472">
        <v>1.7000000000000001E-2</v>
      </c>
      <c r="BL472" s="33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3"/>
      <c r="BX472" s="30"/>
      <c r="BY472" s="30"/>
      <c r="BZ472" s="30"/>
      <c r="CA472" s="30"/>
      <c r="CB472" s="30"/>
      <c r="CC472" s="30"/>
      <c r="CD472" s="30"/>
      <c r="CE472" s="30"/>
      <c r="CF472" s="30"/>
      <c r="CG472" s="33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3"/>
      <c r="DC472" s="30"/>
      <c r="DD472" s="30"/>
      <c r="DE472" s="30"/>
      <c r="DF472" s="30"/>
      <c r="DG472" s="30"/>
      <c r="DH472" s="30"/>
      <c r="DI472" s="30"/>
      <c r="DJ472" s="30"/>
      <c r="DK472" s="30"/>
      <c r="DL472" s="29"/>
      <c r="DM472" s="29"/>
      <c r="DN472" s="30"/>
      <c r="DO472" s="30"/>
      <c r="DP472" s="30"/>
      <c r="DQ472" s="30"/>
      <c r="DR472" s="30"/>
      <c r="DS472" s="30"/>
      <c r="DT472" s="30"/>
      <c r="DU472" s="30"/>
      <c r="DV472" s="30"/>
      <c r="DW472" s="3">
        <v>46</v>
      </c>
      <c r="DX472"/>
      <c r="DY472" s="35">
        <v>9.8200000000000008E-6</v>
      </c>
      <c r="DZ472">
        <v>126.968</v>
      </c>
      <c r="EA472">
        <v>120.337</v>
      </c>
      <c r="EB472">
        <v>134.87100000000001</v>
      </c>
      <c r="EC472">
        <v>-65.094999999999999</v>
      </c>
      <c r="ED472">
        <v>1.7000000000000001E-2</v>
      </c>
      <c r="EE472"/>
      <c r="EG472" s="33">
        <v>45</v>
      </c>
      <c r="EH472" s="30"/>
      <c r="EI472" s="34">
        <v>1.013E-5</v>
      </c>
      <c r="EJ472" s="30">
        <v>49.759</v>
      </c>
      <c r="EK472" s="30">
        <v>39.082999999999998</v>
      </c>
      <c r="EL472" s="30">
        <v>65.603999999999999</v>
      </c>
      <c r="EM472" s="30">
        <v>-126.158</v>
      </c>
      <c r="EN472" s="30">
        <v>1.7999999999999999E-2</v>
      </c>
      <c r="EO472" s="30"/>
      <c r="EP472" s="30"/>
      <c r="EQ472" s="33"/>
      <c r="ER472" s="30"/>
      <c r="ES472" s="30"/>
      <c r="ET472" s="30"/>
      <c r="EU472" s="30"/>
      <c r="EV472" s="30"/>
      <c r="EW472" s="30"/>
      <c r="EX472" s="30"/>
      <c r="EY472" s="30"/>
      <c r="EZ472" s="30"/>
      <c r="GB472" s="29"/>
      <c r="GC472" s="29"/>
      <c r="GD472" s="29"/>
      <c r="GE472" s="29"/>
      <c r="GF472" s="29"/>
      <c r="GG472" s="29"/>
      <c r="GH472" s="29"/>
      <c r="GI472" s="29"/>
      <c r="GJ472" s="29"/>
      <c r="GK472" s="29"/>
      <c r="GL472" s="29"/>
      <c r="GM472" s="29"/>
      <c r="GN472" s="29"/>
    </row>
    <row r="473" spans="1:196" x14ac:dyDescent="0.25">
      <c r="A473" s="30"/>
      <c r="B473">
        <v>75</v>
      </c>
      <c r="D473" s="35">
        <v>7.3699999999999997E-6</v>
      </c>
      <c r="E473">
        <v>164.88900000000001</v>
      </c>
      <c r="F473">
        <v>131</v>
      </c>
      <c r="G473">
        <v>231.333</v>
      </c>
      <c r="H473">
        <v>90</v>
      </c>
      <c r="I473">
        <v>1.2999999999999999E-2</v>
      </c>
      <c r="L473" s="33"/>
      <c r="M473" s="30"/>
      <c r="N473" s="30"/>
      <c r="O473" s="30"/>
      <c r="P473" s="30"/>
      <c r="Q473" s="30"/>
      <c r="R473" s="30"/>
      <c r="S473" s="30"/>
      <c r="T473" s="30"/>
      <c r="U473" s="30"/>
      <c r="V473" s="33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">
        <v>24</v>
      </c>
      <c r="AS473" s="35">
        <v>1.04E-5</v>
      </c>
      <c r="AT473">
        <v>112.899</v>
      </c>
      <c r="AU473">
        <v>108.35899999999999</v>
      </c>
      <c r="AV473">
        <v>120.667</v>
      </c>
      <c r="AW473">
        <v>-79.38</v>
      </c>
      <c r="AX473">
        <v>1.7999999999999999E-2</v>
      </c>
      <c r="BL473" s="33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3"/>
      <c r="BX473" s="30"/>
      <c r="BY473" s="30"/>
      <c r="BZ473" s="30"/>
      <c r="CA473" s="30"/>
      <c r="CB473" s="30"/>
      <c r="CC473" s="30"/>
      <c r="CD473" s="30"/>
      <c r="CE473" s="30"/>
      <c r="CF473" s="30"/>
      <c r="CG473" s="33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3"/>
      <c r="DC473" s="30"/>
      <c r="DD473" s="30"/>
      <c r="DE473" s="30"/>
      <c r="DF473" s="30"/>
      <c r="DG473" s="30"/>
      <c r="DH473" s="30"/>
      <c r="DI473" s="30"/>
      <c r="DJ473" s="30"/>
      <c r="DK473" s="30"/>
      <c r="DL473" s="29"/>
      <c r="DM473" s="29"/>
      <c r="DN473" s="30"/>
      <c r="DO473" s="30"/>
      <c r="DP473" s="30"/>
      <c r="DQ473" s="30"/>
      <c r="DR473" s="30"/>
      <c r="DS473" s="30"/>
      <c r="DT473" s="30"/>
      <c r="DU473" s="30"/>
      <c r="DV473" s="30"/>
      <c r="DW473" s="3">
        <v>47</v>
      </c>
      <c r="DX473"/>
      <c r="DY473" s="35">
        <v>7.6699999999999994E-6</v>
      </c>
      <c r="DZ473">
        <v>133.58099999999999</v>
      </c>
      <c r="EA473">
        <v>126.815</v>
      </c>
      <c r="EB473">
        <v>142.12</v>
      </c>
      <c r="EC473">
        <v>115.46299999999999</v>
      </c>
      <c r="ED473">
        <v>1.2999999999999999E-2</v>
      </c>
      <c r="EE473"/>
      <c r="EG473" s="33">
        <v>46</v>
      </c>
      <c r="EH473" s="30"/>
      <c r="EI473" s="34">
        <v>7.3669999999999999E-6</v>
      </c>
      <c r="EJ473" s="30">
        <v>46.133000000000003</v>
      </c>
      <c r="EK473" s="30">
        <v>42.332999999999998</v>
      </c>
      <c r="EL473" s="30">
        <v>49.826000000000001</v>
      </c>
      <c r="EM473" s="30">
        <v>48.576000000000001</v>
      </c>
      <c r="EN473" s="30">
        <v>1.2999999999999999E-2</v>
      </c>
      <c r="EO473" s="30"/>
      <c r="EP473" s="30"/>
      <c r="EQ473" s="33"/>
      <c r="ER473" s="30"/>
      <c r="ES473" s="30"/>
      <c r="ET473" s="30"/>
      <c r="EU473" s="30"/>
      <c r="EV473" s="30"/>
      <c r="EW473" s="30"/>
      <c r="EX473" s="30"/>
      <c r="EY473" s="30"/>
      <c r="EZ473" s="30"/>
      <c r="GB473" s="29"/>
      <c r="GC473" s="29"/>
      <c r="GD473" s="29"/>
      <c r="GE473" s="29"/>
      <c r="GF473" s="29"/>
      <c r="GG473" s="29"/>
      <c r="GH473" s="29"/>
      <c r="GI473" s="29"/>
      <c r="GJ473" s="29"/>
      <c r="GK473" s="29"/>
      <c r="GL473" s="29"/>
      <c r="GM473" s="29"/>
      <c r="GN473" s="29"/>
    </row>
    <row r="474" spans="1:196" x14ac:dyDescent="0.25">
      <c r="A474" s="30"/>
      <c r="B474">
        <v>76</v>
      </c>
      <c r="D474" s="35">
        <v>1.2E-5</v>
      </c>
      <c r="E474">
        <v>155.03899999999999</v>
      </c>
      <c r="F474">
        <v>117.123</v>
      </c>
      <c r="G474">
        <v>208.21100000000001</v>
      </c>
      <c r="H474">
        <v>-86.986999999999995</v>
      </c>
      <c r="I474">
        <v>2.1000000000000001E-2</v>
      </c>
      <c r="L474" s="33"/>
      <c r="M474" s="30"/>
      <c r="N474" s="30"/>
      <c r="O474" s="30"/>
      <c r="P474" s="30"/>
      <c r="Q474" s="30"/>
      <c r="R474" s="30"/>
      <c r="S474" s="30"/>
      <c r="T474" s="30"/>
      <c r="U474" s="30"/>
      <c r="V474" s="33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">
        <v>25</v>
      </c>
      <c r="AS474" s="35">
        <v>1.0699999999999999E-5</v>
      </c>
      <c r="AT474">
        <v>112.843</v>
      </c>
      <c r="AU474">
        <v>106.333</v>
      </c>
      <c r="AV474">
        <v>120.754</v>
      </c>
      <c r="AW474">
        <v>100.30500000000001</v>
      </c>
      <c r="AX474">
        <v>1.9E-2</v>
      </c>
      <c r="BL474" s="33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3"/>
      <c r="BX474" s="30"/>
      <c r="BY474" s="30"/>
      <c r="BZ474" s="30"/>
      <c r="CA474" s="30"/>
      <c r="CB474" s="30"/>
      <c r="CC474" s="30"/>
      <c r="CD474" s="30"/>
      <c r="CE474" s="30"/>
      <c r="CF474" s="30"/>
      <c r="CG474" s="33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3"/>
      <c r="DC474" s="30"/>
      <c r="DD474" s="30"/>
      <c r="DE474" s="30"/>
      <c r="DF474" s="30"/>
      <c r="DG474" s="30"/>
      <c r="DH474" s="30"/>
      <c r="DI474" s="30"/>
      <c r="DJ474" s="30"/>
      <c r="DK474" s="30"/>
      <c r="DL474" s="29"/>
      <c r="DM474" s="29"/>
      <c r="DN474" s="30"/>
      <c r="DO474" s="30"/>
      <c r="DP474" s="30"/>
      <c r="DQ474" s="30"/>
      <c r="DR474" s="30"/>
      <c r="DS474" s="30"/>
      <c r="DT474" s="30"/>
      <c r="DU474" s="30"/>
      <c r="DV474" s="30"/>
      <c r="DW474" s="3">
        <v>48</v>
      </c>
      <c r="DX474"/>
      <c r="DY474" s="35">
        <v>4.9100000000000004E-6</v>
      </c>
      <c r="DZ474">
        <v>131.94499999999999</v>
      </c>
      <c r="EA474">
        <v>127.72</v>
      </c>
      <c r="EB474">
        <v>135.834</v>
      </c>
      <c r="EC474">
        <v>-61.698999999999998</v>
      </c>
      <c r="ED474">
        <v>8.0000000000000002E-3</v>
      </c>
      <c r="EE474"/>
      <c r="EG474" s="33">
        <v>47</v>
      </c>
      <c r="EH474" s="30"/>
      <c r="EI474" s="34">
        <v>9.8220000000000002E-6</v>
      </c>
      <c r="EJ474" s="30">
        <v>46.103999999999999</v>
      </c>
      <c r="EK474" s="30">
        <v>42.332999999999998</v>
      </c>
      <c r="EL474" s="30">
        <v>49</v>
      </c>
      <c r="EM474" s="30">
        <v>-127.235</v>
      </c>
      <c r="EN474" s="30">
        <v>1.7000000000000001E-2</v>
      </c>
      <c r="EO474" s="30"/>
      <c r="EP474" s="30"/>
      <c r="EQ474" s="33"/>
      <c r="ER474" s="30"/>
      <c r="ES474" s="30"/>
      <c r="ET474" s="30"/>
      <c r="EU474" s="30"/>
      <c r="EV474" s="30"/>
      <c r="EW474" s="30"/>
      <c r="EX474" s="30"/>
      <c r="EY474" s="30"/>
      <c r="EZ474" s="30"/>
      <c r="GB474" s="29"/>
      <c r="GC474" s="29"/>
      <c r="GD474" s="29"/>
      <c r="GE474" s="29"/>
      <c r="GF474" s="29"/>
      <c r="GG474" s="29"/>
      <c r="GH474" s="29"/>
      <c r="GI474" s="29"/>
      <c r="GJ474" s="29"/>
      <c r="GK474" s="29"/>
      <c r="GL474" s="29"/>
      <c r="GM474" s="29"/>
      <c r="GN474" s="29"/>
    </row>
    <row r="475" spans="1:196" x14ac:dyDescent="0.25">
      <c r="A475" s="30"/>
      <c r="B475">
        <v>77</v>
      </c>
      <c r="D475" s="35">
        <v>6.4500000000000001E-6</v>
      </c>
      <c r="E475">
        <v>132.87299999999999</v>
      </c>
      <c r="F475">
        <v>111.167</v>
      </c>
      <c r="G475">
        <v>151.19999999999999</v>
      </c>
      <c r="H475">
        <v>84.289000000000001</v>
      </c>
      <c r="I475">
        <v>1.0999999999999999E-2</v>
      </c>
      <c r="L475" s="33"/>
      <c r="M475" s="30"/>
      <c r="N475" s="30"/>
      <c r="O475" s="30"/>
      <c r="P475" s="30"/>
      <c r="Q475" s="30"/>
      <c r="R475" s="30"/>
      <c r="S475" s="30"/>
      <c r="T475" s="30"/>
      <c r="U475" s="30"/>
      <c r="V475" s="33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">
        <v>26</v>
      </c>
      <c r="AS475" s="35">
        <v>1.47E-5</v>
      </c>
      <c r="AT475">
        <v>114.563</v>
      </c>
      <c r="AU475">
        <v>101.498</v>
      </c>
      <c r="AV475">
        <v>126.43</v>
      </c>
      <c r="AW475">
        <v>-81.346999999999994</v>
      </c>
      <c r="AX475">
        <v>2.5999999999999999E-2</v>
      </c>
      <c r="BL475" s="33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3"/>
      <c r="BX475" s="30"/>
      <c r="BY475" s="30"/>
      <c r="BZ475" s="30"/>
      <c r="CA475" s="30"/>
      <c r="CB475" s="30"/>
      <c r="CC475" s="30"/>
      <c r="CD475" s="30"/>
      <c r="CE475" s="30"/>
      <c r="CF475" s="30"/>
      <c r="CG475" s="33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3"/>
      <c r="DC475" s="30"/>
      <c r="DD475" s="30"/>
      <c r="DE475" s="30"/>
      <c r="DF475" s="30"/>
      <c r="DG475" s="30"/>
      <c r="DH475" s="30"/>
      <c r="DI475" s="30"/>
      <c r="DJ475" s="30"/>
      <c r="DK475" s="30"/>
      <c r="DL475" s="29"/>
      <c r="DM475" s="29"/>
      <c r="DN475" s="30"/>
      <c r="DO475" s="30"/>
      <c r="DP475" s="30"/>
      <c r="DQ475" s="30"/>
      <c r="DR475" s="30"/>
      <c r="DS475" s="30"/>
      <c r="DT475" s="30"/>
      <c r="DU475" s="30"/>
      <c r="DV475" s="30"/>
      <c r="DW475" s="3">
        <v>49</v>
      </c>
      <c r="DX475"/>
      <c r="DY475" s="35">
        <v>8.2900000000000002E-6</v>
      </c>
      <c r="DZ475">
        <v>135.58000000000001</v>
      </c>
      <c r="EA475">
        <v>131.62299999999999</v>
      </c>
      <c r="EB475">
        <v>143.833</v>
      </c>
      <c r="EC475">
        <v>112.62</v>
      </c>
      <c r="ED475">
        <v>1.4E-2</v>
      </c>
      <c r="EE475"/>
      <c r="EG475" s="33">
        <v>48</v>
      </c>
      <c r="EH475" s="30"/>
      <c r="EI475" s="34">
        <v>7.9810000000000003E-6</v>
      </c>
      <c r="EJ475" s="30">
        <v>48.813000000000002</v>
      </c>
      <c r="EK475" s="30">
        <v>44.04</v>
      </c>
      <c r="EL475" s="30">
        <v>57.332999999999998</v>
      </c>
      <c r="EM475" s="30">
        <v>53.13</v>
      </c>
      <c r="EN475" s="30">
        <v>1.4E-2</v>
      </c>
      <c r="EO475" s="30"/>
      <c r="EP475" s="30"/>
      <c r="EQ475" s="33"/>
      <c r="ER475" s="30"/>
      <c r="ES475" s="30"/>
      <c r="ET475" s="30"/>
      <c r="EU475" s="30"/>
      <c r="EV475" s="30"/>
      <c r="EW475" s="30"/>
      <c r="EX475" s="30"/>
      <c r="EY475" s="30"/>
      <c r="EZ475" s="30"/>
      <c r="GB475" s="29"/>
      <c r="GC475" s="29"/>
      <c r="GD475" s="29"/>
      <c r="GE475" s="29"/>
      <c r="GF475" s="29"/>
      <c r="GG475" s="29"/>
      <c r="GH475" s="29"/>
      <c r="GI475" s="29"/>
      <c r="GJ475" s="29"/>
      <c r="GK475" s="29"/>
      <c r="GL475" s="29"/>
      <c r="GM475" s="29"/>
      <c r="GN475" s="29"/>
    </row>
    <row r="476" spans="1:196" x14ac:dyDescent="0.25">
      <c r="A476" s="30"/>
      <c r="B476">
        <v>78</v>
      </c>
      <c r="D476" s="35">
        <v>1.04E-5</v>
      </c>
      <c r="E476">
        <v>136.185</v>
      </c>
      <c r="F476">
        <v>121.80800000000001</v>
      </c>
      <c r="G476">
        <v>158.11099999999999</v>
      </c>
      <c r="H476">
        <v>-91.736000000000004</v>
      </c>
      <c r="I476">
        <v>1.7999999999999999E-2</v>
      </c>
      <c r="L476" s="33"/>
      <c r="M476" s="30"/>
      <c r="N476" s="30"/>
      <c r="O476" s="30"/>
      <c r="P476" s="30"/>
      <c r="Q476" s="30"/>
      <c r="R476" s="30"/>
      <c r="S476" s="30"/>
      <c r="T476" s="30"/>
      <c r="U476" s="30"/>
      <c r="V476" s="33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">
        <v>27</v>
      </c>
      <c r="AS476" s="35">
        <v>7.0600000000000002E-6</v>
      </c>
      <c r="AT476">
        <v>111.401</v>
      </c>
      <c r="AU476">
        <v>104.741</v>
      </c>
      <c r="AV476">
        <v>120.09099999999999</v>
      </c>
      <c r="AW476">
        <v>100.30500000000001</v>
      </c>
      <c r="AX476">
        <v>1.2E-2</v>
      </c>
      <c r="BL476" s="33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3"/>
      <c r="BX476" s="30"/>
      <c r="BY476" s="30"/>
      <c r="BZ476" s="30"/>
      <c r="CA476" s="30"/>
      <c r="CB476" s="30"/>
      <c r="CC476" s="30"/>
      <c r="CD476" s="30"/>
      <c r="CE476" s="30"/>
      <c r="CF476" s="30"/>
      <c r="CG476" s="33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3"/>
      <c r="DC476" s="30"/>
      <c r="DD476" s="30"/>
      <c r="DE476" s="30"/>
      <c r="DF476" s="30"/>
      <c r="DG476" s="30"/>
      <c r="DH476" s="30"/>
      <c r="DI476" s="30"/>
      <c r="DJ476" s="30"/>
      <c r="DK476" s="30"/>
      <c r="DL476" s="29"/>
      <c r="DM476" s="29"/>
      <c r="DN476" s="30"/>
      <c r="DO476" s="30"/>
      <c r="DP476" s="30"/>
      <c r="DQ476" s="30"/>
      <c r="DR476" s="30"/>
      <c r="DS476" s="30"/>
      <c r="DT476" s="30"/>
      <c r="DU476" s="30"/>
      <c r="DV476" s="30"/>
      <c r="DW476" s="3">
        <v>50</v>
      </c>
      <c r="DX476"/>
      <c r="DY476" s="35">
        <v>7.9799999999999998E-6</v>
      </c>
      <c r="DZ476">
        <v>135.61500000000001</v>
      </c>
      <c r="EA476">
        <v>128.50899999999999</v>
      </c>
      <c r="EB476">
        <v>145.52000000000001</v>
      </c>
      <c r="EC476">
        <v>-63.435000000000002</v>
      </c>
      <c r="ED476">
        <v>1.4E-2</v>
      </c>
      <c r="EE476"/>
      <c r="EG476" s="33">
        <v>49</v>
      </c>
      <c r="EH476" s="30"/>
      <c r="EI476" s="34">
        <v>8.5949999999999999E-6</v>
      </c>
      <c r="EJ476" s="30">
        <v>59.649000000000001</v>
      </c>
      <c r="EK476" s="30">
        <v>54.774000000000001</v>
      </c>
      <c r="EL476" s="30">
        <v>65.332999999999998</v>
      </c>
      <c r="EM476" s="30">
        <v>-123.111</v>
      </c>
      <c r="EN476" s="30">
        <v>1.4999999999999999E-2</v>
      </c>
      <c r="EO476" s="30"/>
      <c r="EP476" s="30"/>
      <c r="EQ476" s="33"/>
      <c r="ER476" s="30"/>
      <c r="ES476" s="30"/>
      <c r="ET476" s="30"/>
      <c r="EU476" s="30"/>
      <c r="EV476" s="30"/>
      <c r="EW476" s="30"/>
      <c r="EX476" s="30"/>
      <c r="EY476" s="30"/>
      <c r="EZ476" s="30"/>
      <c r="GB476" s="29"/>
      <c r="GC476" s="29"/>
      <c r="GD476" s="29"/>
      <c r="GE476" s="29"/>
      <c r="GF476" s="29"/>
      <c r="GG476" s="29"/>
      <c r="GH476" s="29"/>
      <c r="GI476" s="29"/>
      <c r="GJ476" s="29"/>
      <c r="GK476" s="29"/>
      <c r="GL476" s="29"/>
      <c r="GM476" s="29"/>
      <c r="GN476" s="29"/>
    </row>
    <row r="477" spans="1:196" x14ac:dyDescent="0.25">
      <c r="A477" s="30"/>
      <c r="B477">
        <v>79</v>
      </c>
      <c r="D477" s="35">
        <v>7.9799999999999998E-6</v>
      </c>
      <c r="E477">
        <v>141.518</v>
      </c>
      <c r="F477">
        <v>130.667</v>
      </c>
      <c r="G477">
        <v>165.86699999999999</v>
      </c>
      <c r="H477">
        <v>87.709000000000003</v>
      </c>
      <c r="I477">
        <v>1.4E-2</v>
      </c>
      <c r="L477" s="33"/>
      <c r="M477" s="30"/>
      <c r="N477" s="30"/>
      <c r="O477" s="30"/>
      <c r="P477" s="30"/>
      <c r="Q477" s="30"/>
      <c r="R477" s="30"/>
      <c r="S477" s="30"/>
      <c r="T477" s="30"/>
      <c r="U477" s="30"/>
      <c r="V477" s="33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">
        <v>28</v>
      </c>
      <c r="AS477" s="35">
        <v>9.2099999999999999E-6</v>
      </c>
      <c r="AT477">
        <v>106.861</v>
      </c>
      <c r="AU477">
        <v>102.681</v>
      </c>
      <c r="AV477">
        <v>117.407</v>
      </c>
      <c r="AW477">
        <v>-79.875</v>
      </c>
      <c r="AX477">
        <v>1.6E-2</v>
      </c>
      <c r="BL477" s="33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3"/>
      <c r="BX477" s="30"/>
      <c r="BY477" s="30"/>
      <c r="BZ477" s="30"/>
      <c r="CA477" s="30"/>
      <c r="CB477" s="30"/>
      <c r="CC477" s="30"/>
      <c r="CD477" s="30"/>
      <c r="CE477" s="30"/>
      <c r="CF477" s="30"/>
      <c r="CG477" s="33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3"/>
      <c r="DC477" s="30"/>
      <c r="DD477" s="30"/>
      <c r="DE477" s="30"/>
      <c r="DF477" s="30"/>
      <c r="DG477" s="30"/>
      <c r="DH477" s="30"/>
      <c r="DI477" s="30"/>
      <c r="DJ477" s="30"/>
      <c r="DK477" s="30"/>
      <c r="DL477" s="29"/>
      <c r="DM477" s="29"/>
      <c r="DN477" s="30"/>
      <c r="DO477" s="30"/>
      <c r="DP477" s="30"/>
      <c r="DQ477" s="30"/>
      <c r="DR477" s="30"/>
      <c r="DS477" s="30"/>
      <c r="DT477" s="30"/>
      <c r="DU477" s="30"/>
      <c r="DV477" s="30"/>
      <c r="DW477" s="3">
        <v>51</v>
      </c>
      <c r="DX477"/>
      <c r="DY477" s="35">
        <v>9.2099999999999999E-6</v>
      </c>
      <c r="DZ477">
        <v>126.09399999999999</v>
      </c>
      <c r="EA477">
        <v>123.1</v>
      </c>
      <c r="EB477">
        <v>130.833</v>
      </c>
      <c r="EC477">
        <v>116.565</v>
      </c>
      <c r="ED477">
        <v>1.6E-2</v>
      </c>
      <c r="EE477"/>
      <c r="EG477" s="33">
        <v>50</v>
      </c>
      <c r="EH477" s="30"/>
      <c r="EI477" s="34">
        <v>8.9020000000000005E-6</v>
      </c>
      <c r="EJ477" s="30">
        <v>58.587000000000003</v>
      </c>
      <c r="EK477" s="30">
        <v>55.201000000000001</v>
      </c>
      <c r="EL477" s="30">
        <v>61.582999999999998</v>
      </c>
      <c r="EM477" s="30">
        <v>46.469000000000001</v>
      </c>
      <c r="EN477" s="30">
        <v>1.4999999999999999E-2</v>
      </c>
      <c r="EO477" s="30"/>
      <c r="EP477" s="30"/>
      <c r="EQ477" s="33"/>
      <c r="ER477" s="30"/>
      <c r="ES477" s="30"/>
      <c r="ET477" s="30"/>
      <c r="EU477" s="30"/>
      <c r="EV477" s="30"/>
      <c r="EW477" s="30"/>
      <c r="EX477" s="30"/>
      <c r="EY477" s="30"/>
      <c r="EZ477" s="30"/>
      <c r="GB477" s="29"/>
      <c r="GC477" s="29"/>
      <c r="GD477" s="29"/>
      <c r="GE477" s="29"/>
      <c r="GF477" s="29"/>
      <c r="GG477" s="29"/>
      <c r="GH477" s="29"/>
      <c r="GI477" s="29"/>
      <c r="GJ477" s="29"/>
      <c r="GK477" s="29"/>
      <c r="GL477" s="29"/>
      <c r="GM477" s="29"/>
      <c r="GN477" s="29"/>
    </row>
    <row r="478" spans="1:196" x14ac:dyDescent="0.25">
      <c r="A478" s="30"/>
      <c r="B478">
        <v>80</v>
      </c>
      <c r="D478" s="35">
        <v>8.8999999999999995E-6</v>
      </c>
      <c r="E478">
        <v>126.92400000000001</v>
      </c>
      <c r="F478">
        <v>120.524</v>
      </c>
      <c r="G478">
        <v>138.667</v>
      </c>
      <c r="H478">
        <v>-92.045000000000002</v>
      </c>
      <c r="I478">
        <v>1.6E-2</v>
      </c>
      <c r="L478" s="33"/>
      <c r="M478" s="30"/>
      <c r="N478" s="30"/>
      <c r="O478" s="30"/>
      <c r="P478" s="30"/>
      <c r="Q478" s="30"/>
      <c r="R478" s="30"/>
      <c r="S478" s="30"/>
      <c r="T478" s="30"/>
      <c r="U478" s="30"/>
      <c r="V478" s="33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">
        <v>29</v>
      </c>
      <c r="AS478" s="35">
        <v>8.2900000000000002E-6</v>
      </c>
      <c r="AT478">
        <v>114.645</v>
      </c>
      <c r="AU478">
        <v>111.12</v>
      </c>
      <c r="AV478">
        <v>117.422</v>
      </c>
      <c r="AW478">
        <v>100.886</v>
      </c>
      <c r="AX478">
        <v>1.4E-2</v>
      </c>
      <c r="BL478" s="33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3"/>
      <c r="BX478" s="30"/>
      <c r="BY478" s="30"/>
      <c r="BZ478" s="30"/>
      <c r="CA478" s="30"/>
      <c r="CB478" s="30"/>
      <c r="CC478" s="30"/>
      <c r="CD478" s="30"/>
      <c r="CE478" s="30"/>
      <c r="CF478" s="30"/>
      <c r="CG478" s="33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3"/>
      <c r="DC478" s="30"/>
      <c r="DD478" s="30"/>
      <c r="DE478" s="30"/>
      <c r="DF478" s="30"/>
      <c r="DG478" s="30"/>
      <c r="DH478" s="30"/>
      <c r="DI478" s="30"/>
      <c r="DJ478" s="30"/>
      <c r="DK478" s="30"/>
      <c r="DL478" s="29"/>
      <c r="DM478" s="29"/>
      <c r="DN478" s="30"/>
      <c r="DO478" s="30"/>
      <c r="DP478" s="30"/>
      <c r="DQ478" s="30"/>
      <c r="DR478" s="30"/>
      <c r="DS478" s="30"/>
      <c r="DT478" s="30"/>
      <c r="DU478" s="30"/>
      <c r="DV478" s="30"/>
      <c r="DW478" s="3">
        <v>52</v>
      </c>
      <c r="DX478"/>
      <c r="DY478" s="35">
        <v>6.4500000000000001E-6</v>
      </c>
      <c r="DZ478">
        <v>130.38800000000001</v>
      </c>
      <c r="EA478">
        <v>126.627</v>
      </c>
      <c r="EB478">
        <v>135.68299999999999</v>
      </c>
      <c r="EC478">
        <v>-67.165999999999997</v>
      </c>
      <c r="ED478">
        <v>1.0999999999999999E-2</v>
      </c>
      <c r="EE478"/>
      <c r="EG478" s="33">
        <v>51</v>
      </c>
      <c r="EH478" s="30"/>
      <c r="EI478" s="34">
        <v>9.8220000000000002E-6</v>
      </c>
      <c r="EJ478" s="30">
        <v>59.337000000000003</v>
      </c>
      <c r="EK478" s="30">
        <v>54.892000000000003</v>
      </c>
      <c r="EL478" s="30">
        <v>64.472999999999999</v>
      </c>
      <c r="EM478" s="30">
        <v>-125.754</v>
      </c>
      <c r="EN478" s="30">
        <v>1.7000000000000001E-2</v>
      </c>
      <c r="EO478" s="30"/>
      <c r="EP478" s="30"/>
      <c r="EQ478" s="33"/>
      <c r="ER478" s="30"/>
      <c r="ES478" s="30"/>
      <c r="ET478" s="30"/>
      <c r="EU478" s="30"/>
      <c r="EV478" s="30"/>
      <c r="EW478" s="30"/>
      <c r="EX478" s="30"/>
      <c r="EY478" s="30"/>
      <c r="EZ478" s="30"/>
      <c r="GB478" s="29"/>
      <c r="GC478" s="29"/>
      <c r="GD478" s="29"/>
      <c r="GE478" s="29"/>
      <c r="GF478" s="29"/>
      <c r="GG478" s="29"/>
      <c r="GH478" s="29"/>
      <c r="GI478" s="29"/>
      <c r="GJ478" s="29"/>
      <c r="GK478" s="29"/>
      <c r="GL478" s="29"/>
      <c r="GM478" s="29"/>
      <c r="GN478" s="29"/>
    </row>
    <row r="479" spans="1:196" x14ac:dyDescent="0.25">
      <c r="A479" s="30"/>
      <c r="B479">
        <v>81</v>
      </c>
      <c r="D479" s="35">
        <v>1.17E-5</v>
      </c>
      <c r="E479">
        <v>134.71600000000001</v>
      </c>
      <c r="F479">
        <v>119.468</v>
      </c>
      <c r="G479">
        <v>169.279</v>
      </c>
      <c r="H479">
        <v>93.093999999999994</v>
      </c>
      <c r="I479">
        <v>2.1000000000000001E-2</v>
      </c>
      <c r="L479" s="33"/>
      <c r="M479" s="30"/>
      <c r="N479" s="30"/>
      <c r="O479" s="30"/>
      <c r="P479" s="30"/>
      <c r="Q479" s="30"/>
      <c r="R479" s="30"/>
      <c r="S479" s="30"/>
      <c r="T479" s="30"/>
      <c r="U479" s="30"/>
      <c r="V479" s="33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">
        <v>30</v>
      </c>
      <c r="AS479" s="35">
        <v>8.2900000000000002E-6</v>
      </c>
      <c r="AT479">
        <v>113.188</v>
      </c>
      <c r="AU479">
        <v>107.795</v>
      </c>
      <c r="AV479">
        <v>116.026</v>
      </c>
      <c r="AW479">
        <v>96.581999999999994</v>
      </c>
      <c r="AX479">
        <v>1.4E-2</v>
      </c>
      <c r="BL479" s="33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3"/>
      <c r="BX479" s="30"/>
      <c r="BY479" s="30"/>
      <c r="BZ479" s="30"/>
      <c r="CA479" s="30"/>
      <c r="CB479" s="30"/>
      <c r="CC479" s="30"/>
      <c r="CD479" s="30"/>
      <c r="CE479" s="30"/>
      <c r="CF479" s="30"/>
      <c r="CG479" s="33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3"/>
      <c r="DC479" s="30"/>
      <c r="DD479" s="30"/>
      <c r="DE479" s="30"/>
      <c r="DF479" s="30"/>
      <c r="DG479" s="30"/>
      <c r="DH479" s="30"/>
      <c r="DI479" s="30"/>
      <c r="DJ479" s="30"/>
      <c r="DK479" s="30"/>
      <c r="DL479" s="29"/>
      <c r="DM479" s="29"/>
      <c r="DN479" s="30"/>
      <c r="DO479" s="30"/>
      <c r="DP479" s="30"/>
      <c r="DQ479" s="30"/>
      <c r="DR479" s="30"/>
      <c r="DS479" s="30"/>
      <c r="DT479" s="30"/>
      <c r="DU479" s="30"/>
      <c r="DV479" s="30"/>
      <c r="DW479" s="3">
        <v>53</v>
      </c>
      <c r="DX479"/>
      <c r="DY479" s="35">
        <v>7.3699999999999997E-6</v>
      </c>
      <c r="DZ479">
        <v>138.99100000000001</v>
      </c>
      <c r="EA479">
        <v>132.667</v>
      </c>
      <c r="EB479">
        <v>143.327</v>
      </c>
      <c r="EC479">
        <v>118.81100000000001</v>
      </c>
      <c r="ED479">
        <v>1.2999999999999999E-2</v>
      </c>
      <c r="EE479"/>
      <c r="EG479" s="33">
        <v>52</v>
      </c>
      <c r="EH479" s="30"/>
      <c r="EI479" s="34">
        <v>6.4459999999999998E-6</v>
      </c>
      <c r="EJ479" s="30">
        <v>62.662999999999997</v>
      </c>
      <c r="EK479" s="30">
        <v>58.332999999999998</v>
      </c>
      <c r="EL479" s="30">
        <v>65.747</v>
      </c>
      <c r="EM479" s="30">
        <v>53.13</v>
      </c>
      <c r="EN479" s="30">
        <v>1.0999999999999999E-2</v>
      </c>
      <c r="EO479" s="30"/>
      <c r="EP479" s="30"/>
      <c r="EQ479" s="33"/>
      <c r="ER479" s="30"/>
      <c r="ES479" s="30"/>
      <c r="ET479" s="30"/>
      <c r="EU479" s="30"/>
      <c r="EV479" s="30"/>
      <c r="EW479" s="30"/>
      <c r="EX479" s="30"/>
      <c r="EY479" s="30"/>
      <c r="EZ479" s="30"/>
      <c r="GB479" s="29"/>
      <c r="GC479" s="29"/>
      <c r="GD479" s="29"/>
      <c r="GE479" s="29"/>
      <c r="GF479" s="29"/>
      <c r="GG479" s="29"/>
      <c r="GH479" s="29"/>
      <c r="GI479" s="29"/>
      <c r="GJ479" s="29"/>
      <c r="GK479" s="29"/>
      <c r="GL479" s="29"/>
      <c r="GM479" s="29"/>
      <c r="GN479" s="29"/>
    </row>
    <row r="480" spans="1:196" x14ac:dyDescent="0.25">
      <c r="A480" s="30"/>
      <c r="B480">
        <v>82</v>
      </c>
      <c r="D480" s="35">
        <v>1.3200000000000001E-5</v>
      </c>
      <c r="E480">
        <v>141.96899999999999</v>
      </c>
      <c r="F480">
        <v>116.667</v>
      </c>
      <c r="G480">
        <v>203</v>
      </c>
      <c r="H480">
        <v>-90</v>
      </c>
      <c r="I480">
        <v>2.3E-2</v>
      </c>
      <c r="L480" s="33"/>
      <c r="M480" s="30"/>
      <c r="N480" s="30"/>
      <c r="O480" s="30"/>
      <c r="P480" s="30"/>
      <c r="Q480" s="30"/>
      <c r="R480" s="30"/>
      <c r="S480" s="30"/>
      <c r="T480" s="30"/>
      <c r="U480" s="30"/>
      <c r="V480" s="33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">
        <v>31</v>
      </c>
      <c r="AS480" s="35">
        <v>1.26E-5</v>
      </c>
      <c r="AT480">
        <v>113.012</v>
      </c>
      <c r="AU480">
        <v>108.02200000000001</v>
      </c>
      <c r="AV480">
        <v>115.97799999999999</v>
      </c>
      <c r="AW480">
        <v>-81.468999999999994</v>
      </c>
      <c r="AX480">
        <v>2.1999999999999999E-2</v>
      </c>
      <c r="BL480" s="33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3"/>
      <c r="BX480" s="30"/>
      <c r="BY480" s="30"/>
      <c r="BZ480" s="30"/>
      <c r="CA480" s="30"/>
      <c r="CB480" s="30"/>
      <c r="CC480" s="30"/>
      <c r="CD480" s="30"/>
      <c r="CE480" s="30"/>
      <c r="CF480" s="30"/>
      <c r="CG480" s="33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3"/>
      <c r="DC480" s="30"/>
      <c r="DD480" s="30"/>
      <c r="DE480" s="30"/>
      <c r="DF480" s="30"/>
      <c r="DG480" s="30"/>
      <c r="DH480" s="30"/>
      <c r="DI480" s="30"/>
      <c r="DJ480" s="30"/>
      <c r="DK480" s="30"/>
      <c r="DL480" s="29"/>
      <c r="DM480" s="29"/>
      <c r="DN480" s="30"/>
      <c r="DO480" s="30"/>
      <c r="DP480" s="30"/>
      <c r="DQ480" s="30"/>
      <c r="DR480" s="30"/>
      <c r="DS480" s="30"/>
      <c r="DT480" s="30"/>
      <c r="DU480" s="30"/>
      <c r="DV480" s="30"/>
      <c r="DW480" s="3">
        <v>54</v>
      </c>
      <c r="DX480"/>
      <c r="DY480" s="35">
        <v>9.5200000000000003E-6</v>
      </c>
      <c r="DZ480">
        <v>138.35900000000001</v>
      </c>
      <c r="EA480">
        <v>126.833</v>
      </c>
      <c r="EB480">
        <v>155.34700000000001</v>
      </c>
      <c r="EC480">
        <v>-66.037999999999997</v>
      </c>
      <c r="ED480">
        <v>1.7000000000000001E-2</v>
      </c>
      <c r="EE480"/>
      <c r="EG480" s="33">
        <v>53</v>
      </c>
      <c r="EH480" s="30"/>
      <c r="EI480" s="34">
        <v>1.013E-5</v>
      </c>
      <c r="EJ480" s="30">
        <v>67.489000000000004</v>
      </c>
      <c r="EK480" s="30">
        <v>62.667000000000002</v>
      </c>
      <c r="EL480" s="30">
        <v>74.370999999999995</v>
      </c>
      <c r="EM480" s="30">
        <v>-126.158</v>
      </c>
      <c r="EN480" s="30">
        <v>1.7999999999999999E-2</v>
      </c>
      <c r="EO480" s="30"/>
      <c r="EP480" s="30"/>
      <c r="EQ480" s="33"/>
      <c r="ER480" s="30"/>
      <c r="ES480" s="30"/>
      <c r="ET480" s="30"/>
      <c r="EU480" s="30"/>
      <c r="EV480" s="30"/>
      <c r="EW480" s="30"/>
      <c r="EX480" s="30"/>
      <c r="EY480" s="30"/>
      <c r="EZ480" s="30"/>
      <c r="GB480" s="29"/>
      <c r="GC480" s="29"/>
      <c r="GD480" s="29"/>
      <c r="GE480" s="29"/>
      <c r="GF480" s="29"/>
      <c r="GG480" s="29"/>
      <c r="GH480" s="29"/>
      <c r="GI480" s="29"/>
      <c r="GJ480" s="29"/>
      <c r="GK480" s="29"/>
      <c r="GL480" s="29"/>
      <c r="GM480" s="29"/>
      <c r="GN480" s="29"/>
    </row>
    <row r="481" spans="1:196" x14ac:dyDescent="0.25">
      <c r="A481" s="30"/>
      <c r="B481">
        <v>83</v>
      </c>
      <c r="D481" s="35">
        <v>9.5200000000000003E-6</v>
      </c>
      <c r="E481">
        <v>145.25</v>
      </c>
      <c r="F481">
        <v>101.633</v>
      </c>
      <c r="G481">
        <v>210.333</v>
      </c>
      <c r="H481">
        <v>88.090999999999994</v>
      </c>
      <c r="I481">
        <v>1.7000000000000001E-2</v>
      </c>
      <c r="L481" s="33"/>
      <c r="M481" s="30"/>
      <c r="N481" s="30"/>
      <c r="O481" s="30"/>
      <c r="P481" s="30"/>
      <c r="Q481" s="30"/>
      <c r="R481" s="30"/>
      <c r="S481" s="30"/>
      <c r="T481" s="30"/>
      <c r="U481" s="30"/>
      <c r="V481" s="33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">
        <v>32</v>
      </c>
      <c r="AS481" s="35">
        <v>9.5200000000000003E-6</v>
      </c>
      <c r="AT481">
        <v>110.45699999999999</v>
      </c>
      <c r="AU481">
        <v>104.04</v>
      </c>
      <c r="AV481">
        <v>117.06699999999999</v>
      </c>
      <c r="AW481">
        <v>97.594999999999999</v>
      </c>
      <c r="AX481">
        <v>1.6E-2</v>
      </c>
      <c r="BL481" s="33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3"/>
      <c r="BX481" s="30"/>
      <c r="BY481" s="30"/>
      <c r="BZ481" s="30"/>
      <c r="CA481" s="30"/>
      <c r="CB481" s="30"/>
      <c r="CC481" s="30"/>
      <c r="CD481" s="30"/>
      <c r="CE481" s="30"/>
      <c r="CF481" s="30"/>
      <c r="CG481" s="33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3"/>
      <c r="DC481" s="30"/>
      <c r="DD481" s="30"/>
      <c r="DE481" s="30"/>
      <c r="DF481" s="30"/>
      <c r="DG481" s="30"/>
      <c r="DH481" s="30"/>
      <c r="DI481" s="30"/>
      <c r="DJ481" s="30"/>
      <c r="DK481" s="30"/>
      <c r="DL481" s="29"/>
      <c r="DM481" s="29"/>
      <c r="DN481" s="30"/>
      <c r="DO481" s="30"/>
      <c r="DP481" s="30"/>
      <c r="DQ481" s="30"/>
      <c r="DR481" s="30"/>
      <c r="DS481" s="30"/>
      <c r="DT481" s="30"/>
      <c r="DU481" s="30"/>
      <c r="DV481" s="30"/>
      <c r="DW481" s="3">
        <v>55</v>
      </c>
      <c r="DX481"/>
      <c r="DY481" s="35">
        <v>6.7499999999999997E-6</v>
      </c>
      <c r="DZ481">
        <v>126.583</v>
      </c>
      <c r="EA481">
        <v>121.03100000000001</v>
      </c>
      <c r="EB481">
        <v>135.42599999999999</v>
      </c>
      <c r="EC481">
        <v>115.346</v>
      </c>
      <c r="ED481">
        <v>1.2E-2</v>
      </c>
      <c r="EE481"/>
      <c r="EG481" s="33">
        <v>54</v>
      </c>
      <c r="EH481" s="30"/>
      <c r="EI481" s="34">
        <v>7.6739999999999997E-6</v>
      </c>
      <c r="EJ481" s="30">
        <v>67.174000000000007</v>
      </c>
      <c r="EK481" s="30">
        <v>61.427</v>
      </c>
      <c r="EL481" s="30">
        <v>74</v>
      </c>
      <c r="EM481" s="30">
        <v>53.616</v>
      </c>
      <c r="EN481" s="30">
        <v>1.2999999999999999E-2</v>
      </c>
      <c r="EO481" s="30"/>
      <c r="EP481" s="30"/>
      <c r="EQ481" s="33"/>
      <c r="ER481" s="30"/>
      <c r="ES481" s="30"/>
      <c r="ET481" s="30"/>
      <c r="EU481" s="30"/>
      <c r="EV481" s="30"/>
      <c r="EW481" s="30"/>
      <c r="EX481" s="30"/>
      <c r="EY481" s="30"/>
      <c r="EZ481" s="30"/>
      <c r="GB481" s="29"/>
      <c r="GC481" s="29"/>
      <c r="GD481" s="29"/>
      <c r="GE481" s="29"/>
      <c r="GF481" s="29"/>
      <c r="GG481" s="29"/>
      <c r="GH481" s="29"/>
      <c r="GI481" s="29"/>
      <c r="GJ481" s="29"/>
      <c r="GK481" s="29"/>
      <c r="GL481" s="29"/>
      <c r="GM481" s="29"/>
      <c r="GN481" s="29"/>
    </row>
    <row r="482" spans="1:196" x14ac:dyDescent="0.25">
      <c r="A482" s="30"/>
      <c r="B482">
        <v>84</v>
      </c>
      <c r="D482" s="35">
        <v>8.8999999999999995E-6</v>
      </c>
      <c r="E482">
        <v>144.048</v>
      </c>
      <c r="F482">
        <v>101.833</v>
      </c>
      <c r="G482">
        <v>218.238</v>
      </c>
      <c r="H482">
        <v>-85.914000000000001</v>
      </c>
      <c r="I482">
        <v>1.6E-2</v>
      </c>
      <c r="L482" s="33"/>
      <c r="M482" s="30"/>
      <c r="N482" s="30"/>
      <c r="O482" s="30"/>
      <c r="P482" s="30"/>
      <c r="Q482" s="30"/>
      <c r="R482" s="30"/>
      <c r="S482" s="30"/>
      <c r="T482" s="30"/>
      <c r="U482" s="30"/>
      <c r="V482" s="33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">
        <v>33</v>
      </c>
      <c r="AS482" s="35">
        <v>9.8200000000000008E-6</v>
      </c>
      <c r="AT482">
        <v>107.262</v>
      </c>
      <c r="AU482">
        <v>104.146</v>
      </c>
      <c r="AV482">
        <v>113.09699999999999</v>
      </c>
      <c r="AW482">
        <v>-82.405000000000001</v>
      </c>
      <c r="AX482">
        <v>1.7000000000000001E-2</v>
      </c>
      <c r="BL482" s="33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3"/>
      <c r="BX482" s="30"/>
      <c r="BY482" s="30"/>
      <c r="BZ482" s="30"/>
      <c r="CA482" s="30"/>
      <c r="CB482" s="30"/>
      <c r="CC482" s="30"/>
      <c r="CD482" s="30"/>
      <c r="CE482" s="30"/>
      <c r="CF482" s="30"/>
      <c r="CG482" s="33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3"/>
      <c r="DC482" s="30"/>
      <c r="DD482" s="30"/>
      <c r="DE482" s="30"/>
      <c r="DF482" s="30"/>
      <c r="DG482" s="30"/>
      <c r="DH482" s="30"/>
      <c r="DI482" s="30"/>
      <c r="DJ482" s="30"/>
      <c r="DK482" s="30"/>
      <c r="DL482" s="29"/>
      <c r="DM482" s="29"/>
      <c r="DN482" s="30"/>
      <c r="DO482" s="30"/>
      <c r="DP482" s="30"/>
      <c r="DQ482" s="30"/>
      <c r="DR482" s="30"/>
      <c r="DS482" s="30"/>
      <c r="DT482" s="30"/>
      <c r="DU482" s="30"/>
      <c r="DV482" s="30"/>
      <c r="DW482" s="3">
        <v>56</v>
      </c>
      <c r="DX482"/>
      <c r="DY482" s="35">
        <v>1.0699999999999999E-5</v>
      </c>
      <c r="DZ482">
        <v>129.166</v>
      </c>
      <c r="EA482">
        <v>120.71299999999999</v>
      </c>
      <c r="EB482">
        <v>137.35300000000001</v>
      </c>
      <c r="EC482">
        <v>-64.179000000000002</v>
      </c>
      <c r="ED482">
        <v>1.9E-2</v>
      </c>
      <c r="EE482"/>
      <c r="EG482" s="33">
        <v>55</v>
      </c>
      <c r="EH482" s="30"/>
      <c r="EI482" s="34">
        <v>7.6739999999999997E-6</v>
      </c>
      <c r="EJ482" s="30">
        <v>69.936000000000007</v>
      </c>
      <c r="EK482" s="30">
        <v>65.667000000000002</v>
      </c>
      <c r="EL482" s="30">
        <v>75.552000000000007</v>
      </c>
      <c r="EM482" s="30">
        <v>-128.29</v>
      </c>
      <c r="EN482" s="30">
        <v>1.2999999999999999E-2</v>
      </c>
      <c r="EO482" s="30"/>
      <c r="EP482" s="30"/>
      <c r="EQ482" s="33"/>
      <c r="ER482" s="30"/>
      <c r="ES482" s="30"/>
      <c r="ET482" s="30"/>
      <c r="EU482" s="30"/>
      <c r="EV482" s="30"/>
      <c r="EW482" s="30"/>
      <c r="EX482" s="30"/>
      <c r="EY482" s="30"/>
      <c r="EZ482" s="30"/>
      <c r="GB482" s="29"/>
      <c r="GC482" s="29"/>
      <c r="GD482" s="29"/>
      <c r="GE482" s="29"/>
      <c r="GF482" s="29"/>
      <c r="GG482" s="29"/>
      <c r="GH482" s="29"/>
      <c r="GI482" s="29"/>
      <c r="GJ482" s="29"/>
      <c r="GK482" s="29"/>
      <c r="GL482" s="29"/>
      <c r="GM482" s="29"/>
      <c r="GN482" s="29"/>
    </row>
    <row r="483" spans="1:196" x14ac:dyDescent="0.25">
      <c r="A483" s="30"/>
      <c r="B483">
        <v>85</v>
      </c>
      <c r="D483" s="35">
        <v>9.5200000000000003E-6</v>
      </c>
      <c r="E483">
        <v>193.48400000000001</v>
      </c>
      <c r="F483">
        <v>141.333</v>
      </c>
      <c r="G483">
        <v>236.333</v>
      </c>
      <c r="H483">
        <v>90</v>
      </c>
      <c r="I483">
        <v>1.7000000000000001E-2</v>
      </c>
      <c r="L483" s="33"/>
      <c r="M483" s="30"/>
      <c r="N483" s="30"/>
      <c r="O483" s="30"/>
      <c r="P483" s="30"/>
      <c r="Q483" s="30"/>
      <c r="R483" s="30"/>
      <c r="S483" s="30"/>
      <c r="T483" s="30"/>
      <c r="U483" s="30"/>
      <c r="V483" s="33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">
        <v>34</v>
      </c>
      <c r="AS483" s="35">
        <v>1.01E-5</v>
      </c>
      <c r="AT483">
        <v>107.027</v>
      </c>
      <c r="AU483">
        <v>102.333</v>
      </c>
      <c r="AV483">
        <v>111.77800000000001</v>
      </c>
      <c r="AW483">
        <v>100.62</v>
      </c>
      <c r="AX483">
        <v>1.7999999999999999E-2</v>
      </c>
      <c r="BL483" s="33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3"/>
      <c r="BX483" s="30"/>
      <c r="BY483" s="30"/>
      <c r="BZ483" s="30"/>
      <c r="CA483" s="30"/>
      <c r="CB483" s="30"/>
      <c r="CC483" s="30"/>
      <c r="CD483" s="30"/>
      <c r="CE483" s="30"/>
      <c r="CF483" s="30"/>
      <c r="CG483" s="33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3"/>
      <c r="DC483" s="30"/>
      <c r="DD483" s="30"/>
      <c r="DE483" s="30"/>
      <c r="DF483" s="30"/>
      <c r="DG483" s="30"/>
      <c r="DH483" s="30"/>
      <c r="DI483" s="30"/>
      <c r="DJ483" s="30"/>
      <c r="DK483" s="30"/>
      <c r="DL483" s="29"/>
      <c r="DM483" s="29"/>
      <c r="DN483" s="30"/>
      <c r="DO483" s="30"/>
      <c r="DP483" s="30"/>
      <c r="DQ483" s="30"/>
      <c r="DR483" s="30"/>
      <c r="DS483" s="30"/>
      <c r="DT483" s="30"/>
      <c r="DU483" s="30"/>
      <c r="DV483" s="30"/>
      <c r="DW483" s="3">
        <v>57</v>
      </c>
      <c r="DX483"/>
      <c r="DY483" s="35">
        <v>6.7499999999999997E-6</v>
      </c>
      <c r="DZ483">
        <v>145.696</v>
      </c>
      <c r="EA483">
        <v>134.24799999999999</v>
      </c>
      <c r="EB483">
        <v>156.655</v>
      </c>
      <c r="EC483">
        <v>115.346</v>
      </c>
      <c r="ED483">
        <v>1.0999999999999999E-2</v>
      </c>
      <c r="EE483"/>
      <c r="EG483" s="33">
        <v>56</v>
      </c>
      <c r="EH483" s="30" t="s">
        <v>3</v>
      </c>
      <c r="EI483" s="34">
        <v>8.6109999999999994E-6</v>
      </c>
      <c r="EJ483" s="30">
        <v>73.123000000000005</v>
      </c>
      <c r="EK483" s="30">
        <v>56.972999999999999</v>
      </c>
      <c r="EL483" s="30">
        <v>92.075000000000003</v>
      </c>
      <c r="EM483" s="30">
        <v>-38.718000000000004</v>
      </c>
      <c r="EN483" s="30">
        <v>1.4999999999999999E-2</v>
      </c>
      <c r="EO483" s="30"/>
      <c r="EP483" s="30"/>
      <c r="EQ483" s="33"/>
      <c r="ER483" s="30"/>
      <c r="ES483" s="30"/>
      <c r="ET483" s="30"/>
      <c r="EU483" s="30"/>
      <c r="EV483" s="30"/>
      <c r="EW483" s="30"/>
      <c r="EX483" s="30"/>
      <c r="EY483" s="30"/>
      <c r="EZ483" s="30"/>
      <c r="GB483" s="29"/>
      <c r="GC483" s="29"/>
      <c r="GD483" s="29"/>
      <c r="GE483" s="29"/>
      <c r="GF483" s="29"/>
      <c r="GG483" s="29"/>
      <c r="GH483" s="29"/>
      <c r="GI483" s="29"/>
      <c r="GJ483" s="29"/>
      <c r="GK483" s="29"/>
      <c r="GL483" s="29"/>
      <c r="GM483" s="29"/>
      <c r="GN483" s="29"/>
    </row>
    <row r="484" spans="1:196" x14ac:dyDescent="0.25">
      <c r="A484" s="30"/>
      <c r="B484">
        <v>86</v>
      </c>
      <c r="C484" t="s">
        <v>3</v>
      </c>
      <c r="D484" s="35">
        <v>8.9700000000000005E-6</v>
      </c>
      <c r="E484">
        <v>103.786</v>
      </c>
      <c r="F484">
        <v>88.808000000000007</v>
      </c>
      <c r="G484">
        <v>123.795</v>
      </c>
      <c r="H484">
        <v>0.41899999999999998</v>
      </c>
      <c r="I484">
        <v>1.6E-2</v>
      </c>
      <c r="L484" s="33"/>
      <c r="M484" s="30"/>
      <c r="N484" s="30"/>
      <c r="O484" s="30"/>
      <c r="P484" s="30"/>
      <c r="Q484" s="30"/>
      <c r="R484" s="30"/>
      <c r="S484" s="30"/>
      <c r="T484" s="30"/>
      <c r="U484" s="30"/>
      <c r="V484" s="33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">
        <v>35</v>
      </c>
      <c r="AS484" s="35">
        <v>5.8300000000000001E-6</v>
      </c>
      <c r="AT484">
        <v>111.65</v>
      </c>
      <c r="AU484">
        <v>106.111</v>
      </c>
      <c r="AV484">
        <v>116.58</v>
      </c>
      <c r="AW484">
        <v>99.462000000000003</v>
      </c>
      <c r="AX484">
        <v>0.01</v>
      </c>
      <c r="BL484" s="33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3"/>
      <c r="BX484" s="30"/>
      <c r="BY484" s="30"/>
      <c r="BZ484" s="30"/>
      <c r="CA484" s="30"/>
      <c r="CB484" s="30"/>
      <c r="CC484" s="30"/>
      <c r="CD484" s="30"/>
      <c r="CE484" s="30"/>
      <c r="CF484" s="30"/>
      <c r="CG484" s="33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3"/>
      <c r="DC484" s="30"/>
      <c r="DD484" s="30"/>
      <c r="DE484" s="30"/>
      <c r="DF484" s="30"/>
      <c r="DG484" s="30"/>
      <c r="DH484" s="30"/>
      <c r="DI484" s="30"/>
      <c r="DJ484" s="30"/>
      <c r="DK484" s="30"/>
      <c r="DL484" s="29"/>
      <c r="DM484" s="29"/>
      <c r="DN484" s="30"/>
      <c r="DO484" s="30"/>
      <c r="DP484" s="30"/>
      <c r="DQ484" s="30"/>
      <c r="DR484" s="30"/>
      <c r="DS484" s="30"/>
      <c r="DT484" s="30"/>
      <c r="DU484" s="30"/>
      <c r="DV484" s="30"/>
      <c r="DW484" s="3">
        <v>58</v>
      </c>
      <c r="DX484"/>
      <c r="DY484" s="35">
        <v>7.3699999999999997E-6</v>
      </c>
      <c r="DZ484">
        <v>136.04900000000001</v>
      </c>
      <c r="EA484">
        <v>122.816</v>
      </c>
      <c r="EB484">
        <v>145.53200000000001</v>
      </c>
      <c r="EC484">
        <v>-66.801000000000002</v>
      </c>
      <c r="ED484">
        <v>1.2999999999999999E-2</v>
      </c>
      <c r="EE484"/>
      <c r="EG484" s="33">
        <v>57</v>
      </c>
      <c r="EH484" s="30" t="s">
        <v>7</v>
      </c>
      <c r="EI484" s="34">
        <v>2.3089999999999998E-6</v>
      </c>
      <c r="EJ484" s="30">
        <v>16.327000000000002</v>
      </c>
      <c r="EK484" s="30">
        <v>12.494</v>
      </c>
      <c r="EL484" s="30">
        <v>27.106999999999999</v>
      </c>
      <c r="EM484" s="30">
        <v>90.055999999999997</v>
      </c>
      <c r="EN484" s="30">
        <v>4.0000000000000001E-3</v>
      </c>
      <c r="EO484" s="30"/>
      <c r="EP484" s="30"/>
      <c r="EQ484" s="33"/>
      <c r="ER484" s="30"/>
      <c r="ES484" s="30"/>
      <c r="ET484" s="30"/>
      <c r="EU484" s="30"/>
      <c r="EV484" s="30"/>
      <c r="EW484" s="30"/>
      <c r="EX484" s="30"/>
      <c r="EY484" s="30"/>
      <c r="EZ484" s="30"/>
      <c r="GB484" s="29"/>
      <c r="GC484" s="29"/>
      <c r="GD484" s="29"/>
      <c r="GE484" s="29"/>
      <c r="GF484" s="29"/>
      <c r="GG484" s="29"/>
      <c r="GH484" s="29"/>
      <c r="GI484" s="29"/>
      <c r="GJ484" s="29"/>
      <c r="GK484" s="29"/>
      <c r="GL484" s="29"/>
      <c r="GM484" s="29"/>
      <c r="GN484" s="29"/>
    </row>
    <row r="485" spans="1:196" x14ac:dyDescent="0.25">
      <c r="A485" s="30"/>
      <c r="B485">
        <v>87</v>
      </c>
      <c r="C485" t="s">
        <v>7</v>
      </c>
      <c r="D485" s="35">
        <v>2.3199999999999998E-6</v>
      </c>
      <c r="E485">
        <v>35.869</v>
      </c>
      <c r="F485">
        <v>22.754999999999999</v>
      </c>
      <c r="G485">
        <v>55.009</v>
      </c>
      <c r="H485">
        <v>90.174000000000007</v>
      </c>
      <c r="I485">
        <v>4.0000000000000001E-3</v>
      </c>
      <c r="L485" s="33"/>
      <c r="M485" s="30"/>
      <c r="N485" s="30"/>
      <c r="O485" s="30"/>
      <c r="P485" s="30"/>
      <c r="Q485" s="30"/>
      <c r="R485" s="30"/>
      <c r="S485" s="30"/>
      <c r="T485" s="30"/>
      <c r="U485" s="30"/>
      <c r="V485" s="33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">
        <v>36</v>
      </c>
      <c r="AS485" s="35">
        <v>1.0699999999999999E-5</v>
      </c>
      <c r="AT485">
        <v>108.623</v>
      </c>
      <c r="AU485">
        <v>97.456999999999994</v>
      </c>
      <c r="AV485">
        <v>116.29600000000001</v>
      </c>
      <c r="AW485">
        <v>-81.634</v>
      </c>
      <c r="AX485">
        <v>1.9E-2</v>
      </c>
      <c r="BL485" s="33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3"/>
      <c r="BX485" s="30"/>
      <c r="BY485" s="30"/>
      <c r="BZ485" s="30"/>
      <c r="CA485" s="30"/>
      <c r="CB485" s="30"/>
      <c r="CC485" s="30"/>
      <c r="CD485" s="30"/>
      <c r="CE485" s="30"/>
      <c r="CF485" s="30"/>
      <c r="CG485" s="33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3"/>
      <c r="DC485" s="30"/>
      <c r="DD485" s="30"/>
      <c r="DE485" s="30"/>
      <c r="DF485" s="30"/>
      <c r="DG485" s="30"/>
      <c r="DH485" s="30"/>
      <c r="DI485" s="30"/>
      <c r="DJ485" s="30"/>
      <c r="DK485" s="30"/>
      <c r="DL485" s="29"/>
      <c r="DM485" s="29"/>
      <c r="DN485" s="30"/>
      <c r="DO485" s="30"/>
      <c r="DP485" s="30"/>
      <c r="DQ485" s="30"/>
      <c r="DR485" s="30"/>
      <c r="DS485" s="30"/>
      <c r="DT485" s="30"/>
      <c r="DU485" s="30"/>
      <c r="DV485" s="30"/>
      <c r="DW485" s="3">
        <v>59</v>
      </c>
      <c r="DX485"/>
      <c r="DY485" s="35">
        <v>1.01E-5</v>
      </c>
      <c r="DZ485">
        <v>128.102</v>
      </c>
      <c r="EA485">
        <v>122.376</v>
      </c>
      <c r="EB485">
        <v>135.73699999999999</v>
      </c>
      <c r="EC485">
        <v>115.76900000000001</v>
      </c>
      <c r="ED485">
        <v>1.7999999999999999E-2</v>
      </c>
      <c r="EE485"/>
      <c r="EG485" s="33">
        <v>58</v>
      </c>
      <c r="EH485" s="30" t="s">
        <v>4</v>
      </c>
      <c r="EI485" s="34">
        <v>5.2179999999999998E-6</v>
      </c>
      <c r="EJ485" s="30">
        <v>40.633000000000003</v>
      </c>
      <c r="EK485" s="30">
        <v>26.68</v>
      </c>
      <c r="EL485" s="30">
        <v>49</v>
      </c>
      <c r="EM485" s="30">
        <v>-132.51</v>
      </c>
      <c r="EN485" s="30">
        <v>8.9999999999999993E-3</v>
      </c>
      <c r="EO485" s="30"/>
      <c r="EP485" s="30"/>
      <c r="EQ485" s="33"/>
      <c r="ER485" s="30"/>
      <c r="ES485" s="30"/>
      <c r="ET485" s="30"/>
      <c r="EU485" s="30"/>
      <c r="EV485" s="30"/>
      <c r="EW485" s="30"/>
      <c r="EX485" s="30"/>
      <c r="EY485" s="30"/>
      <c r="EZ485" s="30"/>
      <c r="GB485" s="29"/>
      <c r="GC485" s="29"/>
      <c r="GD485" s="29"/>
      <c r="GE485" s="29"/>
      <c r="GF485" s="29"/>
      <c r="GG485" s="29"/>
      <c r="GH485" s="29"/>
      <c r="GI485" s="29"/>
      <c r="GJ485" s="29"/>
      <c r="GK485" s="29"/>
      <c r="GL485" s="29"/>
      <c r="GM485" s="29"/>
      <c r="GN485" s="29"/>
    </row>
    <row r="486" spans="1:196" x14ac:dyDescent="0.25">
      <c r="A486" s="30"/>
      <c r="B486">
        <v>88</v>
      </c>
      <c r="C486" t="s">
        <v>4</v>
      </c>
      <c r="D486" s="35">
        <v>4.6E-6</v>
      </c>
      <c r="E486">
        <v>59.247</v>
      </c>
      <c r="F486">
        <v>55.332999999999998</v>
      </c>
      <c r="G486">
        <v>61.133000000000003</v>
      </c>
      <c r="H486">
        <v>-96.34</v>
      </c>
      <c r="I486">
        <v>8.0000000000000002E-3</v>
      </c>
      <c r="L486" s="33"/>
      <c r="M486" s="30"/>
      <c r="N486" s="30"/>
      <c r="O486" s="30"/>
      <c r="P486" s="30"/>
      <c r="Q486" s="30"/>
      <c r="R486" s="30"/>
      <c r="S486" s="30"/>
      <c r="T486" s="30"/>
      <c r="U486" s="30"/>
      <c r="V486" s="33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">
        <v>37</v>
      </c>
      <c r="AS486" s="35">
        <v>8.2900000000000002E-6</v>
      </c>
      <c r="AT486">
        <v>115.861</v>
      </c>
      <c r="AU486">
        <v>108.726</v>
      </c>
      <c r="AV486">
        <v>121.282</v>
      </c>
      <c r="AW486">
        <v>98.745999999999995</v>
      </c>
      <c r="AX486">
        <v>1.4999999999999999E-2</v>
      </c>
      <c r="BL486" s="33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3"/>
      <c r="BX486" s="30"/>
      <c r="BY486" s="30"/>
      <c r="BZ486" s="30"/>
      <c r="CA486" s="30"/>
      <c r="CB486" s="30"/>
      <c r="CC486" s="30"/>
      <c r="CD486" s="30"/>
      <c r="CE486" s="30"/>
      <c r="CF486" s="30"/>
      <c r="CG486" s="33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3"/>
      <c r="DC486" s="30"/>
      <c r="DD486" s="30"/>
      <c r="DE486" s="30"/>
      <c r="DF486" s="30"/>
      <c r="DG486" s="30"/>
      <c r="DH486" s="30"/>
      <c r="DI486" s="30"/>
      <c r="DJ486" s="30"/>
      <c r="DK486" s="30"/>
      <c r="DL486" s="29"/>
      <c r="DM486" s="29"/>
      <c r="DN486" s="30"/>
      <c r="DO486" s="30"/>
      <c r="DP486" s="30"/>
      <c r="DQ486" s="30"/>
      <c r="DR486" s="30"/>
      <c r="DS486" s="30"/>
      <c r="DT486" s="30"/>
      <c r="DU486" s="30"/>
      <c r="DV486" s="30"/>
      <c r="DW486" s="3">
        <v>60</v>
      </c>
      <c r="DX486"/>
      <c r="DY486" s="35">
        <v>1.0699999999999999E-5</v>
      </c>
      <c r="DZ486">
        <v>131.619</v>
      </c>
      <c r="EA486">
        <v>127.38</v>
      </c>
      <c r="EB486">
        <v>136.476</v>
      </c>
      <c r="EC486">
        <v>-64.179000000000002</v>
      </c>
      <c r="ED486">
        <v>1.9E-2</v>
      </c>
      <c r="EE486"/>
      <c r="EG486" s="33">
        <v>59</v>
      </c>
      <c r="EH486" s="30" t="s">
        <v>5</v>
      </c>
      <c r="EI486" s="34">
        <v>1.473E-5</v>
      </c>
      <c r="EJ486" s="30">
        <v>121.75</v>
      </c>
      <c r="EK486" s="30">
        <v>79.367000000000004</v>
      </c>
      <c r="EL486" s="30">
        <v>164.82599999999999</v>
      </c>
      <c r="EM486" s="30">
        <v>57.723999999999997</v>
      </c>
      <c r="EN486" s="30">
        <v>2.5999999999999999E-2</v>
      </c>
      <c r="EO486" s="30"/>
      <c r="EP486" s="30"/>
      <c r="EQ486" s="33"/>
      <c r="ER486" s="30"/>
      <c r="ES486" s="30"/>
      <c r="ET486" s="30"/>
      <c r="EU486" s="30"/>
      <c r="EV486" s="30"/>
      <c r="EW486" s="30"/>
      <c r="EX486" s="30"/>
      <c r="EY486" s="30"/>
      <c r="EZ486" s="30"/>
      <c r="GB486" s="29"/>
      <c r="GC486" s="29"/>
      <c r="GD486" s="29"/>
      <c r="GE486" s="29"/>
      <c r="GF486" s="29"/>
      <c r="GG486" s="29"/>
      <c r="GH486" s="29"/>
      <c r="GI486" s="29"/>
      <c r="GJ486" s="29"/>
      <c r="GK486" s="29"/>
      <c r="GL486" s="29"/>
      <c r="GM486" s="29"/>
      <c r="GN486" s="29"/>
    </row>
    <row r="487" spans="1:196" x14ac:dyDescent="0.25">
      <c r="A487" s="30"/>
      <c r="B487">
        <v>89</v>
      </c>
      <c r="C487" t="s">
        <v>5</v>
      </c>
      <c r="D487" s="35">
        <v>1.38E-5</v>
      </c>
      <c r="E487">
        <v>193.48400000000001</v>
      </c>
      <c r="F487">
        <v>144.333</v>
      </c>
      <c r="G487">
        <v>242.541</v>
      </c>
      <c r="H487">
        <v>93.093999999999994</v>
      </c>
      <c r="I487">
        <v>2.4E-2</v>
      </c>
      <c r="L487" s="33"/>
      <c r="M487" s="30"/>
      <c r="N487" s="30"/>
      <c r="O487" s="30"/>
      <c r="P487" s="30"/>
      <c r="Q487" s="30"/>
      <c r="R487" s="30"/>
      <c r="S487" s="30"/>
      <c r="T487" s="30"/>
      <c r="U487" s="30"/>
      <c r="V487" s="33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">
        <v>38</v>
      </c>
      <c r="AS487" s="35">
        <v>9.5200000000000003E-6</v>
      </c>
      <c r="AT487">
        <v>107.29900000000001</v>
      </c>
      <c r="AU487">
        <v>101.637</v>
      </c>
      <c r="AV487">
        <v>111.729</v>
      </c>
      <c r="AW487">
        <v>-78.311000000000007</v>
      </c>
      <c r="AX487">
        <v>1.7000000000000001E-2</v>
      </c>
      <c r="BL487" s="33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3"/>
      <c r="BX487" s="30"/>
      <c r="BY487" s="30"/>
      <c r="BZ487" s="30"/>
      <c r="CA487" s="30"/>
      <c r="CB487" s="30"/>
      <c r="CC487" s="30"/>
      <c r="CD487" s="30"/>
      <c r="CE487" s="30"/>
      <c r="CF487" s="30"/>
      <c r="CG487" s="33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3"/>
      <c r="DC487" s="30"/>
      <c r="DD487" s="30"/>
      <c r="DE487" s="30"/>
      <c r="DF487" s="30"/>
      <c r="DG487" s="30"/>
      <c r="DH487" s="30"/>
      <c r="DI487" s="30"/>
      <c r="DJ487" s="30"/>
      <c r="DK487" s="30"/>
      <c r="DL487" s="29"/>
      <c r="DM487" s="29"/>
      <c r="DN487" s="30"/>
      <c r="DO487" s="30"/>
      <c r="DP487" s="30"/>
      <c r="DQ487" s="30"/>
      <c r="DR487" s="30"/>
      <c r="DS487" s="30"/>
      <c r="DT487" s="30"/>
      <c r="DU487" s="30"/>
      <c r="DV487" s="30"/>
      <c r="DW487" s="3">
        <v>61</v>
      </c>
      <c r="DX487"/>
      <c r="DY487" s="35">
        <v>1.29E-5</v>
      </c>
      <c r="DZ487">
        <v>136.773</v>
      </c>
      <c r="EA487">
        <v>131.709</v>
      </c>
      <c r="EB487">
        <v>148.667</v>
      </c>
      <c r="EC487">
        <v>116.565</v>
      </c>
      <c r="ED487">
        <v>2.3E-2</v>
      </c>
      <c r="EE487"/>
      <c r="EG487" s="33">
        <v>56</v>
      </c>
      <c r="EH487" s="30" t="s">
        <v>54</v>
      </c>
      <c r="EI487" s="34">
        <v>4.5639999999999998E-4</v>
      </c>
      <c r="EJ487" s="30">
        <v>74.302000000000007</v>
      </c>
      <c r="EK487" s="30">
        <v>30.876999999999999</v>
      </c>
      <c r="EL487" s="30">
        <v>157.87</v>
      </c>
      <c r="EM487" s="30">
        <v>-127.07</v>
      </c>
      <c r="EN487" s="30">
        <v>0.82399999999999995</v>
      </c>
      <c r="EO487" s="30"/>
      <c r="EP487" s="30"/>
      <c r="EQ487" s="33"/>
      <c r="ER487" s="30"/>
      <c r="ES487" s="30"/>
      <c r="ET487" s="30"/>
      <c r="EU487" s="30"/>
      <c r="EV487" s="30"/>
      <c r="EW487" s="30"/>
      <c r="EX487" s="30"/>
      <c r="EY487" s="30"/>
      <c r="EZ487" s="30"/>
      <c r="GB487" s="29"/>
      <c r="GC487" s="29"/>
      <c r="GD487" s="29"/>
      <c r="GE487" s="29"/>
      <c r="GF487" s="29"/>
      <c r="GG487" s="29"/>
      <c r="GH487" s="29"/>
      <c r="GI487" s="29"/>
      <c r="GJ487" s="29"/>
      <c r="GK487" s="29"/>
      <c r="GL487" s="29"/>
      <c r="GM487" s="29"/>
      <c r="GN487" s="29"/>
    </row>
    <row r="488" spans="1:196" x14ac:dyDescent="0.25">
      <c r="A488" s="30"/>
      <c r="B488">
        <v>86</v>
      </c>
      <c r="C488" t="s">
        <v>81</v>
      </c>
      <c r="D488" s="35">
        <v>7.3800000000000005E-4</v>
      </c>
      <c r="E488">
        <v>107.867</v>
      </c>
      <c r="F488">
        <v>55.889000000000003</v>
      </c>
      <c r="G488">
        <v>242.51400000000001</v>
      </c>
      <c r="H488">
        <v>89.451999999999998</v>
      </c>
      <c r="I488">
        <v>1.3320000000000001</v>
      </c>
      <c r="L488" s="33"/>
      <c r="M488" s="30"/>
      <c r="N488" s="30"/>
      <c r="O488" s="30"/>
      <c r="P488" s="30"/>
      <c r="Q488" s="30"/>
      <c r="R488" s="30"/>
      <c r="S488" s="30"/>
      <c r="T488" s="30"/>
      <c r="U488" s="30"/>
      <c r="V488" s="33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">
        <v>39</v>
      </c>
      <c r="AS488" s="35">
        <v>1.2300000000000001E-5</v>
      </c>
      <c r="AT488">
        <v>112.706</v>
      </c>
      <c r="AU488">
        <v>106.074</v>
      </c>
      <c r="AV488">
        <v>118.333</v>
      </c>
      <c r="AW488">
        <v>98.745999999999995</v>
      </c>
      <c r="AX488">
        <v>2.1999999999999999E-2</v>
      </c>
      <c r="BL488" s="33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3"/>
      <c r="BX488" s="30"/>
      <c r="BY488" s="30"/>
      <c r="BZ488" s="30"/>
      <c r="CA488" s="30"/>
      <c r="CB488" s="30"/>
      <c r="CC488" s="30"/>
      <c r="CD488" s="30"/>
      <c r="CE488" s="30"/>
      <c r="CF488" s="30"/>
      <c r="CG488" s="33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3"/>
      <c r="DC488" s="30"/>
      <c r="DD488" s="30"/>
      <c r="DE488" s="30"/>
      <c r="DF488" s="30"/>
      <c r="DG488" s="30"/>
      <c r="DH488" s="30"/>
      <c r="DI488" s="30"/>
      <c r="DJ488" s="30"/>
      <c r="DK488" s="30"/>
      <c r="DL488" s="29"/>
      <c r="DM488" s="29"/>
      <c r="DN488" s="30"/>
      <c r="DO488" s="30"/>
      <c r="DP488" s="30"/>
      <c r="DQ488" s="30"/>
      <c r="DR488" s="30"/>
      <c r="DS488" s="30"/>
      <c r="DT488" s="30"/>
      <c r="DU488" s="30"/>
      <c r="DV488" s="30"/>
      <c r="DW488" s="3">
        <v>62</v>
      </c>
      <c r="DX488"/>
      <c r="DY488" s="35">
        <v>7.3699999999999997E-6</v>
      </c>
      <c r="DZ488">
        <v>141.94800000000001</v>
      </c>
      <c r="EA488">
        <v>134.35499999999999</v>
      </c>
      <c r="EB488">
        <v>156.17599999999999</v>
      </c>
      <c r="EC488">
        <v>-66.801000000000002</v>
      </c>
      <c r="ED488">
        <v>1.2999999999999999E-2</v>
      </c>
      <c r="EE488"/>
      <c r="EG488" s="33">
        <v>56</v>
      </c>
      <c r="EH488" s="30" t="s">
        <v>54</v>
      </c>
      <c r="EI488" s="34">
        <v>4.5639999999999998E-4</v>
      </c>
      <c r="EJ488" s="30">
        <v>74.302000000000007</v>
      </c>
      <c r="EK488" s="30">
        <v>30.876999999999999</v>
      </c>
      <c r="EL488" s="30">
        <v>157.87</v>
      </c>
      <c r="EM488" s="30">
        <v>-127.07</v>
      </c>
      <c r="EN488" s="30">
        <v>0.82399999999999995</v>
      </c>
      <c r="EO488" s="30"/>
      <c r="EP488" s="30"/>
      <c r="EQ488" s="33"/>
      <c r="ER488" s="30"/>
      <c r="ES488" s="30"/>
      <c r="ET488" s="30"/>
      <c r="EU488" s="30"/>
      <c r="EV488" s="30"/>
      <c r="EW488" s="30"/>
      <c r="EX488" s="30"/>
      <c r="EY488" s="30"/>
      <c r="EZ488" s="30"/>
      <c r="GB488" s="29"/>
      <c r="GC488" s="29"/>
      <c r="GD488" s="29"/>
      <c r="GE488" s="29"/>
      <c r="GF488" s="29"/>
      <c r="GG488" s="29"/>
      <c r="GH488" s="29"/>
      <c r="GI488" s="29"/>
      <c r="GJ488" s="29"/>
      <c r="GK488" s="29"/>
      <c r="GL488" s="29"/>
      <c r="GM488" s="29"/>
      <c r="GN488" s="29"/>
    </row>
    <row r="489" spans="1:196" x14ac:dyDescent="0.25">
      <c r="A489" s="30"/>
      <c r="C489" t="s">
        <v>74</v>
      </c>
      <c r="I489">
        <v>5.6550000000000002</v>
      </c>
      <c r="L489" s="33"/>
      <c r="M489" s="30"/>
      <c r="N489" s="30"/>
      <c r="O489" s="30"/>
      <c r="P489" s="30"/>
      <c r="Q489" s="30"/>
      <c r="R489" s="30"/>
      <c r="S489" s="30"/>
      <c r="T489" s="30"/>
      <c r="U489" s="30"/>
      <c r="V489" s="33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">
        <v>40</v>
      </c>
      <c r="AS489" s="35">
        <v>8.6000000000000007E-6</v>
      </c>
      <c r="AT489">
        <v>108.32899999999999</v>
      </c>
      <c r="AU489">
        <v>104.3</v>
      </c>
      <c r="AV489">
        <v>112.556</v>
      </c>
      <c r="AW489">
        <v>-83.418000000000006</v>
      </c>
      <c r="AX489">
        <v>1.4999999999999999E-2</v>
      </c>
      <c r="BL489" s="33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3"/>
      <c r="BX489" s="30"/>
      <c r="BY489" s="30"/>
      <c r="BZ489" s="30"/>
      <c r="CA489" s="30"/>
      <c r="CB489" s="30"/>
      <c r="CC489" s="30"/>
      <c r="CD489" s="30"/>
      <c r="CE489" s="30"/>
      <c r="CF489" s="30"/>
      <c r="CG489" s="33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3"/>
      <c r="DC489" s="30"/>
      <c r="DD489" s="30"/>
      <c r="DE489" s="30"/>
      <c r="DF489" s="30"/>
      <c r="DG489" s="30"/>
      <c r="DH489" s="30"/>
      <c r="DI489" s="30"/>
      <c r="DJ489" s="30"/>
      <c r="DK489" s="30"/>
      <c r="DL489" s="29"/>
      <c r="DM489" s="29"/>
      <c r="DN489" s="30"/>
      <c r="DO489" s="30"/>
      <c r="DP489" s="30"/>
      <c r="DQ489" s="30"/>
      <c r="DR489" s="30"/>
      <c r="DS489" s="30"/>
      <c r="DT489" s="30"/>
      <c r="DU489" s="30"/>
      <c r="DV489" s="30"/>
      <c r="DW489" s="3">
        <v>63</v>
      </c>
      <c r="DX489"/>
      <c r="DY489" s="35">
        <v>7.3699999999999997E-6</v>
      </c>
      <c r="DZ489">
        <v>133.35400000000001</v>
      </c>
      <c r="EA489">
        <v>128</v>
      </c>
      <c r="EB489">
        <v>138.518</v>
      </c>
      <c r="EC489">
        <v>117.646</v>
      </c>
      <c r="ED489">
        <v>1.2999999999999999E-2</v>
      </c>
      <c r="EE489"/>
      <c r="EG489" s="33"/>
      <c r="EH489" s="30"/>
      <c r="EI489" s="30"/>
      <c r="EJ489" s="30"/>
      <c r="EK489" s="30"/>
      <c r="EL489" s="30"/>
      <c r="EM489" s="30"/>
      <c r="EN489" s="30"/>
      <c r="EO489" s="30" t="s">
        <v>8</v>
      </c>
      <c r="EP489" s="30"/>
      <c r="EQ489" s="33"/>
      <c r="ER489" s="30"/>
      <c r="ES489" s="30"/>
      <c r="ET489" s="30"/>
      <c r="EU489" s="30"/>
      <c r="EV489" s="30"/>
      <c r="EW489" s="30"/>
      <c r="EX489" s="30"/>
      <c r="EY489" s="30"/>
      <c r="EZ489" s="30"/>
      <c r="GB489" s="29"/>
      <c r="GC489" s="29"/>
      <c r="GD489" s="29"/>
      <c r="GE489" s="29"/>
      <c r="GF489" s="29"/>
      <c r="GG489" s="29"/>
      <c r="GH489" s="29"/>
      <c r="GI489" s="29"/>
      <c r="GJ489" s="29"/>
      <c r="GK489" s="29"/>
      <c r="GL489" s="29"/>
      <c r="GM489" s="29"/>
      <c r="GN489" s="29"/>
    </row>
    <row r="490" spans="1:196" x14ac:dyDescent="0.25">
      <c r="A490" s="30"/>
      <c r="J490" t="s">
        <v>8</v>
      </c>
      <c r="L490" s="33"/>
      <c r="M490" s="30"/>
      <c r="N490" s="30"/>
      <c r="O490" s="30"/>
      <c r="P490" s="30"/>
      <c r="Q490" s="30"/>
      <c r="R490" s="30"/>
      <c r="S490" s="30"/>
      <c r="T490" s="30"/>
      <c r="U490" s="30"/>
      <c r="V490" s="33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">
        <v>41</v>
      </c>
      <c r="AS490" s="35">
        <v>5.8300000000000001E-6</v>
      </c>
      <c r="AT490">
        <v>110.94799999999999</v>
      </c>
      <c r="AU490">
        <v>107.444</v>
      </c>
      <c r="AV490">
        <v>113.009</v>
      </c>
      <c r="AW490">
        <v>99.462000000000003</v>
      </c>
      <c r="AX490">
        <v>0.01</v>
      </c>
      <c r="BL490" s="33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3"/>
      <c r="BX490" s="30"/>
      <c r="BY490" s="30"/>
      <c r="BZ490" s="30"/>
      <c r="CA490" s="30"/>
      <c r="CB490" s="30"/>
      <c r="CC490" s="30"/>
      <c r="CD490" s="30"/>
      <c r="CE490" s="30"/>
      <c r="CF490" s="30"/>
      <c r="CG490" s="33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3"/>
      <c r="DC490" s="30"/>
      <c r="DD490" s="30"/>
      <c r="DE490" s="30"/>
      <c r="DF490" s="30"/>
      <c r="DG490" s="30"/>
      <c r="DH490" s="30"/>
      <c r="DI490" s="30"/>
      <c r="DJ490" s="30"/>
      <c r="DK490" s="30"/>
      <c r="DL490" s="29"/>
      <c r="DM490" s="29"/>
      <c r="DN490" s="30"/>
      <c r="DO490" s="30"/>
      <c r="DP490" s="30"/>
      <c r="DQ490" s="30"/>
      <c r="DR490" s="30"/>
      <c r="DS490" s="30"/>
      <c r="DT490" s="30"/>
      <c r="DU490" s="30"/>
      <c r="DV490" s="30"/>
      <c r="DW490" s="3">
        <v>64</v>
      </c>
      <c r="DX490"/>
      <c r="DY490" s="35">
        <v>8.6000000000000007E-6</v>
      </c>
      <c r="DZ490">
        <v>124.52200000000001</v>
      </c>
      <c r="EA490">
        <v>118.25700000000001</v>
      </c>
      <c r="EB490">
        <v>129.37200000000001</v>
      </c>
      <c r="EC490">
        <v>-66.251000000000005</v>
      </c>
      <c r="ED490">
        <v>1.4999999999999999E-2</v>
      </c>
      <c r="EE490"/>
      <c r="EG490" s="33"/>
      <c r="EH490" s="30"/>
      <c r="EI490" s="30"/>
      <c r="EJ490" s="30"/>
      <c r="EK490" s="30"/>
      <c r="EL490" s="30"/>
      <c r="EM490" s="30"/>
      <c r="EN490" s="30"/>
      <c r="EO490" s="30">
        <f>EN487/EN483</f>
        <v>54.93333333333333</v>
      </c>
      <c r="EP490" s="30">
        <f>EN488/EN483</f>
        <v>54.93333333333333</v>
      </c>
      <c r="EQ490" s="33"/>
      <c r="ER490" s="30"/>
      <c r="ES490" s="30"/>
      <c r="ET490" s="30"/>
      <c r="EU490" s="30"/>
      <c r="EV490" s="30"/>
      <c r="EW490" s="30"/>
      <c r="EX490" s="30"/>
      <c r="EY490" s="30"/>
      <c r="EZ490" s="30"/>
      <c r="GB490" s="29"/>
      <c r="GC490" s="29"/>
      <c r="GD490" s="29"/>
      <c r="GE490" s="29"/>
      <c r="GF490" s="29"/>
      <c r="GG490" s="29"/>
      <c r="GH490" s="29"/>
      <c r="GI490" s="29"/>
      <c r="GJ490" s="29"/>
      <c r="GK490" s="29"/>
      <c r="GL490" s="29"/>
      <c r="GM490" s="29"/>
      <c r="GN490" s="29"/>
    </row>
    <row r="491" spans="1:196" x14ac:dyDescent="0.25">
      <c r="A491" s="30"/>
      <c r="J491">
        <f>I488/I484</f>
        <v>83.25</v>
      </c>
      <c r="K491">
        <f>I489/I484</f>
        <v>353.4375</v>
      </c>
      <c r="L491" s="33"/>
      <c r="M491" s="30"/>
      <c r="N491" s="30"/>
      <c r="O491" s="30"/>
      <c r="P491" s="30"/>
      <c r="Q491" s="30"/>
      <c r="R491" s="30"/>
      <c r="S491" s="30"/>
      <c r="T491" s="30"/>
      <c r="U491" s="30"/>
      <c r="V491" s="33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">
        <v>42</v>
      </c>
      <c r="AS491" s="35">
        <v>8.8999999999999995E-6</v>
      </c>
      <c r="AT491">
        <v>110.13800000000001</v>
      </c>
      <c r="AU491">
        <v>104.127</v>
      </c>
      <c r="AV491">
        <v>114.148</v>
      </c>
      <c r="AW491">
        <v>-79.509</v>
      </c>
      <c r="AX491">
        <v>1.4999999999999999E-2</v>
      </c>
      <c r="BL491" s="33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3"/>
      <c r="BX491" s="30"/>
      <c r="BY491" s="30"/>
      <c r="BZ491" s="30"/>
      <c r="CA491" s="30"/>
      <c r="CB491" s="30"/>
      <c r="CC491" s="30"/>
      <c r="CD491" s="30"/>
      <c r="CE491" s="30"/>
      <c r="CF491" s="30"/>
      <c r="CG491" s="33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3"/>
      <c r="DC491" s="30"/>
      <c r="DD491" s="30"/>
      <c r="DE491" s="30"/>
      <c r="DF491" s="30"/>
      <c r="DG491" s="30"/>
      <c r="DH491" s="30"/>
      <c r="DI491" s="30"/>
      <c r="DJ491" s="30"/>
      <c r="DK491" s="30"/>
      <c r="DL491" s="29"/>
      <c r="DM491" s="29"/>
      <c r="DN491" s="30"/>
      <c r="DO491" s="30"/>
      <c r="DP491" s="30"/>
      <c r="DQ491" s="30"/>
      <c r="DR491" s="30"/>
      <c r="DS491" s="30"/>
      <c r="DT491" s="30"/>
      <c r="DU491" s="30"/>
      <c r="DV491" s="30"/>
      <c r="DW491" s="3">
        <v>65</v>
      </c>
      <c r="DX491"/>
      <c r="DY491" s="35">
        <v>1.4100000000000001E-5</v>
      </c>
      <c r="DZ491">
        <v>138.703</v>
      </c>
      <c r="EA491">
        <v>120.667</v>
      </c>
      <c r="EB491">
        <v>156.24700000000001</v>
      </c>
      <c r="EC491">
        <v>116.565</v>
      </c>
      <c r="ED491">
        <v>2.5000000000000001E-2</v>
      </c>
      <c r="EE491"/>
      <c r="EG491" s="33"/>
      <c r="EH491" s="30"/>
      <c r="EI491" s="30"/>
      <c r="EJ491" s="30">
        <f>EK492-EP490</f>
        <v>19.975757575757576</v>
      </c>
      <c r="EK491" s="30">
        <f>EN488/(EN483+EN484)</f>
        <v>43.368421052631575</v>
      </c>
      <c r="EL491" s="30">
        <f>EM492-EO490</f>
        <v>19.975757575757576</v>
      </c>
      <c r="EM491" s="30">
        <f>EN487/(EN483+EN484)</f>
        <v>43.368421052631575</v>
      </c>
      <c r="EN491" s="30" t="s">
        <v>9</v>
      </c>
      <c r="EO491" s="30">
        <f>EN487/EN486</f>
        <v>31.692307692307693</v>
      </c>
      <c r="EP491" s="30">
        <f>EN488/EN486</f>
        <v>31.692307692307693</v>
      </c>
      <c r="EQ491" s="33"/>
      <c r="ER491" s="30"/>
      <c r="ES491" s="30"/>
      <c r="ET491" s="30"/>
      <c r="EU491" s="30"/>
      <c r="EV491" s="30"/>
      <c r="EW491" s="30"/>
      <c r="EX491" s="30"/>
      <c r="EY491" s="30"/>
      <c r="EZ491" s="30"/>
      <c r="GB491" s="29"/>
      <c r="GC491" s="29"/>
      <c r="GD491" s="29"/>
      <c r="GE491" s="29"/>
      <c r="GF491" s="29"/>
      <c r="GG491" s="29"/>
      <c r="GH491" s="29"/>
      <c r="GI491" s="29"/>
      <c r="GJ491" s="29"/>
      <c r="GK491" s="29"/>
      <c r="GL491" s="29"/>
      <c r="GM491" s="29"/>
      <c r="GN491" s="29"/>
    </row>
    <row r="492" spans="1:196" x14ac:dyDescent="0.25">
      <c r="A492" s="30"/>
      <c r="E492">
        <f>F493-K491</f>
        <v>117.8125</v>
      </c>
      <c r="F492">
        <f>I489/(I484+I485)</f>
        <v>282.75</v>
      </c>
      <c r="G492">
        <f>H493-J491</f>
        <v>27.75</v>
      </c>
      <c r="H492">
        <f>I488/(I484+I485)</f>
        <v>66.600000000000009</v>
      </c>
      <c r="I492" t="s">
        <v>9</v>
      </c>
      <c r="J492">
        <f>I488/I487</f>
        <v>55.5</v>
      </c>
      <c r="K492">
        <f>I489/I487</f>
        <v>235.625</v>
      </c>
      <c r="L492" s="33"/>
      <c r="M492" s="30"/>
      <c r="N492" s="30"/>
      <c r="O492" s="30"/>
      <c r="P492" s="30"/>
      <c r="Q492" s="30"/>
      <c r="R492" s="30"/>
      <c r="S492" s="30"/>
      <c r="T492" s="30"/>
      <c r="U492" s="30"/>
      <c r="V492" s="33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">
        <v>43</v>
      </c>
      <c r="AS492" s="35">
        <v>7.9799999999999998E-6</v>
      </c>
      <c r="AT492">
        <v>111.634</v>
      </c>
      <c r="AU492">
        <v>109.173</v>
      </c>
      <c r="AV492">
        <v>116.63</v>
      </c>
      <c r="AW492">
        <v>99.09</v>
      </c>
      <c r="AX492">
        <v>1.4E-2</v>
      </c>
      <c r="BL492" s="33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3"/>
      <c r="BX492" s="30"/>
      <c r="BY492" s="30"/>
      <c r="BZ492" s="30"/>
      <c r="CA492" s="30"/>
      <c r="CB492" s="30"/>
      <c r="CC492" s="30"/>
      <c r="CD492" s="30"/>
      <c r="CE492" s="30"/>
      <c r="CF492" s="30"/>
      <c r="CG492" s="33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3"/>
      <c r="DC492" s="30"/>
      <c r="DD492" s="30"/>
      <c r="DE492" s="30"/>
      <c r="DF492" s="30"/>
      <c r="DG492" s="30"/>
      <c r="DH492" s="30"/>
      <c r="DI492" s="30"/>
      <c r="DJ492" s="30"/>
      <c r="DK492" s="30"/>
      <c r="DL492" s="29"/>
      <c r="DM492" s="29"/>
      <c r="DN492" s="30"/>
      <c r="DO492" s="30"/>
      <c r="DP492" s="30"/>
      <c r="DQ492" s="30"/>
      <c r="DR492" s="30"/>
      <c r="DS492" s="30"/>
      <c r="DT492" s="30"/>
      <c r="DU492" s="30"/>
      <c r="DV492" s="30"/>
      <c r="DW492" s="3">
        <v>66</v>
      </c>
      <c r="DX492"/>
      <c r="DY492" s="35">
        <v>1.01E-5</v>
      </c>
      <c r="DZ492">
        <v>146.441</v>
      </c>
      <c r="EA492">
        <v>135.70699999999999</v>
      </c>
      <c r="EB492">
        <v>164.34700000000001</v>
      </c>
      <c r="EC492">
        <v>-65.853999999999999</v>
      </c>
      <c r="ED492">
        <v>1.7999999999999999E-2</v>
      </c>
      <c r="EE492"/>
      <c r="EG492" s="33"/>
      <c r="EH492" s="30"/>
      <c r="EI492" s="30"/>
      <c r="EJ492" s="30"/>
      <c r="EK492" s="30">
        <f>EN488/(EN483-EN484)</f>
        <v>74.909090909090907</v>
      </c>
      <c r="EL492" s="30"/>
      <c r="EM492" s="30">
        <f>EN487/(EN483-EN484)</f>
        <v>74.909090909090907</v>
      </c>
      <c r="EN492" s="30" t="s">
        <v>10</v>
      </c>
      <c r="EO492" s="30">
        <f>EN487/EN485</f>
        <v>91.555555555555557</v>
      </c>
      <c r="EP492" s="30">
        <f>EN488/EN485</f>
        <v>91.555555555555557</v>
      </c>
      <c r="EQ492" s="33"/>
      <c r="ER492" s="30"/>
      <c r="ES492" s="30"/>
      <c r="ET492" s="30"/>
      <c r="EU492" s="30"/>
      <c r="EV492" s="30"/>
      <c r="EW492" s="30"/>
      <c r="EX492" s="30"/>
      <c r="EY492" s="30"/>
      <c r="EZ492" s="30"/>
      <c r="GB492" s="29"/>
      <c r="GC492" s="29"/>
      <c r="GD492" s="29"/>
      <c r="GE492" s="29"/>
      <c r="GF492" s="29"/>
      <c r="GG492" s="29"/>
      <c r="GH492" s="29"/>
      <c r="GI492" s="29"/>
      <c r="GJ492" s="29"/>
      <c r="GK492" s="29"/>
      <c r="GL492" s="29"/>
      <c r="GM492" s="29"/>
      <c r="GN492" s="29"/>
    </row>
    <row r="493" spans="1:196" x14ac:dyDescent="0.25">
      <c r="A493" s="30"/>
      <c r="F493">
        <f>I489/(I484-I485)</f>
        <v>471.25</v>
      </c>
      <c r="H493">
        <f>I488/(I484-I485)</f>
        <v>111</v>
      </c>
      <c r="I493" t="s">
        <v>10</v>
      </c>
      <c r="J493">
        <f>I488/I486</f>
        <v>166.5</v>
      </c>
      <c r="K493">
        <f>I489/I486</f>
        <v>706.875</v>
      </c>
      <c r="L493" s="33"/>
      <c r="M493" s="30"/>
      <c r="N493" s="30"/>
      <c r="O493" s="30"/>
      <c r="P493" s="30"/>
      <c r="Q493" s="30"/>
      <c r="R493" s="30"/>
      <c r="S493" s="30"/>
      <c r="T493" s="30"/>
      <c r="U493" s="30"/>
      <c r="V493" s="33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">
        <v>44</v>
      </c>
      <c r="AS493" s="35">
        <v>1.0699999999999999E-5</v>
      </c>
      <c r="AT493">
        <v>122.34699999999999</v>
      </c>
      <c r="AU493">
        <v>116.63</v>
      </c>
      <c r="AV493">
        <v>129.542</v>
      </c>
      <c r="AW493">
        <v>-81.634</v>
      </c>
      <c r="AX493">
        <v>1.9E-2</v>
      </c>
      <c r="BL493" s="33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3"/>
      <c r="BX493" s="30"/>
      <c r="BY493" s="30"/>
      <c r="BZ493" s="30"/>
      <c r="CA493" s="30"/>
      <c r="CB493" s="30"/>
      <c r="CC493" s="30"/>
      <c r="CD493" s="30"/>
      <c r="CE493" s="30"/>
      <c r="CF493" s="30"/>
      <c r="CG493" s="33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3"/>
      <c r="DC493" s="30"/>
      <c r="DD493" s="30"/>
      <c r="DE493" s="30"/>
      <c r="DF493" s="30"/>
      <c r="DG493" s="30"/>
      <c r="DH493" s="30"/>
      <c r="DI493" s="30"/>
      <c r="DJ493" s="30"/>
      <c r="DK493" s="30"/>
      <c r="DL493" s="29"/>
      <c r="DM493" s="29"/>
      <c r="DN493" s="30"/>
      <c r="DO493" s="30"/>
      <c r="DP493" s="30"/>
      <c r="DQ493" s="30"/>
      <c r="DR493" s="30"/>
      <c r="DS493" s="30"/>
      <c r="DT493" s="30"/>
      <c r="DU493" s="30"/>
      <c r="DV493" s="30"/>
      <c r="DW493" s="3">
        <v>67</v>
      </c>
      <c r="DX493"/>
      <c r="DY493" s="35">
        <v>7.0600000000000002E-6</v>
      </c>
      <c r="DZ493">
        <v>161.03800000000001</v>
      </c>
      <c r="EA493">
        <v>139.054</v>
      </c>
      <c r="EB493">
        <v>186.357</v>
      </c>
      <c r="EC493">
        <v>116.565</v>
      </c>
      <c r="ED493">
        <v>1.2E-2</v>
      </c>
      <c r="EE493"/>
      <c r="EG493" s="33">
        <v>1</v>
      </c>
      <c r="EH493" s="30"/>
      <c r="EI493" s="34">
        <v>6.7530000000000004E-6</v>
      </c>
      <c r="EJ493" s="30">
        <v>68.759</v>
      </c>
      <c r="EK493" s="30">
        <v>64.570999999999998</v>
      </c>
      <c r="EL493" s="30">
        <v>71.878</v>
      </c>
      <c r="EM493" s="30">
        <v>-115.346</v>
      </c>
      <c r="EN493" s="30">
        <v>1.2E-2</v>
      </c>
      <c r="EO493" s="30"/>
      <c r="EP493" s="30"/>
      <c r="EQ493" s="33"/>
      <c r="ER493" s="30"/>
      <c r="ES493" s="30"/>
      <c r="ET493" s="30"/>
      <c r="EU493" s="30"/>
      <c r="EV493" s="30"/>
      <c r="EW493" s="30"/>
      <c r="EX493" s="30"/>
      <c r="EY493" s="30"/>
      <c r="EZ493" s="30"/>
      <c r="GB493" s="29"/>
      <c r="GC493" s="29"/>
      <c r="GD493" s="29"/>
      <c r="GE493" s="29"/>
      <c r="GF493" s="29"/>
      <c r="GG493" s="29"/>
      <c r="GH493" s="29"/>
      <c r="GI493" s="29"/>
      <c r="GJ493" s="29"/>
      <c r="GK493" s="29"/>
      <c r="GL493" s="29"/>
      <c r="GM493" s="29"/>
      <c r="GN493" s="29"/>
    </row>
    <row r="494" spans="1:196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3"/>
      <c r="M494" s="30"/>
      <c r="N494" s="30"/>
      <c r="O494" s="30"/>
      <c r="P494" s="30"/>
      <c r="Q494" s="30"/>
      <c r="R494" s="30"/>
      <c r="S494" s="30"/>
      <c r="T494" s="30"/>
      <c r="U494" s="30"/>
      <c r="V494" s="33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">
        <v>45</v>
      </c>
      <c r="AS494" s="35">
        <v>7.6699999999999994E-6</v>
      </c>
      <c r="AT494">
        <v>121.893</v>
      </c>
      <c r="AU494">
        <v>110.667</v>
      </c>
      <c r="AV494">
        <v>133.44399999999999</v>
      </c>
      <c r="AW494">
        <v>99.462000000000003</v>
      </c>
      <c r="AX494">
        <v>1.2999999999999999E-2</v>
      </c>
      <c r="BL494" s="33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3"/>
      <c r="BX494" s="30"/>
      <c r="BY494" s="30"/>
      <c r="BZ494" s="30"/>
      <c r="CA494" s="30"/>
      <c r="CB494" s="30"/>
      <c r="CC494" s="30"/>
      <c r="CD494" s="30"/>
      <c r="CE494" s="30"/>
      <c r="CF494" s="30"/>
      <c r="CG494" s="33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3"/>
      <c r="DC494" s="30"/>
      <c r="DD494" s="30"/>
      <c r="DE494" s="30"/>
      <c r="DF494" s="30"/>
      <c r="DG494" s="30"/>
      <c r="DH494" s="30"/>
      <c r="DI494" s="30"/>
      <c r="DJ494" s="30"/>
      <c r="DK494" s="30"/>
      <c r="DL494" s="29"/>
      <c r="DM494" s="29"/>
      <c r="DN494" s="30"/>
      <c r="DO494" s="30"/>
      <c r="DP494" s="30"/>
      <c r="DQ494" s="30"/>
      <c r="DR494" s="30"/>
      <c r="DS494" s="30"/>
      <c r="DT494" s="30"/>
      <c r="DU494" s="30"/>
      <c r="DV494" s="30"/>
      <c r="DW494" s="3">
        <v>68</v>
      </c>
      <c r="DX494"/>
      <c r="DY494" s="35">
        <v>7.3699999999999997E-6</v>
      </c>
      <c r="DZ494">
        <v>139.93799999999999</v>
      </c>
      <c r="EA494">
        <v>125.123</v>
      </c>
      <c r="EB494">
        <v>153.63200000000001</v>
      </c>
      <c r="EC494">
        <v>-64.537000000000006</v>
      </c>
      <c r="ED494">
        <v>1.2999999999999999E-2</v>
      </c>
      <c r="EE494"/>
      <c r="EG494" s="33">
        <v>2</v>
      </c>
      <c r="EH494" s="30"/>
      <c r="EI494" s="34">
        <v>5.5249999999999996E-6</v>
      </c>
      <c r="EJ494" s="30">
        <v>71.685000000000002</v>
      </c>
      <c r="EK494" s="30">
        <v>67.765000000000001</v>
      </c>
      <c r="EL494" s="30">
        <v>77</v>
      </c>
      <c r="EM494" s="30">
        <v>72.646000000000001</v>
      </c>
      <c r="EN494" s="30">
        <v>8.9999999999999993E-3</v>
      </c>
      <c r="EO494" s="30"/>
      <c r="EP494" s="30"/>
      <c r="EQ494" s="33"/>
      <c r="ER494" s="30"/>
      <c r="ES494" s="30"/>
      <c r="ET494" s="30"/>
      <c r="EU494" s="30"/>
      <c r="EV494" s="30"/>
      <c r="EW494" s="30"/>
      <c r="EX494" s="30"/>
      <c r="EY494" s="30"/>
      <c r="EZ494" s="30"/>
      <c r="GB494" s="29"/>
      <c r="GC494" s="29"/>
      <c r="GD494" s="29"/>
      <c r="GE494" s="29"/>
      <c r="GF494" s="29"/>
      <c r="GG494" s="29"/>
      <c r="GH494" s="29"/>
      <c r="GI494" s="29"/>
      <c r="GJ494" s="29"/>
      <c r="GK494" s="29"/>
      <c r="GL494" s="29"/>
      <c r="GM494" s="29"/>
      <c r="GN494" s="29"/>
    </row>
    <row r="495" spans="1:196" x14ac:dyDescent="0.25">
      <c r="A495" s="30"/>
      <c r="B495" s="37" t="s">
        <v>82</v>
      </c>
      <c r="C495" s="30"/>
      <c r="D495" s="30"/>
      <c r="E495" s="30"/>
      <c r="F495" s="30"/>
      <c r="G495" s="30"/>
      <c r="H495" s="30"/>
      <c r="I495" s="30"/>
      <c r="J495" s="30"/>
      <c r="K495" s="30"/>
      <c r="L495" s="33"/>
      <c r="M495" s="30"/>
      <c r="N495" s="30"/>
      <c r="O495" s="30"/>
      <c r="P495" s="30"/>
      <c r="Q495" s="30"/>
      <c r="R495" s="30"/>
      <c r="S495" s="30"/>
      <c r="T495" s="30"/>
      <c r="U495" s="30"/>
      <c r="V495" s="33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">
        <v>46</v>
      </c>
      <c r="AS495" s="35">
        <v>8.6000000000000007E-6</v>
      </c>
      <c r="AT495">
        <v>119.621</v>
      </c>
      <c r="AU495">
        <v>110.08199999999999</v>
      </c>
      <c r="AV495">
        <v>127.77800000000001</v>
      </c>
      <c r="AW495">
        <v>-81.254000000000005</v>
      </c>
      <c r="AX495">
        <v>1.4999999999999999E-2</v>
      </c>
      <c r="BL495" s="33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3"/>
      <c r="BX495" s="30"/>
      <c r="BY495" s="30"/>
      <c r="BZ495" s="30"/>
      <c r="CA495" s="30"/>
      <c r="CB495" s="30"/>
      <c r="CC495" s="30"/>
      <c r="CD495" s="30"/>
      <c r="CE495" s="30"/>
      <c r="CF495" s="30"/>
      <c r="CG495" s="33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3"/>
      <c r="DC495" s="30"/>
      <c r="DD495" s="30"/>
      <c r="DE495" s="30"/>
      <c r="DF495" s="30"/>
      <c r="DG495" s="30"/>
      <c r="DH495" s="30"/>
      <c r="DI495" s="30"/>
      <c r="DJ495" s="30"/>
      <c r="DK495" s="30"/>
      <c r="DL495" s="29"/>
      <c r="DM495" s="29"/>
      <c r="DN495" s="30"/>
      <c r="DO495" s="30"/>
      <c r="DP495" s="30"/>
      <c r="DQ495" s="30"/>
      <c r="DR495" s="30"/>
      <c r="DS495" s="30"/>
      <c r="DT495" s="30"/>
      <c r="DU495" s="30"/>
      <c r="DV495" s="30"/>
      <c r="DW495" s="3">
        <v>69</v>
      </c>
      <c r="DX495"/>
      <c r="DY495" s="35">
        <v>7.9799999999999998E-6</v>
      </c>
      <c r="DZ495">
        <v>141.11699999999999</v>
      </c>
      <c r="EA495">
        <v>127.083</v>
      </c>
      <c r="EB495">
        <v>147.28</v>
      </c>
      <c r="EC495">
        <v>114.444</v>
      </c>
      <c r="ED495">
        <v>1.4E-2</v>
      </c>
      <c r="EE495"/>
      <c r="EG495" s="33">
        <v>3</v>
      </c>
      <c r="EH495" s="30"/>
      <c r="EI495" s="34">
        <v>9.2089999999999994E-6</v>
      </c>
      <c r="EJ495" s="30">
        <v>74.350999999999999</v>
      </c>
      <c r="EK495" s="30">
        <v>68.23</v>
      </c>
      <c r="EL495" s="30">
        <v>78.134</v>
      </c>
      <c r="EM495" s="30">
        <v>-105.94499999999999</v>
      </c>
      <c r="EN495" s="30">
        <v>1.6E-2</v>
      </c>
      <c r="EO495" s="30"/>
      <c r="EP495" s="30"/>
      <c r="EQ495" s="33"/>
      <c r="ER495" s="30"/>
      <c r="ES495" s="30"/>
      <c r="ET495" s="30"/>
      <c r="EU495" s="30"/>
      <c r="EV495" s="30"/>
      <c r="EW495" s="30"/>
      <c r="EX495" s="30"/>
      <c r="EY495" s="30"/>
      <c r="EZ495" s="30"/>
      <c r="GB495" s="29"/>
      <c r="GC495" s="29"/>
      <c r="GD495" s="29"/>
      <c r="GE495" s="29"/>
      <c r="GF495" s="29"/>
      <c r="GG495" s="29"/>
      <c r="GH495" s="29"/>
      <c r="GI495" s="29"/>
      <c r="GJ495" s="29"/>
      <c r="GK495" s="29"/>
      <c r="GL495" s="29"/>
      <c r="GM495" s="29"/>
      <c r="GN495" s="29"/>
    </row>
    <row r="496" spans="1:196" x14ac:dyDescent="0.25">
      <c r="A496" s="30"/>
      <c r="B496" t="s">
        <v>12</v>
      </c>
      <c r="C496" t="s">
        <v>1</v>
      </c>
      <c r="D496" t="s">
        <v>2</v>
      </c>
      <c r="E496" t="s">
        <v>3</v>
      </c>
      <c r="F496" t="s">
        <v>4</v>
      </c>
      <c r="G496" t="s">
        <v>5</v>
      </c>
      <c r="H496" t="s">
        <v>6</v>
      </c>
      <c r="I496" t="s">
        <v>13</v>
      </c>
      <c r="L496" s="33"/>
      <c r="M496" s="30"/>
      <c r="N496" s="30"/>
      <c r="O496" s="30"/>
      <c r="P496" s="30"/>
      <c r="Q496" s="30"/>
      <c r="R496" s="30"/>
      <c r="S496" s="30"/>
      <c r="T496" s="30"/>
      <c r="U496" s="30"/>
      <c r="V496" s="33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">
        <v>47</v>
      </c>
      <c r="AS496" s="35">
        <v>1.17E-5</v>
      </c>
      <c r="AT496">
        <v>117.786</v>
      </c>
      <c r="AU496">
        <v>113.252</v>
      </c>
      <c r="AV496">
        <v>124.12</v>
      </c>
      <c r="AW496">
        <v>100.71299999999999</v>
      </c>
      <c r="AX496">
        <v>2.1000000000000001E-2</v>
      </c>
      <c r="BL496" s="33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3"/>
      <c r="BX496" s="30"/>
      <c r="BY496" s="30"/>
      <c r="BZ496" s="30"/>
      <c r="CA496" s="30"/>
      <c r="CB496" s="30"/>
      <c r="CC496" s="30"/>
      <c r="CD496" s="30"/>
      <c r="CE496" s="30"/>
      <c r="CF496" s="30"/>
      <c r="CG496" s="33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3"/>
      <c r="DC496" s="30"/>
      <c r="DD496" s="30"/>
      <c r="DE496" s="30"/>
      <c r="DF496" s="30"/>
      <c r="DG496" s="30"/>
      <c r="DH496" s="30"/>
      <c r="DI496" s="30"/>
      <c r="DJ496" s="30"/>
      <c r="DK496" s="30"/>
      <c r="DL496" s="29"/>
      <c r="DM496" s="29"/>
      <c r="DN496" s="30"/>
      <c r="DO496" s="30"/>
      <c r="DP496" s="30"/>
      <c r="DQ496" s="30"/>
      <c r="DR496" s="30"/>
      <c r="DS496" s="30"/>
      <c r="DT496" s="30"/>
      <c r="DU496" s="30"/>
      <c r="DV496" s="30"/>
      <c r="DW496" s="3">
        <v>70</v>
      </c>
      <c r="DX496"/>
      <c r="DY496" s="35">
        <v>6.7499999999999997E-6</v>
      </c>
      <c r="DZ496">
        <v>150.43</v>
      </c>
      <c r="EA496">
        <v>142.167</v>
      </c>
      <c r="EB496">
        <v>158.38900000000001</v>
      </c>
      <c r="EC496">
        <v>-64.653999999999996</v>
      </c>
      <c r="ED496">
        <v>1.2E-2</v>
      </c>
      <c r="EE496"/>
      <c r="EG496" s="33">
        <v>4</v>
      </c>
      <c r="EH496" s="30"/>
      <c r="EI496" s="34">
        <v>6.4459999999999998E-6</v>
      </c>
      <c r="EJ496" s="30">
        <v>74.236999999999995</v>
      </c>
      <c r="EK496" s="30">
        <v>69</v>
      </c>
      <c r="EL496" s="30">
        <v>82.966999999999999</v>
      </c>
      <c r="EM496" s="30">
        <v>72.474000000000004</v>
      </c>
      <c r="EN496" s="30">
        <v>1.0999999999999999E-2</v>
      </c>
      <c r="EO496" s="30"/>
      <c r="EP496" s="30"/>
      <c r="EQ496" s="33"/>
      <c r="ER496" s="30"/>
      <c r="ES496" s="30"/>
      <c r="ET496" s="30"/>
      <c r="EU496" s="30"/>
      <c r="EV496" s="30"/>
      <c r="EW496" s="30"/>
      <c r="EX496" s="30"/>
      <c r="EY496" s="30"/>
      <c r="EZ496" s="30"/>
      <c r="GB496" s="29"/>
      <c r="GC496" s="29"/>
      <c r="GD496" s="29"/>
      <c r="GE496" s="29"/>
      <c r="GF496" s="29"/>
      <c r="GG496" s="29"/>
      <c r="GH496" s="29"/>
      <c r="GI496" s="29"/>
      <c r="GJ496" s="29"/>
      <c r="GK496" s="29"/>
      <c r="GL496" s="29"/>
      <c r="GM496" s="29"/>
      <c r="GN496" s="29"/>
    </row>
    <row r="497" spans="1:196" x14ac:dyDescent="0.25">
      <c r="A497" s="30"/>
      <c r="B497">
        <v>1</v>
      </c>
      <c r="D497" s="35">
        <v>8.6000000000000007E-6</v>
      </c>
      <c r="E497">
        <v>133.94399999999999</v>
      </c>
      <c r="F497">
        <v>94.444000000000003</v>
      </c>
      <c r="G497">
        <v>163.351</v>
      </c>
      <c r="H497">
        <v>141.00899999999999</v>
      </c>
      <c r="I497">
        <v>1.4999999999999999E-2</v>
      </c>
      <c r="L497" s="33"/>
      <c r="M497" s="30"/>
      <c r="N497" s="30"/>
      <c r="O497" s="30"/>
      <c r="P497" s="30"/>
      <c r="Q497" s="30"/>
      <c r="R497" s="30"/>
      <c r="S497" s="30"/>
      <c r="T497" s="30"/>
      <c r="U497" s="30"/>
      <c r="V497" s="33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">
        <v>48</v>
      </c>
      <c r="AS497" s="35">
        <v>7.9799999999999998E-6</v>
      </c>
      <c r="AT497">
        <v>121.4</v>
      </c>
      <c r="AU497">
        <v>110.22199999999999</v>
      </c>
      <c r="AV497">
        <v>127.417</v>
      </c>
      <c r="AW497">
        <v>-83.156999999999996</v>
      </c>
      <c r="AX497">
        <v>1.4E-2</v>
      </c>
      <c r="BL497" s="33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3"/>
      <c r="BX497" s="30"/>
      <c r="BY497" s="30"/>
      <c r="BZ497" s="30"/>
      <c r="CA497" s="30"/>
      <c r="CB497" s="30"/>
      <c r="CC497" s="30"/>
      <c r="CD497" s="30"/>
      <c r="CE497" s="30"/>
      <c r="CF497" s="30"/>
      <c r="CG497" s="33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3"/>
      <c r="DC497" s="30"/>
      <c r="DD497" s="30"/>
      <c r="DE497" s="30"/>
      <c r="DF497" s="30"/>
      <c r="DG497" s="30"/>
      <c r="DH497" s="30"/>
      <c r="DI497" s="30"/>
      <c r="DJ497" s="30"/>
      <c r="DK497" s="30"/>
      <c r="DL497" s="29"/>
      <c r="DM497" s="29"/>
      <c r="DN497" s="30"/>
      <c r="DO497" s="30"/>
      <c r="DP497" s="30"/>
      <c r="DQ497" s="30"/>
      <c r="DR497" s="30"/>
      <c r="DS497" s="30"/>
      <c r="DT497" s="30"/>
      <c r="DU497" s="30"/>
      <c r="DV497" s="30"/>
      <c r="DW497" s="3">
        <v>71</v>
      </c>
      <c r="DX497"/>
      <c r="DY497" s="35">
        <v>6.1399999999999997E-6</v>
      </c>
      <c r="DZ497">
        <v>139.92599999999999</v>
      </c>
      <c r="EA497">
        <v>127.053</v>
      </c>
      <c r="EB497">
        <v>154.23500000000001</v>
      </c>
      <c r="EC497">
        <v>113.962</v>
      </c>
      <c r="ED497">
        <v>1.0999999999999999E-2</v>
      </c>
      <c r="EE497"/>
      <c r="EG497" s="33">
        <v>5</v>
      </c>
      <c r="EH497" s="30"/>
      <c r="EI497" s="34">
        <v>5.8320000000000002E-6</v>
      </c>
      <c r="EJ497" s="30">
        <v>73.028999999999996</v>
      </c>
      <c r="EK497" s="30">
        <v>70</v>
      </c>
      <c r="EL497" s="30">
        <v>80.314999999999998</v>
      </c>
      <c r="EM497" s="30">
        <v>-109.44</v>
      </c>
      <c r="EN497" s="30">
        <v>0.01</v>
      </c>
      <c r="EO497" s="30"/>
      <c r="EP497" s="30"/>
      <c r="EQ497" s="33"/>
      <c r="ER497" s="30"/>
      <c r="ES497" s="30"/>
      <c r="ET497" s="30"/>
      <c r="EU497" s="30"/>
      <c r="EV497" s="30"/>
      <c r="EW497" s="30"/>
      <c r="EX497" s="30"/>
      <c r="EY497" s="30"/>
      <c r="EZ497" s="30"/>
      <c r="GB497" s="29"/>
      <c r="GC497" s="29"/>
      <c r="GD497" s="29"/>
      <c r="GE497" s="29"/>
      <c r="GF497" s="29"/>
      <c r="GG497" s="29"/>
      <c r="GH497" s="29"/>
      <c r="GI497" s="29"/>
      <c r="GJ497" s="29"/>
      <c r="GK497" s="29"/>
      <c r="GL497" s="29"/>
      <c r="GM497" s="29"/>
      <c r="GN497" s="29"/>
    </row>
    <row r="498" spans="1:196" x14ac:dyDescent="0.25">
      <c r="A498" s="30"/>
      <c r="B498">
        <v>2</v>
      </c>
      <c r="D498" s="35">
        <v>1.17E-5</v>
      </c>
      <c r="E498">
        <v>130.50200000000001</v>
      </c>
      <c r="F498">
        <v>99.716999999999999</v>
      </c>
      <c r="G498">
        <v>185.37</v>
      </c>
      <c r="H498">
        <v>-43.918999999999997</v>
      </c>
      <c r="I498">
        <v>2.1000000000000001E-2</v>
      </c>
      <c r="L498" s="33"/>
      <c r="M498" s="30"/>
      <c r="N498" s="30"/>
      <c r="O498" s="30"/>
      <c r="P498" s="30"/>
      <c r="Q498" s="30"/>
      <c r="R498" s="30"/>
      <c r="S498" s="30"/>
      <c r="T498" s="30"/>
      <c r="U498" s="30"/>
      <c r="V498" s="33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">
        <v>49</v>
      </c>
      <c r="AS498" s="35">
        <v>8.2900000000000002E-6</v>
      </c>
      <c r="AT498">
        <v>117.85899999999999</v>
      </c>
      <c r="AU498">
        <v>108.889</v>
      </c>
      <c r="AV498">
        <v>122.431</v>
      </c>
      <c r="AW498">
        <v>99.09</v>
      </c>
      <c r="AX498">
        <v>1.4E-2</v>
      </c>
      <c r="BL498" s="33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3"/>
      <c r="BX498" s="30"/>
      <c r="BY498" s="30"/>
      <c r="BZ498" s="30"/>
      <c r="CA498" s="30"/>
      <c r="CB498" s="30"/>
      <c r="CC498" s="30"/>
      <c r="CD498" s="30"/>
      <c r="CE498" s="30"/>
      <c r="CF498" s="30"/>
      <c r="CG498" s="33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3"/>
      <c r="DC498" s="30"/>
      <c r="DD498" s="30"/>
      <c r="DE498" s="30"/>
      <c r="DF498" s="30"/>
      <c r="DG498" s="30"/>
      <c r="DH498" s="30"/>
      <c r="DI498" s="30"/>
      <c r="DJ498" s="30"/>
      <c r="DK498" s="30"/>
      <c r="DL498" s="29"/>
      <c r="DM498" s="29"/>
      <c r="DN498" s="30"/>
      <c r="DO498" s="30"/>
      <c r="DP498" s="30"/>
      <c r="DQ498" s="30"/>
      <c r="DR498" s="30"/>
      <c r="DS498" s="30"/>
      <c r="DT498" s="30"/>
      <c r="DU498" s="30"/>
      <c r="DV498" s="30"/>
      <c r="DW498" s="3">
        <v>72</v>
      </c>
      <c r="DX498"/>
      <c r="DY498" s="35">
        <v>6.7499999999999997E-6</v>
      </c>
      <c r="DZ498">
        <v>138.88499999999999</v>
      </c>
      <c r="EA498">
        <v>131.398</v>
      </c>
      <c r="EB498">
        <v>146.03899999999999</v>
      </c>
      <c r="EC498">
        <v>-63.435000000000002</v>
      </c>
      <c r="ED498">
        <v>1.0999999999999999E-2</v>
      </c>
      <c r="EE498"/>
      <c r="EG498" s="33">
        <v>6</v>
      </c>
      <c r="EH498" s="30"/>
      <c r="EI498" s="34">
        <v>1.044E-5</v>
      </c>
      <c r="EJ498" s="30">
        <v>74.47</v>
      </c>
      <c r="EK498" s="30">
        <v>67.22</v>
      </c>
      <c r="EL498" s="30">
        <v>79.97</v>
      </c>
      <c r="EM498" s="30">
        <v>68.838999999999999</v>
      </c>
      <c r="EN498" s="30">
        <v>1.7999999999999999E-2</v>
      </c>
      <c r="EO498" s="30"/>
      <c r="EP498" s="30"/>
      <c r="EQ498" s="33"/>
      <c r="ER498" s="30"/>
      <c r="ES498" s="30"/>
      <c r="ET498" s="30"/>
      <c r="EU498" s="30"/>
      <c r="EV498" s="30"/>
      <c r="EW498" s="30"/>
      <c r="EX498" s="30"/>
      <c r="EY498" s="30"/>
      <c r="EZ498" s="30"/>
      <c r="GB498" s="29"/>
      <c r="GC498" s="29"/>
      <c r="GD498" s="29"/>
      <c r="GE498" s="29"/>
      <c r="GF498" s="29"/>
      <c r="GG498" s="29"/>
      <c r="GH498" s="29"/>
      <c r="GI498" s="29"/>
      <c r="GJ498" s="29"/>
      <c r="GK498" s="29"/>
      <c r="GL498" s="29"/>
      <c r="GM498" s="29"/>
      <c r="GN498" s="29"/>
    </row>
    <row r="499" spans="1:196" x14ac:dyDescent="0.25">
      <c r="A499" s="30"/>
      <c r="B499">
        <v>3</v>
      </c>
      <c r="D499" s="35">
        <v>5.22E-6</v>
      </c>
      <c r="E499">
        <v>168.56100000000001</v>
      </c>
      <c r="F499">
        <v>155.23400000000001</v>
      </c>
      <c r="G499">
        <v>185.37</v>
      </c>
      <c r="H499">
        <v>135</v>
      </c>
      <c r="I499">
        <v>8.9999999999999993E-3</v>
      </c>
      <c r="L499" s="33"/>
      <c r="M499" s="30"/>
      <c r="N499" s="30"/>
      <c r="O499" s="30"/>
      <c r="P499" s="30"/>
      <c r="Q499" s="30"/>
      <c r="R499" s="30"/>
      <c r="S499" s="30"/>
      <c r="T499" s="30"/>
      <c r="U499" s="30"/>
      <c r="V499" s="33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">
        <v>50</v>
      </c>
      <c r="AS499" s="35">
        <v>6.7499999999999997E-6</v>
      </c>
      <c r="AT499">
        <v>120.828</v>
      </c>
      <c r="AU499">
        <v>115.77800000000001</v>
      </c>
      <c r="AV499">
        <v>124.069</v>
      </c>
      <c r="AW499">
        <v>-81.87</v>
      </c>
      <c r="AX499">
        <v>1.2E-2</v>
      </c>
      <c r="BL499" s="33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3"/>
      <c r="BX499" s="30"/>
      <c r="BY499" s="30"/>
      <c r="BZ499" s="30"/>
      <c r="CA499" s="30"/>
      <c r="CB499" s="30"/>
      <c r="CC499" s="30"/>
      <c r="CD499" s="30"/>
      <c r="CE499" s="30"/>
      <c r="CF499" s="30"/>
      <c r="CG499" s="33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3"/>
      <c r="DC499" s="30"/>
      <c r="DD499" s="30"/>
      <c r="DE499" s="30"/>
      <c r="DF499" s="30"/>
      <c r="DG499" s="30"/>
      <c r="DH499" s="30"/>
      <c r="DI499" s="30"/>
      <c r="DJ499" s="30"/>
      <c r="DK499" s="30"/>
      <c r="DL499" s="29"/>
      <c r="DM499" s="29"/>
      <c r="DN499" s="30"/>
      <c r="DO499" s="30"/>
      <c r="DP499" s="30"/>
      <c r="DQ499" s="30"/>
      <c r="DR499" s="30"/>
      <c r="DS499" s="30"/>
      <c r="DT499" s="30"/>
      <c r="DU499" s="30"/>
      <c r="DV499" s="30"/>
      <c r="DW499" s="3">
        <v>73</v>
      </c>
      <c r="DX499"/>
      <c r="DY499" s="35">
        <v>7.3699999999999997E-6</v>
      </c>
      <c r="DZ499">
        <v>135.43100000000001</v>
      </c>
      <c r="EA499">
        <v>128.333</v>
      </c>
      <c r="EB499">
        <v>142.38200000000001</v>
      </c>
      <c r="EC499">
        <v>115.46299999999999</v>
      </c>
      <c r="ED499">
        <v>1.2999999999999999E-2</v>
      </c>
      <c r="EE499"/>
      <c r="EG499" s="33">
        <v>7</v>
      </c>
      <c r="EH499" s="30"/>
      <c r="EI499" s="34">
        <v>7.3669999999999999E-6</v>
      </c>
      <c r="EJ499" s="30">
        <v>73.200999999999993</v>
      </c>
      <c r="EK499" s="30">
        <v>67.667000000000002</v>
      </c>
      <c r="EL499" s="30">
        <v>77.695999999999998</v>
      </c>
      <c r="EM499" s="30">
        <v>-109.983</v>
      </c>
      <c r="EN499" s="30">
        <v>1.2999999999999999E-2</v>
      </c>
      <c r="EO499" s="30"/>
      <c r="EP499" s="30"/>
      <c r="EQ499" s="33"/>
      <c r="ER499" s="30"/>
      <c r="ES499" s="30"/>
      <c r="ET499" s="30"/>
      <c r="EU499" s="30"/>
      <c r="EV499" s="30"/>
      <c r="EW499" s="30"/>
      <c r="EX499" s="30"/>
      <c r="EY499" s="30"/>
      <c r="EZ499" s="30"/>
      <c r="GB499" s="29"/>
      <c r="GC499" s="29"/>
      <c r="GD499" s="29"/>
      <c r="GE499" s="29"/>
      <c r="GF499" s="29"/>
      <c r="GG499" s="29"/>
      <c r="GH499" s="29"/>
      <c r="GI499" s="29"/>
      <c r="GJ499" s="29"/>
      <c r="GK499" s="29"/>
      <c r="GL499" s="29"/>
      <c r="GM499" s="29"/>
      <c r="GN499" s="29"/>
    </row>
    <row r="500" spans="1:196" x14ac:dyDescent="0.25">
      <c r="A500" s="30"/>
      <c r="B500">
        <v>4</v>
      </c>
      <c r="D500" s="35">
        <v>5.5300000000000004E-6</v>
      </c>
      <c r="E500">
        <v>153.51499999999999</v>
      </c>
      <c r="F500">
        <v>129.74100000000001</v>
      </c>
      <c r="G500">
        <v>173.471</v>
      </c>
      <c r="H500">
        <v>132.709</v>
      </c>
      <c r="I500">
        <v>8.9999999999999993E-3</v>
      </c>
      <c r="L500" s="33"/>
      <c r="M500" s="30"/>
      <c r="N500" s="30"/>
      <c r="O500" s="30"/>
      <c r="P500" s="30"/>
      <c r="Q500" s="30"/>
      <c r="R500" s="30"/>
      <c r="S500" s="30"/>
      <c r="T500" s="30"/>
      <c r="U500" s="30"/>
      <c r="V500" s="33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">
        <v>51</v>
      </c>
      <c r="AS500" s="35">
        <v>1.47E-5</v>
      </c>
      <c r="AT500">
        <v>114.42400000000001</v>
      </c>
      <c r="AU500">
        <v>107.57899999999999</v>
      </c>
      <c r="AV500">
        <v>124.22199999999999</v>
      </c>
      <c r="AW500">
        <v>98.471000000000004</v>
      </c>
      <c r="AX500">
        <v>2.5999999999999999E-2</v>
      </c>
      <c r="BL500" s="33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3"/>
      <c r="BX500" s="30"/>
      <c r="BY500" s="30"/>
      <c r="BZ500" s="30"/>
      <c r="CA500" s="30"/>
      <c r="CB500" s="30"/>
      <c r="CC500" s="30"/>
      <c r="CD500" s="30"/>
      <c r="CE500" s="30"/>
      <c r="CF500" s="30"/>
      <c r="CG500" s="33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3"/>
      <c r="DC500" s="30"/>
      <c r="DD500" s="30"/>
      <c r="DE500" s="30"/>
      <c r="DF500" s="30"/>
      <c r="DG500" s="30"/>
      <c r="DH500" s="30"/>
      <c r="DI500" s="30"/>
      <c r="DJ500" s="30"/>
      <c r="DK500" s="30"/>
      <c r="DL500" s="29"/>
      <c r="DM500" s="29"/>
      <c r="DN500" s="30"/>
      <c r="DO500" s="30"/>
      <c r="DP500" s="30"/>
      <c r="DQ500" s="30"/>
      <c r="DR500" s="30"/>
      <c r="DS500" s="30"/>
      <c r="DT500" s="30"/>
      <c r="DU500" s="30"/>
      <c r="DV500" s="30"/>
      <c r="DW500" s="3">
        <v>74</v>
      </c>
      <c r="DX500"/>
      <c r="DY500" s="35">
        <v>4.9100000000000004E-6</v>
      </c>
      <c r="DZ500">
        <v>130.84800000000001</v>
      </c>
      <c r="EA500">
        <v>128.07400000000001</v>
      </c>
      <c r="EB500">
        <v>135.833</v>
      </c>
      <c r="EC500">
        <v>-66.801000000000002</v>
      </c>
      <c r="ED500">
        <v>8.0000000000000002E-3</v>
      </c>
      <c r="EE500"/>
      <c r="EG500" s="33">
        <v>8</v>
      </c>
      <c r="EH500" s="30"/>
      <c r="EI500" s="34">
        <v>1.044E-5</v>
      </c>
      <c r="EJ500" s="30">
        <v>72.506</v>
      </c>
      <c r="EK500" s="30">
        <v>68.402000000000001</v>
      </c>
      <c r="EL500" s="30">
        <v>78.394000000000005</v>
      </c>
      <c r="EM500" s="30">
        <v>72.120999999999995</v>
      </c>
      <c r="EN500" s="30">
        <v>1.7999999999999999E-2</v>
      </c>
      <c r="EO500" s="30"/>
      <c r="EP500" s="30"/>
      <c r="EQ500" s="33"/>
      <c r="ER500" s="30"/>
      <c r="ES500" s="30"/>
      <c r="ET500" s="30"/>
      <c r="EU500" s="30"/>
      <c r="EV500" s="30"/>
      <c r="EW500" s="30"/>
      <c r="EX500" s="30"/>
      <c r="EY500" s="30"/>
      <c r="EZ500" s="30"/>
      <c r="GB500" s="29"/>
      <c r="GC500" s="29"/>
      <c r="GD500" s="29"/>
      <c r="GE500" s="29"/>
      <c r="GF500" s="29"/>
      <c r="GG500" s="29"/>
      <c r="GH500" s="29"/>
      <c r="GI500" s="29"/>
      <c r="GJ500" s="29"/>
      <c r="GK500" s="29"/>
      <c r="GL500" s="29"/>
      <c r="GM500" s="29"/>
      <c r="GN500" s="29"/>
    </row>
    <row r="501" spans="1:196" x14ac:dyDescent="0.25">
      <c r="A501" s="30"/>
      <c r="B501">
        <v>5</v>
      </c>
      <c r="D501" s="35">
        <v>5.5300000000000004E-6</v>
      </c>
      <c r="E501">
        <v>119.633</v>
      </c>
      <c r="F501">
        <v>107.333</v>
      </c>
      <c r="G501">
        <v>131.33099999999999</v>
      </c>
      <c r="H501">
        <v>-45</v>
      </c>
      <c r="I501">
        <v>0.01</v>
      </c>
      <c r="L501" s="33"/>
      <c r="M501" s="30"/>
      <c r="N501" s="30"/>
      <c r="O501" s="30"/>
      <c r="P501" s="30"/>
      <c r="Q501" s="30"/>
      <c r="R501" s="30"/>
      <c r="S501" s="30"/>
      <c r="T501" s="30"/>
      <c r="U501" s="30"/>
      <c r="V501" s="33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">
        <v>52</v>
      </c>
      <c r="AR501" t="s">
        <v>3</v>
      </c>
      <c r="AS501" s="35">
        <v>9.9000000000000001E-6</v>
      </c>
      <c r="AT501">
        <v>111.941</v>
      </c>
      <c r="AU501">
        <v>105.5</v>
      </c>
      <c r="AV501">
        <v>118.348</v>
      </c>
      <c r="AW501">
        <v>14.343</v>
      </c>
      <c r="AX501">
        <v>1.7000000000000001E-2</v>
      </c>
      <c r="BL501" s="33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3"/>
      <c r="BX501" s="30"/>
      <c r="BY501" s="30"/>
      <c r="BZ501" s="30"/>
      <c r="CA501" s="30"/>
      <c r="CB501" s="30"/>
      <c r="CC501" s="30"/>
      <c r="CD501" s="30"/>
      <c r="CE501" s="30"/>
      <c r="CF501" s="30"/>
      <c r="CG501" s="33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3"/>
      <c r="DC501" s="30"/>
      <c r="DD501" s="30"/>
      <c r="DE501" s="30"/>
      <c r="DF501" s="30"/>
      <c r="DG501" s="30"/>
      <c r="DH501" s="30"/>
      <c r="DI501" s="30"/>
      <c r="DJ501" s="30"/>
      <c r="DK501" s="30"/>
      <c r="DL501" s="29"/>
      <c r="DM501" s="29"/>
      <c r="DN501" s="30"/>
      <c r="DO501" s="30"/>
      <c r="DP501" s="30"/>
      <c r="DQ501" s="30"/>
      <c r="DR501" s="30"/>
      <c r="DS501" s="30"/>
      <c r="DT501" s="30"/>
      <c r="DU501" s="30"/>
      <c r="DV501" s="30"/>
      <c r="DW501" s="3">
        <v>75</v>
      </c>
      <c r="DX501"/>
      <c r="DY501" s="35">
        <v>8.2900000000000002E-6</v>
      </c>
      <c r="DZ501">
        <v>133.33000000000001</v>
      </c>
      <c r="EA501">
        <v>129.785</v>
      </c>
      <c r="EB501">
        <v>140.33500000000001</v>
      </c>
      <c r="EC501">
        <v>114.624</v>
      </c>
      <c r="ED501">
        <v>1.4999999999999999E-2</v>
      </c>
      <c r="EE501"/>
      <c r="EG501" s="33">
        <v>9</v>
      </c>
      <c r="EH501" s="30"/>
      <c r="EI501" s="34">
        <v>1.3200000000000001E-5</v>
      </c>
      <c r="EJ501" s="30">
        <v>68.376000000000005</v>
      </c>
      <c r="EK501" s="30">
        <v>60.374000000000002</v>
      </c>
      <c r="EL501" s="30">
        <v>78.929000000000002</v>
      </c>
      <c r="EM501" s="30">
        <v>-108.004</v>
      </c>
      <c r="EN501" s="30">
        <v>2.3E-2</v>
      </c>
      <c r="EO501" s="30"/>
      <c r="EP501" s="30"/>
      <c r="EQ501" s="33"/>
      <c r="ER501" s="30"/>
      <c r="ES501" s="30"/>
      <c r="ET501" s="30"/>
      <c r="EU501" s="30"/>
      <c r="EV501" s="30"/>
      <c r="EW501" s="30"/>
      <c r="EX501" s="30"/>
      <c r="EY501" s="30"/>
      <c r="EZ501" s="30"/>
      <c r="GB501" s="29"/>
      <c r="GC501" s="29"/>
      <c r="GD501" s="29"/>
      <c r="GE501" s="29"/>
      <c r="GF501" s="29"/>
      <c r="GG501" s="29"/>
      <c r="GH501" s="29"/>
      <c r="GI501" s="29"/>
      <c r="GJ501" s="29"/>
      <c r="GK501" s="29"/>
      <c r="GL501" s="29"/>
      <c r="GM501" s="29"/>
      <c r="GN501" s="29"/>
    </row>
    <row r="502" spans="1:196" x14ac:dyDescent="0.25">
      <c r="A502" s="30"/>
      <c r="B502">
        <v>6</v>
      </c>
      <c r="D502" s="35">
        <v>4.9100000000000004E-6</v>
      </c>
      <c r="E502">
        <v>103.944</v>
      </c>
      <c r="F502">
        <v>92.078000000000003</v>
      </c>
      <c r="G502">
        <v>116.212</v>
      </c>
      <c r="H502">
        <v>137.726</v>
      </c>
      <c r="I502">
        <v>8.0000000000000002E-3</v>
      </c>
      <c r="L502" s="33"/>
      <c r="M502" s="30"/>
      <c r="N502" s="30"/>
      <c r="O502" s="30"/>
      <c r="P502" s="30"/>
      <c r="Q502" s="30"/>
      <c r="R502" s="30"/>
      <c r="S502" s="30"/>
      <c r="T502" s="30"/>
      <c r="U502" s="30"/>
      <c r="V502" s="33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">
        <v>53</v>
      </c>
      <c r="AR502" t="s">
        <v>7</v>
      </c>
      <c r="AS502" s="35">
        <v>2.5600000000000001E-6</v>
      </c>
      <c r="AT502">
        <v>5.3319999999999999</v>
      </c>
      <c r="AU502">
        <v>5.125</v>
      </c>
      <c r="AV502">
        <v>6.7359999999999998</v>
      </c>
      <c r="AW502">
        <v>91.039000000000001</v>
      </c>
      <c r="AX502">
        <v>5.0000000000000001E-3</v>
      </c>
      <c r="BL502" s="33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3"/>
      <c r="BX502" s="30"/>
      <c r="BY502" s="30"/>
      <c r="BZ502" s="30"/>
      <c r="CA502" s="30"/>
      <c r="CB502" s="30"/>
      <c r="CC502" s="30"/>
      <c r="CD502" s="30"/>
      <c r="CE502" s="30"/>
      <c r="CF502" s="30"/>
      <c r="CG502" s="33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3"/>
      <c r="DC502" s="30"/>
      <c r="DD502" s="30"/>
      <c r="DE502" s="30"/>
      <c r="DF502" s="30"/>
      <c r="DG502" s="30"/>
      <c r="DH502" s="30"/>
      <c r="DI502" s="30"/>
      <c r="DJ502" s="30"/>
      <c r="DK502" s="30"/>
      <c r="DL502" s="29"/>
      <c r="DM502" s="29"/>
      <c r="DN502" s="30"/>
      <c r="DO502" s="30"/>
      <c r="DP502" s="30"/>
      <c r="DQ502" s="30"/>
      <c r="DR502" s="30"/>
      <c r="DS502" s="30"/>
      <c r="DT502" s="30"/>
      <c r="DU502" s="30"/>
      <c r="DV502" s="30"/>
      <c r="DW502" s="3">
        <v>76</v>
      </c>
      <c r="DX502"/>
      <c r="DY502" s="35">
        <v>6.4500000000000001E-6</v>
      </c>
      <c r="DZ502">
        <v>131.09800000000001</v>
      </c>
      <c r="EA502">
        <v>121.273</v>
      </c>
      <c r="EB502">
        <v>147.245</v>
      </c>
      <c r="EC502">
        <v>-66.037999999999997</v>
      </c>
      <c r="ED502">
        <v>1.0999999999999999E-2</v>
      </c>
      <c r="EE502"/>
      <c r="EG502" s="33">
        <v>10</v>
      </c>
      <c r="EH502" s="30"/>
      <c r="EI502" s="34">
        <v>1.259E-5</v>
      </c>
      <c r="EJ502" s="30">
        <v>69.286000000000001</v>
      </c>
      <c r="EK502" s="30">
        <v>62.2</v>
      </c>
      <c r="EL502" s="30">
        <v>73.805000000000007</v>
      </c>
      <c r="EM502" s="30">
        <v>73.855999999999995</v>
      </c>
      <c r="EN502" s="30">
        <v>2.1999999999999999E-2</v>
      </c>
      <c r="EO502" s="30"/>
      <c r="EP502" s="30"/>
      <c r="EQ502" s="33"/>
      <c r="ER502" s="30"/>
      <c r="ES502" s="30"/>
      <c r="ET502" s="30"/>
      <c r="EU502" s="30"/>
      <c r="EV502" s="30"/>
      <c r="EW502" s="30"/>
      <c r="EX502" s="30"/>
      <c r="EY502" s="30"/>
      <c r="EZ502" s="30"/>
      <c r="GB502" s="29"/>
      <c r="GC502" s="29"/>
      <c r="GD502" s="29"/>
      <c r="GE502" s="29"/>
      <c r="GF502" s="29"/>
      <c r="GG502" s="29"/>
      <c r="GH502" s="29"/>
      <c r="GI502" s="29"/>
      <c r="GJ502" s="29"/>
      <c r="GK502" s="29"/>
      <c r="GL502" s="29"/>
      <c r="GM502" s="29"/>
      <c r="GN502" s="29"/>
    </row>
    <row r="503" spans="1:196" x14ac:dyDescent="0.25">
      <c r="A503" s="30"/>
      <c r="B503">
        <v>7</v>
      </c>
      <c r="D503" s="35">
        <v>5.5300000000000004E-6</v>
      </c>
      <c r="E503">
        <v>112.06</v>
      </c>
      <c r="F503">
        <v>96.795000000000002</v>
      </c>
      <c r="G503">
        <v>145.77799999999999</v>
      </c>
      <c r="H503">
        <v>-42.709000000000003</v>
      </c>
      <c r="I503">
        <v>0.01</v>
      </c>
      <c r="L503" s="33"/>
      <c r="M503" s="30"/>
      <c r="N503" s="30"/>
      <c r="O503" s="30"/>
      <c r="P503" s="30"/>
      <c r="Q503" s="30"/>
      <c r="R503" s="30"/>
      <c r="S503" s="30"/>
      <c r="T503" s="30"/>
      <c r="U503" s="30"/>
      <c r="V503" s="33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">
        <v>54</v>
      </c>
      <c r="AR503" t="s">
        <v>4</v>
      </c>
      <c r="AS503" s="35">
        <v>5.8300000000000001E-6</v>
      </c>
      <c r="AT503">
        <v>101.172</v>
      </c>
      <c r="AU503">
        <v>92.466999999999999</v>
      </c>
      <c r="AV503">
        <v>109.556</v>
      </c>
      <c r="AW503">
        <v>-84.56</v>
      </c>
      <c r="AX503">
        <v>0.01</v>
      </c>
      <c r="BL503" s="33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3"/>
      <c r="BX503" s="30"/>
      <c r="BY503" s="30"/>
      <c r="BZ503" s="30"/>
      <c r="CA503" s="30"/>
      <c r="CB503" s="30"/>
      <c r="CC503" s="30"/>
      <c r="CD503" s="30"/>
      <c r="CE503" s="30"/>
      <c r="CF503" s="30"/>
      <c r="CG503" s="33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3"/>
      <c r="DC503" s="30"/>
      <c r="DD503" s="30"/>
      <c r="DE503" s="30"/>
      <c r="DF503" s="30"/>
      <c r="DG503" s="30"/>
      <c r="DH503" s="30"/>
      <c r="DI503" s="30"/>
      <c r="DJ503" s="30"/>
      <c r="DK503" s="30"/>
      <c r="DL503" s="29"/>
      <c r="DM503" s="29"/>
      <c r="DN503" s="30"/>
      <c r="DO503" s="30"/>
      <c r="DP503" s="30"/>
      <c r="DQ503" s="30"/>
      <c r="DR503" s="30"/>
      <c r="DS503" s="30"/>
      <c r="DT503" s="30"/>
      <c r="DU503" s="30"/>
      <c r="DV503" s="30"/>
      <c r="DW503" s="3">
        <v>77</v>
      </c>
      <c r="DX503"/>
      <c r="DY503" s="35">
        <v>7.0600000000000002E-6</v>
      </c>
      <c r="DZ503">
        <v>122.544</v>
      </c>
      <c r="EA503">
        <v>115.798</v>
      </c>
      <c r="EB503">
        <v>127.333</v>
      </c>
      <c r="EC503">
        <v>114.22799999999999</v>
      </c>
      <c r="ED503">
        <v>1.2E-2</v>
      </c>
      <c r="EE503"/>
      <c r="EG503" s="33">
        <v>11</v>
      </c>
      <c r="EH503" s="30"/>
      <c r="EI503" s="34">
        <v>9.5149999999999995E-6</v>
      </c>
      <c r="EJ503" s="30">
        <v>71.531999999999996</v>
      </c>
      <c r="EK503" s="30">
        <v>66.578000000000003</v>
      </c>
      <c r="EL503" s="30">
        <v>76.555999999999997</v>
      </c>
      <c r="EM503" s="30">
        <v>-109.654</v>
      </c>
      <c r="EN503" s="30">
        <v>1.6E-2</v>
      </c>
      <c r="EO503" s="30"/>
      <c r="EP503" s="30"/>
      <c r="EQ503" s="33"/>
      <c r="ER503" s="30"/>
      <c r="ES503" s="30"/>
      <c r="ET503" s="30"/>
      <c r="EU503" s="30"/>
      <c r="EV503" s="30"/>
      <c r="EW503" s="30"/>
      <c r="EX503" s="30"/>
      <c r="EY503" s="30"/>
      <c r="EZ503" s="30"/>
      <c r="GB503" s="29"/>
      <c r="GC503" s="29"/>
      <c r="GD503" s="29"/>
      <c r="GE503" s="29"/>
      <c r="GF503" s="29"/>
      <c r="GG503" s="29"/>
      <c r="GH503" s="29"/>
      <c r="GI503" s="29"/>
      <c r="GJ503" s="29"/>
      <c r="GK503" s="29"/>
      <c r="GL503" s="29"/>
      <c r="GM503" s="29"/>
      <c r="GN503" s="29"/>
    </row>
    <row r="504" spans="1:196" x14ac:dyDescent="0.25">
      <c r="A504" s="30"/>
      <c r="B504">
        <v>8</v>
      </c>
      <c r="D504" s="35">
        <v>7.9799999999999998E-6</v>
      </c>
      <c r="E504">
        <v>168.29400000000001</v>
      </c>
      <c r="F504">
        <v>146.62799999999999</v>
      </c>
      <c r="G504">
        <v>193.81399999999999</v>
      </c>
      <c r="H504">
        <v>133.363</v>
      </c>
      <c r="I504">
        <v>1.4E-2</v>
      </c>
      <c r="L504" s="33"/>
      <c r="M504" s="30"/>
      <c r="N504" s="30"/>
      <c r="O504" s="30"/>
      <c r="P504" s="30"/>
      <c r="Q504" s="30"/>
      <c r="R504" s="30"/>
      <c r="S504" s="30"/>
      <c r="T504" s="30"/>
      <c r="U504" s="30"/>
      <c r="V504" s="33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">
        <v>55</v>
      </c>
      <c r="AR504" t="s">
        <v>5</v>
      </c>
      <c r="AS504" s="35">
        <v>1.7799999999999999E-5</v>
      </c>
      <c r="AT504">
        <v>122.34699999999999</v>
      </c>
      <c r="AU504">
        <v>116.63</v>
      </c>
      <c r="AV504">
        <v>137.87100000000001</v>
      </c>
      <c r="AW504">
        <v>100.886</v>
      </c>
      <c r="AX504">
        <v>3.2000000000000001E-2</v>
      </c>
      <c r="BL504" s="33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3"/>
      <c r="BX504" s="30"/>
      <c r="BY504" s="30"/>
      <c r="BZ504" s="30"/>
      <c r="CA504" s="30"/>
      <c r="CB504" s="30"/>
      <c r="CC504" s="30"/>
      <c r="CD504" s="30"/>
      <c r="CE504" s="30"/>
      <c r="CF504" s="30"/>
      <c r="CG504" s="33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3"/>
      <c r="DC504" s="30"/>
      <c r="DD504" s="30"/>
      <c r="DE504" s="30"/>
      <c r="DF504" s="30"/>
      <c r="DG504" s="30"/>
      <c r="DH504" s="30"/>
      <c r="DI504" s="30"/>
      <c r="DJ504" s="30"/>
      <c r="DK504" s="30"/>
      <c r="DL504" s="29"/>
      <c r="DM504" s="29"/>
      <c r="DN504" s="30"/>
      <c r="DO504" s="30"/>
      <c r="DP504" s="30"/>
      <c r="DQ504" s="30"/>
      <c r="DR504" s="30"/>
      <c r="DS504" s="30"/>
      <c r="DT504" s="30"/>
      <c r="DU504" s="30"/>
      <c r="DV504" s="30"/>
      <c r="DW504" s="3">
        <v>78</v>
      </c>
      <c r="DX504"/>
      <c r="DY504" s="35">
        <v>5.5300000000000004E-6</v>
      </c>
      <c r="DZ504">
        <v>125.318</v>
      </c>
      <c r="EA504">
        <v>121.333</v>
      </c>
      <c r="EB504">
        <v>127.453</v>
      </c>
      <c r="EC504">
        <v>-64.983000000000004</v>
      </c>
      <c r="ED504">
        <v>8.9999999999999993E-3</v>
      </c>
      <c r="EE504"/>
      <c r="EG504" s="33">
        <v>12</v>
      </c>
      <c r="EH504" s="30"/>
      <c r="EI504" s="34">
        <v>4.9110000000000001E-6</v>
      </c>
      <c r="EJ504" s="30">
        <v>67.906999999999996</v>
      </c>
      <c r="EK504" s="30">
        <v>63</v>
      </c>
      <c r="EL504" s="30">
        <v>70.667000000000002</v>
      </c>
      <c r="EM504" s="30">
        <v>70.346000000000004</v>
      </c>
      <c r="EN504" s="30">
        <v>8.0000000000000002E-3</v>
      </c>
      <c r="EO504" s="30"/>
      <c r="EP504" s="30"/>
      <c r="EQ504" s="33"/>
      <c r="ER504" s="30"/>
      <c r="ES504" s="30"/>
      <c r="ET504" s="30"/>
      <c r="EU504" s="30"/>
      <c r="EV504" s="30"/>
      <c r="EW504" s="30"/>
      <c r="EX504" s="30"/>
      <c r="EY504" s="30"/>
      <c r="EZ504" s="30"/>
      <c r="GB504" s="29"/>
      <c r="GC504" s="29"/>
      <c r="GD504" s="29"/>
      <c r="GE504" s="29"/>
      <c r="GF504" s="29"/>
      <c r="GG504" s="29"/>
      <c r="GH504" s="29"/>
      <c r="GI504" s="29"/>
      <c r="GJ504" s="29"/>
      <c r="GK504" s="29"/>
      <c r="GL504" s="29"/>
      <c r="GM504" s="29"/>
      <c r="GN504" s="29"/>
    </row>
    <row r="505" spans="1:196" x14ac:dyDescent="0.25">
      <c r="A505" s="30"/>
      <c r="B505">
        <v>9</v>
      </c>
      <c r="D505" s="35">
        <v>5.8300000000000001E-6</v>
      </c>
      <c r="E505">
        <v>156.44399999999999</v>
      </c>
      <c r="F505">
        <v>128.59399999999999</v>
      </c>
      <c r="G505">
        <v>180</v>
      </c>
      <c r="H505">
        <v>-38.156999999999996</v>
      </c>
      <c r="I505">
        <v>0.01</v>
      </c>
      <c r="L505" s="33"/>
      <c r="M505" s="30"/>
      <c r="N505" s="30"/>
      <c r="O505" s="30"/>
      <c r="P505" s="30"/>
      <c r="Q505" s="30"/>
      <c r="R505" s="30"/>
      <c r="S505" s="30"/>
      <c r="T505" s="30"/>
      <c r="U505" s="30"/>
      <c r="V505" s="33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">
        <v>52</v>
      </c>
      <c r="AR505" t="s">
        <v>100</v>
      </c>
      <c r="AS505" s="35">
        <v>4.9100000000000001E-4</v>
      </c>
      <c r="AT505">
        <v>111.74299999999999</v>
      </c>
      <c r="AU505">
        <v>92.495000000000005</v>
      </c>
      <c r="AV505">
        <v>139.298</v>
      </c>
      <c r="AW505">
        <v>98.561000000000007</v>
      </c>
      <c r="AX505">
        <v>0.88500000000000001</v>
      </c>
      <c r="BL505" s="33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3"/>
      <c r="BX505" s="30"/>
      <c r="BY505" s="30"/>
      <c r="BZ505" s="30"/>
      <c r="CA505" s="30"/>
      <c r="CB505" s="30"/>
      <c r="CC505" s="30"/>
      <c r="CD505" s="30"/>
      <c r="CE505" s="30"/>
      <c r="CF505" s="30"/>
      <c r="CG505" s="33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3"/>
      <c r="DC505" s="30"/>
      <c r="DD505" s="30"/>
      <c r="DE505" s="30"/>
      <c r="DF505" s="30"/>
      <c r="DG505" s="30"/>
      <c r="DH505" s="30"/>
      <c r="DI505" s="30"/>
      <c r="DJ505" s="30"/>
      <c r="DK505" s="30"/>
      <c r="DL505" s="29"/>
      <c r="DM505" s="29"/>
      <c r="DN505" s="30"/>
      <c r="DO505" s="30"/>
      <c r="DP505" s="30"/>
      <c r="DQ505" s="30"/>
      <c r="DR505" s="30"/>
      <c r="DS505" s="30"/>
      <c r="DT505" s="30"/>
      <c r="DU505" s="30"/>
      <c r="DV505" s="30"/>
      <c r="DW505" s="3">
        <v>79</v>
      </c>
      <c r="DX505"/>
      <c r="DY505" s="35">
        <v>6.4500000000000001E-6</v>
      </c>
      <c r="DZ505">
        <v>128.47499999999999</v>
      </c>
      <c r="EA505">
        <v>124.99</v>
      </c>
      <c r="EB505">
        <v>133.387</v>
      </c>
      <c r="EC505">
        <v>116.565</v>
      </c>
      <c r="ED505">
        <v>1.0999999999999999E-2</v>
      </c>
      <c r="EE505"/>
      <c r="EG505" s="33">
        <v>13</v>
      </c>
      <c r="EH505" s="30"/>
      <c r="EI505" s="34">
        <v>6.7530000000000004E-6</v>
      </c>
      <c r="EJ505" s="30">
        <v>65.772000000000006</v>
      </c>
      <c r="EK505" s="30">
        <v>56</v>
      </c>
      <c r="EL505" s="30">
        <v>69.332999999999998</v>
      </c>
      <c r="EM505" s="30">
        <v>-109.29</v>
      </c>
      <c r="EN505" s="30">
        <v>1.2E-2</v>
      </c>
      <c r="EO505" s="30"/>
      <c r="EP505" s="30"/>
      <c r="EQ505" s="33"/>
      <c r="ER505" s="30"/>
      <c r="ES505" s="30"/>
      <c r="ET505" s="30"/>
      <c r="EU505" s="30"/>
      <c r="EV505" s="30"/>
      <c r="EW505" s="30"/>
      <c r="EX505" s="30"/>
      <c r="EY505" s="30"/>
      <c r="EZ505" s="30"/>
      <c r="GB505" s="29"/>
      <c r="GC505" s="29"/>
      <c r="GD505" s="29"/>
      <c r="GE505" s="29"/>
      <c r="GF505" s="29"/>
      <c r="GG505" s="29"/>
      <c r="GH505" s="29"/>
      <c r="GI505" s="29"/>
      <c r="GJ505" s="29"/>
      <c r="GK505" s="29"/>
      <c r="GL505" s="29"/>
      <c r="GM505" s="29"/>
      <c r="GN505" s="29"/>
    </row>
    <row r="506" spans="1:196" x14ac:dyDescent="0.25">
      <c r="A506" s="30"/>
      <c r="B506">
        <v>10</v>
      </c>
      <c r="D506" s="35">
        <v>7.0600000000000002E-6</v>
      </c>
      <c r="E506">
        <v>165.113</v>
      </c>
      <c r="F506">
        <v>153.18899999999999</v>
      </c>
      <c r="G506">
        <v>184.77799999999999</v>
      </c>
      <c r="H506">
        <v>133.15199999999999</v>
      </c>
      <c r="I506">
        <v>1.2E-2</v>
      </c>
      <c r="L506" s="33"/>
      <c r="M506" s="30"/>
      <c r="N506" s="30"/>
      <c r="O506" s="30"/>
      <c r="P506" s="30"/>
      <c r="Q506" s="30"/>
      <c r="R506" s="30"/>
      <c r="S506" s="30"/>
      <c r="T506" s="30"/>
      <c r="U506" s="30"/>
      <c r="V506" s="33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">
        <v>52</v>
      </c>
      <c r="AR506" t="s">
        <v>100</v>
      </c>
      <c r="AS506" s="35">
        <v>4.9100000000000001E-4</v>
      </c>
      <c r="AT506">
        <v>111.74299999999999</v>
      </c>
      <c r="AU506">
        <v>92.495000000000005</v>
      </c>
      <c r="AV506">
        <v>139.298</v>
      </c>
      <c r="AW506">
        <v>98.561000000000007</v>
      </c>
      <c r="AX506">
        <v>0.88500000000000001</v>
      </c>
      <c r="BL506" s="33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3"/>
      <c r="BX506" s="30"/>
      <c r="BY506" s="30"/>
      <c r="BZ506" s="30"/>
      <c r="CA506" s="30"/>
      <c r="CB506" s="30"/>
      <c r="CC506" s="30"/>
      <c r="CD506" s="30"/>
      <c r="CE506" s="30"/>
      <c r="CF506" s="30"/>
      <c r="CG506" s="33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3"/>
      <c r="DC506" s="30"/>
      <c r="DD506" s="30"/>
      <c r="DE506" s="30"/>
      <c r="DF506" s="30"/>
      <c r="DG506" s="30"/>
      <c r="DH506" s="30"/>
      <c r="DI506" s="30"/>
      <c r="DJ506" s="30"/>
      <c r="DK506" s="30"/>
      <c r="DL506" s="29"/>
      <c r="DM506" s="29"/>
      <c r="DN506" s="30"/>
      <c r="DO506" s="30"/>
      <c r="DP506" s="30"/>
      <c r="DQ506" s="30"/>
      <c r="DR506" s="30"/>
      <c r="DS506" s="30"/>
      <c r="DT506" s="30"/>
      <c r="DU506" s="30"/>
      <c r="DV506" s="30"/>
      <c r="DW506" s="3">
        <v>80</v>
      </c>
      <c r="DX506"/>
      <c r="DY506" s="35">
        <v>6.4500000000000001E-6</v>
      </c>
      <c r="DZ506">
        <v>126.16</v>
      </c>
      <c r="EA506">
        <v>121.1</v>
      </c>
      <c r="EB506">
        <v>130.08000000000001</v>
      </c>
      <c r="EC506">
        <v>-63.435000000000002</v>
      </c>
      <c r="ED506">
        <v>1.0999999999999999E-2</v>
      </c>
      <c r="EE506"/>
      <c r="EG506" s="33">
        <v>14</v>
      </c>
      <c r="EH506" s="30"/>
      <c r="EI506" s="34">
        <v>1.013E-5</v>
      </c>
      <c r="EJ506" s="30">
        <v>62.865000000000002</v>
      </c>
      <c r="EK506" s="30">
        <v>56</v>
      </c>
      <c r="EL506" s="30">
        <v>68.858000000000004</v>
      </c>
      <c r="EM506" s="30">
        <v>73.811000000000007</v>
      </c>
      <c r="EN506" s="30">
        <v>1.7999999999999999E-2</v>
      </c>
      <c r="EO506" s="30"/>
      <c r="EP506" s="30"/>
      <c r="EQ506" s="33"/>
      <c r="ER506" s="30"/>
      <c r="ES506" s="30"/>
      <c r="ET506" s="30"/>
      <c r="EU506" s="30"/>
      <c r="EV506" s="30"/>
      <c r="EW506" s="30"/>
      <c r="EX506" s="30"/>
      <c r="EY506" s="30"/>
      <c r="EZ506" s="30"/>
      <c r="GB506" s="29"/>
      <c r="GC506" s="29"/>
      <c r="GD506" s="29"/>
      <c r="GE506" s="29"/>
      <c r="GF506" s="29"/>
      <c r="GG506" s="29"/>
      <c r="GH506" s="29"/>
      <c r="GI506" s="29"/>
      <c r="GJ506" s="29"/>
      <c r="GK506" s="29"/>
      <c r="GL506" s="29"/>
      <c r="GM506" s="29"/>
      <c r="GN506" s="29"/>
    </row>
    <row r="507" spans="1:196" x14ac:dyDescent="0.25">
      <c r="A507" s="30"/>
      <c r="B507">
        <v>11</v>
      </c>
      <c r="D507" s="35">
        <v>8.2900000000000002E-6</v>
      </c>
      <c r="E507">
        <v>167.96199999999999</v>
      </c>
      <c r="F507">
        <v>141.29300000000001</v>
      </c>
      <c r="G507">
        <v>183.477</v>
      </c>
      <c r="H507">
        <v>-40.100999999999999</v>
      </c>
      <c r="I507">
        <v>1.4E-2</v>
      </c>
      <c r="L507" s="33"/>
      <c r="M507" s="30"/>
      <c r="N507" s="30"/>
      <c r="O507" s="30"/>
      <c r="P507" s="30"/>
      <c r="Q507" s="30"/>
      <c r="R507" s="30"/>
      <c r="S507" s="30"/>
      <c r="T507" s="30"/>
      <c r="U507" s="30"/>
      <c r="V507" s="33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BL507" s="33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3"/>
      <c r="BX507" s="30"/>
      <c r="BY507" s="30"/>
      <c r="BZ507" s="30"/>
      <c r="CA507" s="30"/>
      <c r="CB507" s="30"/>
      <c r="CC507" s="30"/>
      <c r="CD507" s="30"/>
      <c r="CE507" s="30"/>
      <c r="CF507" s="30"/>
      <c r="CG507" s="33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3"/>
      <c r="DC507" s="30"/>
      <c r="DD507" s="30"/>
      <c r="DE507" s="30"/>
      <c r="DF507" s="30"/>
      <c r="DG507" s="30"/>
      <c r="DH507" s="30"/>
      <c r="DI507" s="30"/>
      <c r="DJ507" s="30"/>
      <c r="DK507" s="30"/>
      <c r="DL507" s="29"/>
      <c r="DM507" s="29"/>
      <c r="DN507" s="30"/>
      <c r="DO507" s="30"/>
      <c r="DP507" s="30"/>
      <c r="DQ507" s="30"/>
      <c r="DR507" s="30"/>
      <c r="DS507" s="30"/>
      <c r="DT507" s="30"/>
      <c r="DU507" s="30"/>
      <c r="DV507" s="30"/>
      <c r="DW507" s="3">
        <v>81</v>
      </c>
      <c r="DX507"/>
      <c r="DY507" s="35">
        <v>8.8999999999999995E-6</v>
      </c>
      <c r="DZ507">
        <v>124.86</v>
      </c>
      <c r="EA507">
        <v>119.345</v>
      </c>
      <c r="EB507">
        <v>132.042</v>
      </c>
      <c r="EC507">
        <v>114.77500000000001</v>
      </c>
      <c r="ED507">
        <v>1.6E-2</v>
      </c>
      <c r="EE507"/>
      <c r="EG507" s="33">
        <v>15</v>
      </c>
      <c r="EH507" s="30"/>
      <c r="EI507" s="34">
        <v>1.044E-5</v>
      </c>
      <c r="EJ507" s="30">
        <v>61.765999999999998</v>
      </c>
      <c r="EK507" s="30">
        <v>57.716999999999999</v>
      </c>
      <c r="EL507" s="30">
        <v>64.302999999999997</v>
      </c>
      <c r="EM507" s="30">
        <v>-109.53700000000001</v>
      </c>
      <c r="EN507" s="30">
        <v>1.7999999999999999E-2</v>
      </c>
      <c r="EO507" s="30"/>
      <c r="EP507" s="30"/>
      <c r="EQ507" s="33"/>
      <c r="ER507" s="30"/>
      <c r="ES507" s="30"/>
      <c r="ET507" s="30"/>
      <c r="EU507" s="30"/>
      <c r="EV507" s="30"/>
      <c r="EW507" s="30"/>
      <c r="EX507" s="30"/>
      <c r="EY507" s="30"/>
      <c r="EZ507" s="30"/>
      <c r="GB507" s="29"/>
      <c r="GC507" s="29"/>
      <c r="GD507" s="29"/>
      <c r="GE507" s="29"/>
      <c r="GF507" s="29"/>
      <c r="GG507" s="29"/>
      <c r="GH507" s="29"/>
      <c r="GI507" s="29"/>
      <c r="GJ507" s="29"/>
      <c r="GK507" s="29"/>
      <c r="GL507" s="29"/>
      <c r="GM507" s="29"/>
      <c r="GN507" s="29"/>
    </row>
    <row r="508" spans="1:196" x14ac:dyDescent="0.25">
      <c r="A508" s="30"/>
      <c r="B508">
        <v>12</v>
      </c>
      <c r="D508" s="35">
        <v>4.6E-6</v>
      </c>
      <c r="E508">
        <v>168.61600000000001</v>
      </c>
      <c r="F508">
        <v>154.75700000000001</v>
      </c>
      <c r="G508">
        <v>184.11099999999999</v>
      </c>
      <c r="H508">
        <v>135</v>
      </c>
      <c r="I508">
        <v>8.0000000000000002E-3</v>
      </c>
      <c r="L508" s="33"/>
      <c r="M508" s="30"/>
      <c r="N508" s="30"/>
      <c r="O508" s="30"/>
      <c r="P508" s="30"/>
      <c r="Q508" s="30"/>
      <c r="R508" s="30"/>
      <c r="S508" s="30"/>
      <c r="T508" s="30"/>
      <c r="U508" s="30"/>
      <c r="V508" s="33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R508" t="s">
        <v>3</v>
      </c>
      <c r="AX508">
        <v>1.6E-2</v>
      </c>
      <c r="BL508" s="33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3"/>
      <c r="BX508" s="30"/>
      <c r="BY508" s="30"/>
      <c r="BZ508" s="30"/>
      <c r="CA508" s="30"/>
      <c r="CB508" s="30"/>
      <c r="CC508" s="30"/>
      <c r="CD508" s="30"/>
      <c r="CE508" s="30"/>
      <c r="CF508" s="30"/>
      <c r="CG508" s="33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3"/>
      <c r="DC508" s="30"/>
      <c r="DD508" s="30"/>
      <c r="DE508" s="30"/>
      <c r="DF508" s="30"/>
      <c r="DG508" s="30"/>
      <c r="DH508" s="30"/>
      <c r="DI508" s="30"/>
      <c r="DJ508" s="30"/>
      <c r="DK508" s="30"/>
      <c r="DL508" s="29"/>
      <c r="DM508" s="29"/>
      <c r="DN508" s="30"/>
      <c r="DO508" s="30"/>
      <c r="DP508" s="30"/>
      <c r="DQ508" s="30"/>
      <c r="DR508" s="30"/>
      <c r="DS508" s="30"/>
      <c r="DT508" s="30"/>
      <c r="DU508" s="30"/>
      <c r="DV508" s="30"/>
      <c r="DW508" s="3">
        <v>82</v>
      </c>
      <c r="DX508"/>
      <c r="DY508" s="35">
        <v>7.3699999999999997E-6</v>
      </c>
      <c r="DZ508">
        <v>122.703</v>
      </c>
      <c r="EA508">
        <v>116.735</v>
      </c>
      <c r="EB508">
        <v>126.732</v>
      </c>
      <c r="EC508">
        <v>-63.435000000000002</v>
      </c>
      <c r="ED508">
        <v>1.2999999999999999E-2</v>
      </c>
      <c r="EE508"/>
      <c r="EG508" s="33">
        <v>16</v>
      </c>
      <c r="EH508" s="30"/>
      <c r="EI508" s="34">
        <v>8.9020000000000005E-6</v>
      </c>
      <c r="EJ508" s="30">
        <v>61.033000000000001</v>
      </c>
      <c r="EK508" s="30">
        <v>58.21</v>
      </c>
      <c r="EL508" s="30">
        <v>64.17</v>
      </c>
      <c r="EM508" s="30">
        <v>71.564999999999998</v>
      </c>
      <c r="EN508" s="30">
        <v>1.6E-2</v>
      </c>
      <c r="EO508" s="30"/>
      <c r="EP508" s="30"/>
      <c r="EQ508" s="33"/>
      <c r="ER508" s="30"/>
      <c r="ES508" s="30"/>
      <c r="ET508" s="30"/>
      <c r="EU508" s="30"/>
      <c r="EV508" s="30"/>
      <c r="EW508" s="30"/>
      <c r="EX508" s="30"/>
      <c r="EY508" s="30"/>
      <c r="EZ508" s="30"/>
      <c r="GB508" s="29"/>
      <c r="GC508" s="29"/>
      <c r="GD508" s="29"/>
      <c r="GE508" s="29"/>
      <c r="GF508" s="29"/>
      <c r="GG508" s="29"/>
      <c r="GH508" s="29"/>
      <c r="GI508" s="29"/>
      <c r="GJ508" s="29"/>
      <c r="GK508" s="29"/>
      <c r="GL508" s="29"/>
      <c r="GM508" s="29"/>
      <c r="GN508" s="29"/>
    </row>
    <row r="509" spans="1:196" x14ac:dyDescent="0.25">
      <c r="A509" s="30"/>
      <c r="B509">
        <v>13</v>
      </c>
      <c r="D509" s="35">
        <v>7.3699999999999997E-6</v>
      </c>
      <c r="E509">
        <v>154.685</v>
      </c>
      <c r="F509">
        <v>135.87</v>
      </c>
      <c r="G509">
        <v>170.33799999999999</v>
      </c>
      <c r="H509">
        <v>-43.264000000000003</v>
      </c>
      <c r="I509">
        <v>1.2999999999999999E-2</v>
      </c>
      <c r="L509" s="33"/>
      <c r="M509" s="30"/>
      <c r="N509" s="30"/>
      <c r="O509" s="30"/>
      <c r="P509" s="30"/>
      <c r="Q509" s="30"/>
      <c r="R509" s="30"/>
      <c r="S509" s="30"/>
      <c r="T509" s="30"/>
      <c r="U509" s="30"/>
      <c r="V509" s="33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R509" t="s">
        <v>7</v>
      </c>
      <c r="AX509">
        <v>5.0000000000000001E-3</v>
      </c>
      <c r="BL509" s="33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3"/>
      <c r="BX509" s="30"/>
      <c r="BY509" s="30"/>
      <c r="BZ509" s="30"/>
      <c r="CA509" s="30"/>
      <c r="CB509" s="30"/>
      <c r="CC509" s="30"/>
      <c r="CD509" s="30"/>
      <c r="CE509" s="30"/>
      <c r="CF509" s="30"/>
      <c r="CG509" s="33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3"/>
      <c r="DC509" s="30"/>
      <c r="DD509" s="30"/>
      <c r="DE509" s="30"/>
      <c r="DF509" s="30"/>
      <c r="DG509" s="30"/>
      <c r="DH509" s="30"/>
      <c r="DI509" s="30"/>
      <c r="DJ509" s="30"/>
      <c r="DK509" s="30"/>
      <c r="DL509" s="29"/>
      <c r="DM509" s="29"/>
      <c r="DN509" s="30"/>
      <c r="DO509" s="30"/>
      <c r="DP509" s="30"/>
      <c r="DQ509" s="30"/>
      <c r="DR509" s="30"/>
      <c r="DS509" s="30"/>
      <c r="DT509" s="30"/>
      <c r="DU509" s="30"/>
      <c r="DV509" s="30"/>
      <c r="DW509" s="3">
        <v>83</v>
      </c>
      <c r="DX509"/>
      <c r="DY509" s="35">
        <v>4.9100000000000004E-6</v>
      </c>
      <c r="DZ509">
        <v>116.61499999999999</v>
      </c>
      <c r="EA509">
        <v>110.851</v>
      </c>
      <c r="EB509">
        <v>120.79900000000001</v>
      </c>
      <c r="EC509">
        <v>113.199</v>
      </c>
      <c r="ED509">
        <v>8.0000000000000002E-3</v>
      </c>
      <c r="EE509"/>
      <c r="EG509" s="33">
        <v>17</v>
      </c>
      <c r="EH509" s="30"/>
      <c r="EI509" s="34">
        <v>8.9020000000000005E-6</v>
      </c>
      <c r="EJ509" s="30">
        <v>57.965000000000003</v>
      </c>
      <c r="EK509" s="30">
        <v>52.755000000000003</v>
      </c>
      <c r="EL509" s="30">
        <v>62.85</v>
      </c>
      <c r="EM509" s="30">
        <v>-108.435</v>
      </c>
      <c r="EN509" s="30">
        <v>1.6E-2</v>
      </c>
      <c r="EO509" s="30"/>
      <c r="EP509" s="30"/>
      <c r="EQ509" s="33"/>
      <c r="ER509" s="30"/>
      <c r="ES509" s="30"/>
      <c r="ET509" s="30"/>
      <c r="EU509" s="30"/>
      <c r="EV509" s="30"/>
      <c r="EW509" s="30"/>
      <c r="EX509" s="30"/>
      <c r="EY509" s="30"/>
      <c r="EZ509" s="30"/>
      <c r="GB509" s="29"/>
      <c r="GC509" s="29"/>
      <c r="GD509" s="29"/>
      <c r="GE509" s="29"/>
      <c r="GF509" s="29"/>
      <c r="GG509" s="29"/>
      <c r="GH509" s="29"/>
      <c r="GI509" s="29"/>
      <c r="GJ509" s="29"/>
      <c r="GK509" s="29"/>
      <c r="GL509" s="29"/>
      <c r="GM509" s="29"/>
      <c r="GN509" s="29"/>
    </row>
    <row r="510" spans="1:196" x14ac:dyDescent="0.25">
      <c r="A510" s="30"/>
      <c r="B510">
        <v>14</v>
      </c>
      <c r="D510" s="35">
        <v>4.6E-6</v>
      </c>
      <c r="E510">
        <v>166.06399999999999</v>
      </c>
      <c r="F510">
        <v>161.84100000000001</v>
      </c>
      <c r="G510">
        <v>170.22200000000001</v>
      </c>
      <c r="H510">
        <v>137.726</v>
      </c>
      <c r="I510">
        <v>8.0000000000000002E-3</v>
      </c>
      <c r="L510" s="33"/>
      <c r="M510" s="30"/>
      <c r="N510" s="30"/>
      <c r="O510" s="30"/>
      <c r="P510" s="30"/>
      <c r="Q510" s="30"/>
      <c r="R510" s="30"/>
      <c r="S510" s="30"/>
      <c r="T510" s="30"/>
      <c r="U510" s="30"/>
      <c r="V510" s="33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R510" t="s">
        <v>4</v>
      </c>
      <c r="AX510">
        <v>8.9999999999999993E-3</v>
      </c>
      <c r="BL510" s="33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3"/>
      <c r="BX510" s="30"/>
      <c r="BY510" s="30"/>
      <c r="BZ510" s="30"/>
      <c r="CA510" s="30"/>
      <c r="CB510" s="30"/>
      <c r="CC510" s="30"/>
      <c r="CD510" s="30"/>
      <c r="CE510" s="30"/>
      <c r="CF510" s="30"/>
      <c r="CG510" s="33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3"/>
      <c r="DC510" s="30"/>
      <c r="DD510" s="30"/>
      <c r="DE510" s="30"/>
      <c r="DF510" s="30"/>
      <c r="DG510" s="30"/>
      <c r="DH510" s="30"/>
      <c r="DI510" s="30"/>
      <c r="DJ510" s="30"/>
      <c r="DK510" s="30"/>
      <c r="DL510" s="29"/>
      <c r="DM510" s="29"/>
      <c r="DN510" s="30"/>
      <c r="DO510" s="30"/>
      <c r="DP510" s="30"/>
      <c r="DQ510" s="30"/>
      <c r="DR510" s="30"/>
      <c r="DS510" s="30"/>
      <c r="DT510" s="30"/>
      <c r="DU510" s="30"/>
      <c r="DV510" s="30"/>
      <c r="DW510" s="3">
        <v>84</v>
      </c>
      <c r="DX510"/>
      <c r="DY510" s="35">
        <v>6.1399999999999997E-6</v>
      </c>
      <c r="DZ510">
        <v>114.193</v>
      </c>
      <c r="EA510">
        <v>110.589</v>
      </c>
      <c r="EB510">
        <v>119.589</v>
      </c>
      <c r="EC510">
        <v>-60.642000000000003</v>
      </c>
      <c r="ED510">
        <v>0.01</v>
      </c>
      <c r="EE510"/>
      <c r="EG510" s="33">
        <v>18</v>
      </c>
      <c r="EH510" s="30"/>
      <c r="EI510" s="34">
        <v>7.9810000000000003E-6</v>
      </c>
      <c r="EJ510" s="30">
        <v>59.143000000000001</v>
      </c>
      <c r="EK510" s="30">
        <v>55.427</v>
      </c>
      <c r="EL510" s="30">
        <v>62.906999999999996</v>
      </c>
      <c r="EM510" s="30">
        <v>71.564999999999998</v>
      </c>
      <c r="EN510" s="30">
        <v>1.4E-2</v>
      </c>
      <c r="EO510" s="30"/>
      <c r="EP510" s="30"/>
      <c r="EQ510" s="33"/>
      <c r="ER510" s="30"/>
      <c r="ES510" s="30"/>
      <c r="ET510" s="30"/>
      <c r="EU510" s="30"/>
      <c r="EV510" s="30"/>
      <c r="EW510" s="30"/>
      <c r="EX510" s="30"/>
      <c r="EY510" s="30"/>
      <c r="EZ510" s="30"/>
      <c r="GB510" s="29"/>
      <c r="GC510" s="29"/>
      <c r="GD510" s="29"/>
      <c r="GE510" s="29"/>
      <c r="GF510" s="29"/>
      <c r="GG510" s="29"/>
      <c r="GH510" s="29"/>
      <c r="GI510" s="29"/>
      <c r="GJ510" s="29"/>
      <c r="GK510" s="29"/>
      <c r="GL510" s="29"/>
      <c r="GM510" s="29"/>
      <c r="GN510" s="29"/>
    </row>
    <row r="511" spans="1:196" x14ac:dyDescent="0.25">
      <c r="A511" s="30"/>
      <c r="B511">
        <v>15</v>
      </c>
      <c r="D511" s="35">
        <v>7.0600000000000002E-6</v>
      </c>
      <c r="E511">
        <v>174.613</v>
      </c>
      <c r="F511">
        <v>162.41399999999999</v>
      </c>
      <c r="G511">
        <v>187</v>
      </c>
      <c r="H511">
        <v>-39.472000000000001</v>
      </c>
      <c r="I511">
        <v>1.2E-2</v>
      </c>
      <c r="L511" s="33"/>
      <c r="M511" s="30"/>
      <c r="N511" s="30"/>
      <c r="O511" s="30"/>
      <c r="P511" s="30"/>
      <c r="Q511" s="30"/>
      <c r="R511" s="30"/>
      <c r="S511" s="30"/>
      <c r="T511" s="30"/>
      <c r="U511" s="30"/>
      <c r="V511" s="33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R511" t="s">
        <v>5</v>
      </c>
      <c r="AX511">
        <v>2.8500000000000001E-2</v>
      </c>
      <c r="BL511" s="33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3"/>
      <c r="BX511" s="30"/>
      <c r="BY511" s="30"/>
      <c r="BZ511" s="30"/>
      <c r="CA511" s="30"/>
      <c r="CB511" s="30"/>
      <c r="CC511" s="30"/>
      <c r="CD511" s="30"/>
      <c r="CE511" s="30"/>
      <c r="CF511" s="30"/>
      <c r="CG511" s="33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3"/>
      <c r="DC511" s="30"/>
      <c r="DD511" s="30"/>
      <c r="DE511" s="30"/>
      <c r="DF511" s="30"/>
      <c r="DG511" s="30"/>
      <c r="DH511" s="30"/>
      <c r="DI511" s="30"/>
      <c r="DJ511" s="30"/>
      <c r="DK511" s="30"/>
      <c r="DL511" s="29"/>
      <c r="DM511" s="29"/>
      <c r="DN511" s="30"/>
      <c r="DO511" s="30"/>
      <c r="DP511" s="30"/>
      <c r="DQ511" s="30"/>
      <c r="DR511" s="30"/>
      <c r="DS511" s="30"/>
      <c r="DT511" s="30"/>
      <c r="DU511" s="30"/>
      <c r="DV511" s="30"/>
      <c r="DW511" s="3">
        <v>85</v>
      </c>
      <c r="DX511"/>
      <c r="DY511" s="35">
        <v>6.7499999999999997E-6</v>
      </c>
      <c r="DZ511">
        <v>116.492</v>
      </c>
      <c r="EA511">
        <v>107.619</v>
      </c>
      <c r="EB511">
        <v>123.13500000000001</v>
      </c>
      <c r="EC511">
        <v>112.834</v>
      </c>
      <c r="ED511">
        <v>1.2E-2</v>
      </c>
      <c r="EE511"/>
      <c r="EG511" s="33">
        <v>19</v>
      </c>
      <c r="EH511" s="30"/>
      <c r="EI511" s="34">
        <v>7.6739999999999997E-6</v>
      </c>
      <c r="EJ511" s="30">
        <v>59.822000000000003</v>
      </c>
      <c r="EK511" s="30">
        <v>57.222000000000001</v>
      </c>
      <c r="EL511" s="30">
        <v>63</v>
      </c>
      <c r="EM511" s="30">
        <v>-106.928</v>
      </c>
      <c r="EN511" s="30">
        <v>1.2999999999999999E-2</v>
      </c>
      <c r="EO511" s="30"/>
      <c r="EP511" s="30"/>
      <c r="EQ511" s="33"/>
      <c r="ER511" s="30"/>
      <c r="ES511" s="30"/>
      <c r="ET511" s="30"/>
      <c r="EU511" s="30"/>
      <c r="EV511" s="30"/>
      <c r="EW511" s="30"/>
      <c r="EX511" s="30"/>
      <c r="EY511" s="30"/>
      <c r="EZ511" s="30"/>
      <c r="GB511" s="29"/>
      <c r="GC511" s="29"/>
      <c r="GD511" s="29"/>
      <c r="GE511" s="29"/>
      <c r="GF511" s="29"/>
      <c r="GG511" s="29"/>
      <c r="GH511" s="29"/>
      <c r="GI511" s="29"/>
      <c r="GJ511" s="29"/>
      <c r="GK511" s="29"/>
      <c r="GL511" s="29"/>
      <c r="GM511" s="29"/>
      <c r="GN511" s="29"/>
    </row>
    <row r="512" spans="1:196" x14ac:dyDescent="0.25">
      <c r="A512" s="30"/>
      <c r="B512">
        <v>16</v>
      </c>
      <c r="D512" s="35">
        <v>5.8300000000000001E-6</v>
      </c>
      <c r="E512">
        <v>165.49600000000001</v>
      </c>
      <c r="F512">
        <v>144.53399999999999</v>
      </c>
      <c r="G512">
        <v>220.29599999999999</v>
      </c>
      <c r="H512">
        <v>141.84299999999999</v>
      </c>
      <c r="I512">
        <v>0.01</v>
      </c>
      <c r="L512" s="33"/>
      <c r="M512" s="30"/>
      <c r="N512" s="30"/>
      <c r="O512" s="30"/>
      <c r="P512" s="30"/>
      <c r="Q512" s="30"/>
      <c r="R512" s="30"/>
      <c r="S512" s="30"/>
      <c r="T512" s="30"/>
      <c r="U512" s="30"/>
      <c r="V512" s="33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X512">
        <v>1.3580000000000001</v>
      </c>
      <c r="BL512" s="33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3"/>
      <c r="BX512" s="30"/>
      <c r="BY512" s="30"/>
      <c r="BZ512" s="30"/>
      <c r="CA512" s="30"/>
      <c r="CB512" s="30"/>
      <c r="CC512" s="30"/>
      <c r="CD512" s="30"/>
      <c r="CE512" s="30"/>
      <c r="CF512" s="30"/>
      <c r="CG512" s="33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3"/>
      <c r="DC512" s="30"/>
      <c r="DD512" s="30"/>
      <c r="DE512" s="30"/>
      <c r="DF512" s="30"/>
      <c r="DG512" s="30"/>
      <c r="DH512" s="30"/>
      <c r="DI512" s="30"/>
      <c r="DJ512" s="30"/>
      <c r="DK512" s="30"/>
      <c r="DL512" s="29"/>
      <c r="DM512" s="29"/>
      <c r="DN512" s="30"/>
      <c r="DO512" s="30"/>
      <c r="DP512" s="30"/>
      <c r="DQ512" s="30"/>
      <c r="DR512" s="30"/>
      <c r="DS512" s="30"/>
      <c r="DT512" s="30"/>
      <c r="DU512" s="30"/>
      <c r="DV512" s="30"/>
      <c r="DW512" s="3">
        <v>86</v>
      </c>
      <c r="DX512"/>
      <c r="DY512" s="35">
        <v>1.17E-5</v>
      </c>
      <c r="DZ512">
        <v>102.435</v>
      </c>
      <c r="EA512">
        <v>96.022000000000006</v>
      </c>
      <c r="EB512">
        <v>109.815</v>
      </c>
      <c r="EC512">
        <v>-64.799000000000007</v>
      </c>
      <c r="ED512">
        <v>2.1000000000000001E-2</v>
      </c>
      <c r="EE512"/>
      <c r="EG512" s="33">
        <v>20</v>
      </c>
      <c r="EH512" s="30"/>
      <c r="EI512" s="34">
        <v>8.9020000000000005E-6</v>
      </c>
      <c r="EJ512" s="30">
        <v>61.993000000000002</v>
      </c>
      <c r="EK512" s="30">
        <v>58.99</v>
      </c>
      <c r="EL512" s="30">
        <v>65.536000000000001</v>
      </c>
      <c r="EM512" s="30">
        <v>73.495999999999995</v>
      </c>
      <c r="EN512" s="30">
        <v>1.6E-2</v>
      </c>
      <c r="EO512" s="30"/>
      <c r="EP512" s="30"/>
      <c r="EQ512" s="33"/>
      <c r="ER512" s="30"/>
      <c r="ES512" s="30"/>
      <c r="ET512" s="30"/>
      <c r="EU512" s="30"/>
      <c r="EV512" s="30"/>
      <c r="EW512" s="30"/>
      <c r="EX512" s="30"/>
      <c r="EY512" s="30"/>
      <c r="EZ512" s="30"/>
      <c r="GB512" s="29"/>
      <c r="GC512" s="29"/>
      <c r="GD512" s="29"/>
      <c r="GE512" s="29"/>
      <c r="GF512" s="29"/>
      <c r="GG512" s="29"/>
      <c r="GH512" s="29"/>
      <c r="GI512" s="29"/>
      <c r="GJ512" s="29"/>
      <c r="GK512" s="29"/>
      <c r="GL512" s="29"/>
      <c r="GM512" s="29"/>
      <c r="GN512" s="29"/>
    </row>
    <row r="513" spans="1:196" x14ac:dyDescent="0.25">
      <c r="A513" s="30"/>
      <c r="B513">
        <v>17</v>
      </c>
      <c r="D513" s="35">
        <v>7.3699999999999997E-6</v>
      </c>
      <c r="E513">
        <v>174.322</v>
      </c>
      <c r="F513">
        <v>149.904</v>
      </c>
      <c r="G513">
        <v>220.29599999999999</v>
      </c>
      <c r="H513">
        <v>-55.62</v>
      </c>
      <c r="I513">
        <v>1.2E-2</v>
      </c>
      <c r="L513" s="33"/>
      <c r="M513" s="30"/>
      <c r="N513" s="30"/>
      <c r="O513" s="30"/>
      <c r="P513" s="30"/>
      <c r="Q513" s="30"/>
      <c r="R513" s="30"/>
      <c r="S513" s="30"/>
      <c r="T513" s="30"/>
      <c r="U513" s="30"/>
      <c r="V513" s="33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X513">
        <v>6.2250000000000005</v>
      </c>
      <c r="BL513" s="33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3"/>
      <c r="BX513" s="30"/>
      <c r="BY513" s="30"/>
      <c r="BZ513" s="30"/>
      <c r="CA513" s="30"/>
      <c r="CB513" s="30"/>
      <c r="CC513" s="30"/>
      <c r="CD513" s="30"/>
      <c r="CE513" s="30"/>
      <c r="CF513" s="30"/>
      <c r="CG513" s="33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3"/>
      <c r="DC513" s="30"/>
      <c r="DD513" s="30"/>
      <c r="DE513" s="30"/>
      <c r="DF513" s="30"/>
      <c r="DG513" s="30"/>
      <c r="DH513" s="30"/>
      <c r="DI513" s="30"/>
      <c r="DJ513" s="30"/>
      <c r="DK513" s="30"/>
      <c r="DL513" s="29"/>
      <c r="DM513" s="29"/>
      <c r="DN513" s="30"/>
      <c r="DO513" s="30"/>
      <c r="DP513" s="30"/>
      <c r="DQ513" s="30"/>
      <c r="DR513" s="30"/>
      <c r="DS513" s="30"/>
      <c r="DT513" s="30"/>
      <c r="DU513" s="30"/>
      <c r="DV513" s="30"/>
      <c r="DW513" s="3">
        <v>87</v>
      </c>
      <c r="DX513"/>
      <c r="DY513" s="35">
        <v>7.3699999999999997E-6</v>
      </c>
      <c r="DZ513">
        <v>98.832999999999998</v>
      </c>
      <c r="EA513">
        <v>94.87</v>
      </c>
      <c r="EB513">
        <v>103.816</v>
      </c>
      <c r="EC513">
        <v>115.46299999999999</v>
      </c>
      <c r="ED513">
        <v>1.2999999999999999E-2</v>
      </c>
      <c r="EE513"/>
      <c r="EG513" s="33">
        <v>21</v>
      </c>
      <c r="EH513" s="30"/>
      <c r="EI513" s="34">
        <v>9.5149999999999995E-6</v>
      </c>
      <c r="EJ513" s="30">
        <v>60.622</v>
      </c>
      <c r="EK513" s="30">
        <v>55.110999999999997</v>
      </c>
      <c r="EL513" s="30">
        <v>64.066999999999993</v>
      </c>
      <c r="EM513" s="30">
        <v>-109.654</v>
      </c>
      <c r="EN513" s="30">
        <v>1.6E-2</v>
      </c>
      <c r="EO513" s="30"/>
      <c r="EP513" s="30"/>
      <c r="EQ513" s="33"/>
      <c r="ER513" s="30"/>
      <c r="ES513" s="30"/>
      <c r="ET513" s="30"/>
      <c r="EU513" s="30"/>
      <c r="EV513" s="30"/>
      <c r="EW513" s="30"/>
      <c r="EX513" s="30"/>
      <c r="EY513" s="30"/>
      <c r="EZ513" s="30"/>
      <c r="GB513" s="29"/>
      <c r="GC513" s="29"/>
      <c r="GD513" s="29"/>
      <c r="GE513" s="29"/>
      <c r="GF513" s="29"/>
      <c r="GG513" s="29"/>
      <c r="GH513" s="29"/>
      <c r="GI513" s="29"/>
      <c r="GJ513" s="29"/>
      <c r="GK513" s="29"/>
      <c r="GL513" s="29"/>
      <c r="GM513" s="29"/>
      <c r="GN513" s="29"/>
    </row>
    <row r="514" spans="1:196" x14ac:dyDescent="0.25">
      <c r="A514" s="30"/>
      <c r="B514">
        <v>18</v>
      </c>
      <c r="D514" s="35">
        <v>6.1399999999999997E-6</v>
      </c>
      <c r="E514">
        <v>172.494</v>
      </c>
      <c r="F514">
        <v>154.339</v>
      </c>
      <c r="G514">
        <v>186.49700000000001</v>
      </c>
      <c r="H514">
        <v>139.399</v>
      </c>
      <c r="I514">
        <v>0.01</v>
      </c>
      <c r="L514" s="33"/>
      <c r="M514" s="30"/>
      <c r="N514" s="30"/>
      <c r="O514" s="30"/>
      <c r="P514" s="30"/>
      <c r="Q514" s="30"/>
      <c r="R514" s="30"/>
      <c r="S514" s="30"/>
      <c r="T514" s="30"/>
      <c r="U514" s="30"/>
      <c r="V514" s="33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Y514" t="s">
        <v>8</v>
      </c>
      <c r="BL514" s="33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3"/>
      <c r="BX514" s="30"/>
      <c r="BY514" s="30"/>
      <c r="BZ514" s="30"/>
      <c r="CA514" s="30"/>
      <c r="CB514" s="30"/>
      <c r="CC514" s="30"/>
      <c r="CD514" s="30"/>
      <c r="CE514" s="30"/>
      <c r="CF514" s="30"/>
      <c r="CG514" s="33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3"/>
      <c r="DC514" s="30"/>
      <c r="DD514" s="30"/>
      <c r="DE514" s="30"/>
      <c r="DF514" s="30"/>
      <c r="DG514" s="30"/>
      <c r="DH514" s="30"/>
      <c r="DI514" s="30"/>
      <c r="DJ514" s="30"/>
      <c r="DK514" s="30"/>
      <c r="DL514" s="29"/>
      <c r="DM514" s="29"/>
      <c r="DN514" s="30"/>
      <c r="DO514" s="30"/>
      <c r="DP514" s="30"/>
      <c r="DQ514" s="30"/>
      <c r="DR514" s="30"/>
      <c r="DS514" s="30"/>
      <c r="DT514" s="30"/>
      <c r="DU514" s="30"/>
      <c r="DV514" s="30"/>
      <c r="DW514" s="3">
        <v>88</v>
      </c>
      <c r="DX514"/>
      <c r="DY514" s="35">
        <v>6.4500000000000001E-6</v>
      </c>
      <c r="DZ514">
        <v>105.014</v>
      </c>
      <c r="EA514">
        <v>99.78</v>
      </c>
      <c r="EB514">
        <v>113.667</v>
      </c>
      <c r="EC514">
        <v>-66.037999999999997</v>
      </c>
      <c r="ED514">
        <v>1.0999999999999999E-2</v>
      </c>
      <c r="EE514"/>
      <c r="EG514" s="33">
        <v>22</v>
      </c>
      <c r="EH514" s="30"/>
      <c r="EI514" s="34">
        <v>1.166E-5</v>
      </c>
      <c r="EJ514" s="30">
        <v>58.451000000000001</v>
      </c>
      <c r="EK514" s="30">
        <v>52.231000000000002</v>
      </c>
      <c r="EL514" s="30">
        <v>62.347999999999999</v>
      </c>
      <c r="EM514" s="30">
        <v>71.075000000000003</v>
      </c>
      <c r="EN514" s="30">
        <v>0.02</v>
      </c>
      <c r="EO514" s="30"/>
      <c r="EP514" s="30"/>
      <c r="EQ514" s="33"/>
      <c r="ER514" s="30"/>
      <c r="ES514" s="30"/>
      <c r="ET514" s="30"/>
      <c r="EU514" s="30"/>
      <c r="EV514" s="30"/>
      <c r="EW514" s="30"/>
      <c r="EX514" s="30"/>
      <c r="EY514" s="30"/>
      <c r="EZ514" s="30"/>
      <c r="GB514" s="29"/>
      <c r="GC514" s="29"/>
      <c r="GD514" s="29"/>
      <c r="GE514" s="29"/>
      <c r="GF514" s="29"/>
      <c r="GG514" s="29"/>
      <c r="GH514" s="29"/>
      <c r="GI514" s="29"/>
      <c r="GJ514" s="29"/>
      <c r="GK514" s="29"/>
      <c r="GL514" s="29"/>
      <c r="GM514" s="29"/>
      <c r="GN514" s="29"/>
    </row>
    <row r="515" spans="1:196" x14ac:dyDescent="0.25">
      <c r="A515" s="30"/>
      <c r="B515">
        <v>19</v>
      </c>
      <c r="D515" s="35">
        <v>5.22E-6</v>
      </c>
      <c r="E515">
        <v>164.453</v>
      </c>
      <c r="F515">
        <v>152.667</v>
      </c>
      <c r="G515">
        <v>183.167</v>
      </c>
      <c r="H515">
        <v>-39.805999999999997</v>
      </c>
      <c r="I515">
        <v>8.9999999999999993E-3</v>
      </c>
      <c r="L515" s="33"/>
      <c r="M515" s="30"/>
      <c r="N515" s="30"/>
      <c r="O515" s="30"/>
      <c r="P515" s="30"/>
      <c r="Q515" s="30"/>
      <c r="R515" s="30"/>
      <c r="S515" s="30"/>
      <c r="T515" s="30"/>
      <c r="U515" s="30"/>
      <c r="V515" s="33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Y515">
        <f>AX512/AX508</f>
        <v>84.875</v>
      </c>
      <c r="AZ515">
        <f>AX513/AX508</f>
        <v>389.0625</v>
      </c>
      <c r="BL515" s="33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3"/>
      <c r="BX515" s="30"/>
      <c r="BY515" s="30"/>
      <c r="BZ515" s="30"/>
      <c r="CA515" s="30"/>
      <c r="CB515" s="30"/>
      <c r="CC515" s="30"/>
      <c r="CD515" s="30"/>
      <c r="CE515" s="30"/>
      <c r="CF515" s="30"/>
      <c r="CG515" s="33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3"/>
      <c r="DC515" s="30"/>
      <c r="DD515" s="30"/>
      <c r="DE515" s="30"/>
      <c r="DF515" s="30"/>
      <c r="DG515" s="30"/>
      <c r="DH515" s="30"/>
      <c r="DI515" s="30"/>
      <c r="DJ515" s="30"/>
      <c r="DK515" s="30"/>
      <c r="DL515" s="29"/>
      <c r="DM515" s="29"/>
      <c r="DN515" s="30"/>
      <c r="DO515" s="30"/>
      <c r="DP515" s="30"/>
      <c r="DQ515" s="30"/>
      <c r="DR515" s="30"/>
      <c r="DS515" s="30"/>
      <c r="DT515" s="30"/>
      <c r="DU515" s="30"/>
      <c r="DV515" s="30"/>
      <c r="DW515" s="3">
        <v>89</v>
      </c>
      <c r="DX515"/>
      <c r="DY515" s="35">
        <v>1.1399999999999999E-5</v>
      </c>
      <c r="DZ515">
        <v>102.456</v>
      </c>
      <c r="EA515">
        <v>94.81</v>
      </c>
      <c r="EB515">
        <v>111.36199999999999</v>
      </c>
      <c r="EC515">
        <v>114.444</v>
      </c>
      <c r="ED515">
        <v>0.02</v>
      </c>
      <c r="EE515"/>
      <c r="EG515" s="33">
        <v>23</v>
      </c>
      <c r="EH515" s="30"/>
      <c r="EI515" s="34">
        <v>1.166E-5</v>
      </c>
      <c r="EJ515" s="30">
        <v>58.47</v>
      </c>
      <c r="EK515" s="30">
        <v>51.061999999999998</v>
      </c>
      <c r="EL515" s="30">
        <v>64.835999999999999</v>
      </c>
      <c r="EM515" s="30">
        <v>-107.447</v>
      </c>
      <c r="EN515" s="30">
        <v>0.02</v>
      </c>
      <c r="EO515" s="30"/>
      <c r="EP515" s="30"/>
      <c r="EQ515" s="33"/>
      <c r="ER515" s="30"/>
      <c r="ES515" s="30"/>
      <c r="ET515" s="30"/>
      <c r="EU515" s="30"/>
      <c r="EV515" s="30"/>
      <c r="EW515" s="30"/>
      <c r="EX515" s="30"/>
      <c r="EY515" s="30"/>
      <c r="EZ515" s="30"/>
      <c r="GB515" s="29"/>
      <c r="GC515" s="29"/>
      <c r="GD515" s="29"/>
      <c r="GE515" s="29"/>
      <c r="GF515" s="29"/>
      <c r="GG515" s="29"/>
      <c r="GH515" s="29"/>
      <c r="GI515" s="29"/>
      <c r="GJ515" s="29"/>
      <c r="GK515" s="29"/>
      <c r="GL515" s="29"/>
      <c r="GM515" s="29"/>
      <c r="GN515" s="29"/>
    </row>
    <row r="516" spans="1:196" x14ac:dyDescent="0.25">
      <c r="A516" s="30"/>
      <c r="B516">
        <v>20</v>
      </c>
      <c r="D516" s="35">
        <v>3.6799999999999999E-6</v>
      </c>
      <c r="E516">
        <v>160.851</v>
      </c>
      <c r="F516">
        <v>154.94800000000001</v>
      </c>
      <c r="G516">
        <v>174</v>
      </c>
      <c r="H516">
        <v>135</v>
      </c>
      <c r="I516">
        <v>6.0000000000000001E-3</v>
      </c>
      <c r="L516" s="33"/>
      <c r="M516" s="30"/>
      <c r="N516" s="30"/>
      <c r="O516" s="30"/>
      <c r="P516" s="30"/>
      <c r="Q516" s="30"/>
      <c r="R516" s="30"/>
      <c r="S516" s="30"/>
      <c r="T516" s="30"/>
      <c r="U516" s="30"/>
      <c r="V516" s="33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T516">
        <f>AU517-AZ515</f>
        <v>176.84659090909099</v>
      </c>
      <c r="AU516">
        <f>AX513/(AX508+AX509)</f>
        <v>296.42857142857144</v>
      </c>
      <c r="AV516">
        <f>AW517-AY515</f>
        <v>38.579545454545467</v>
      </c>
      <c r="AW516">
        <f>AX512/(AX508+AX509)</f>
        <v>64.666666666666671</v>
      </c>
      <c r="AX516" t="s">
        <v>9</v>
      </c>
      <c r="AY516">
        <f>AX512/AX511</f>
        <v>47.649122807017548</v>
      </c>
      <c r="AZ516">
        <f>AX513/AX511</f>
        <v>218.42105263157896</v>
      </c>
      <c r="BL516" s="33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3"/>
      <c r="BX516" s="30"/>
      <c r="BY516" s="30"/>
      <c r="BZ516" s="30"/>
      <c r="CA516" s="30"/>
      <c r="CB516" s="30"/>
      <c r="CC516" s="30"/>
      <c r="CD516" s="30"/>
      <c r="CE516" s="30"/>
      <c r="CF516" s="30"/>
      <c r="CG516" s="33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0"/>
      <c r="DB516" s="33"/>
      <c r="DC516" s="30"/>
      <c r="DD516" s="30"/>
      <c r="DE516" s="30"/>
      <c r="DF516" s="30"/>
      <c r="DG516" s="30"/>
      <c r="DH516" s="30"/>
      <c r="DI516" s="30"/>
      <c r="DJ516" s="30"/>
      <c r="DK516" s="30"/>
      <c r="DL516" s="29"/>
      <c r="DM516" s="29"/>
      <c r="DN516" s="30"/>
      <c r="DO516" s="30"/>
      <c r="DP516" s="30"/>
      <c r="DQ516" s="30"/>
      <c r="DR516" s="30"/>
      <c r="DS516" s="30"/>
      <c r="DT516" s="30"/>
      <c r="DU516" s="30"/>
      <c r="DV516" s="30"/>
      <c r="DW516" s="3">
        <v>90</v>
      </c>
      <c r="DX516"/>
      <c r="DY516" s="35">
        <v>6.4500000000000001E-6</v>
      </c>
      <c r="DZ516">
        <v>94.858000000000004</v>
      </c>
      <c r="EA516">
        <v>91.35</v>
      </c>
      <c r="EB516">
        <v>99.417000000000002</v>
      </c>
      <c r="EC516">
        <v>-64.653999999999996</v>
      </c>
      <c r="ED516">
        <v>1.0999999999999999E-2</v>
      </c>
      <c r="EE516"/>
      <c r="EG516" s="33">
        <v>24</v>
      </c>
      <c r="EH516" s="30"/>
      <c r="EI516" s="34">
        <v>1.1970000000000001E-5</v>
      </c>
      <c r="EJ516" s="30">
        <v>60.247999999999998</v>
      </c>
      <c r="EK516" s="30">
        <v>55</v>
      </c>
      <c r="EL516" s="30">
        <v>65.323999999999998</v>
      </c>
      <c r="EM516" s="30">
        <v>68.198999999999998</v>
      </c>
      <c r="EN516" s="30">
        <v>2.1000000000000001E-2</v>
      </c>
      <c r="EO516" s="30"/>
      <c r="EP516" s="30"/>
      <c r="EQ516" s="33"/>
      <c r="ER516" s="30"/>
      <c r="ES516" s="30"/>
      <c r="ET516" s="30"/>
      <c r="EU516" s="30"/>
      <c r="EV516" s="30"/>
      <c r="EW516" s="30"/>
      <c r="EX516" s="30"/>
      <c r="EY516" s="30"/>
      <c r="EZ516" s="30"/>
      <c r="GB516" s="29"/>
      <c r="GC516" s="29"/>
      <c r="GD516" s="29"/>
      <c r="GE516" s="29"/>
      <c r="GF516" s="29"/>
      <c r="GG516" s="29"/>
      <c r="GH516" s="29"/>
      <c r="GI516" s="29"/>
      <c r="GJ516" s="29"/>
      <c r="GK516" s="29"/>
      <c r="GL516" s="29"/>
      <c r="GM516" s="29"/>
      <c r="GN516" s="29"/>
    </row>
    <row r="517" spans="1:196" x14ac:dyDescent="0.25">
      <c r="A517" s="30"/>
      <c r="B517">
        <v>21</v>
      </c>
      <c r="D517" s="35">
        <v>3.6799999999999999E-6</v>
      </c>
      <c r="E517">
        <v>161.98099999999999</v>
      </c>
      <c r="F517">
        <v>159.19200000000001</v>
      </c>
      <c r="G517">
        <v>165.697</v>
      </c>
      <c r="H517">
        <v>-45</v>
      </c>
      <c r="I517">
        <v>6.0000000000000001E-3</v>
      </c>
      <c r="L517" s="33"/>
      <c r="M517" s="30"/>
      <c r="N517" s="30"/>
      <c r="O517" s="30"/>
      <c r="P517" s="30"/>
      <c r="Q517" s="30"/>
      <c r="R517" s="30"/>
      <c r="S517" s="30"/>
      <c r="T517" s="30"/>
      <c r="U517" s="30"/>
      <c r="V517" s="33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U517">
        <f>AX513/(AX508-AX509)</f>
        <v>565.90909090909099</v>
      </c>
      <c r="AW517">
        <f>AX512/(AX508-AX509)</f>
        <v>123.45454545454547</v>
      </c>
      <c r="AX517" t="s">
        <v>10</v>
      </c>
      <c r="AY517">
        <f>AX512/AX510</f>
        <v>150.88888888888891</v>
      </c>
      <c r="AZ517">
        <f>AX513/AX510</f>
        <v>691.66666666666674</v>
      </c>
      <c r="BL517" s="33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3"/>
      <c r="BX517" s="30"/>
      <c r="BY517" s="30"/>
      <c r="BZ517" s="30"/>
      <c r="CA517" s="30"/>
      <c r="CB517" s="30"/>
      <c r="CC517" s="30"/>
      <c r="CD517" s="30"/>
      <c r="CE517" s="30"/>
      <c r="CF517" s="30"/>
      <c r="CG517" s="33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3"/>
      <c r="DC517" s="30"/>
      <c r="DD517" s="30"/>
      <c r="DE517" s="30"/>
      <c r="DF517" s="30"/>
      <c r="DG517" s="30"/>
      <c r="DH517" s="30"/>
      <c r="DI517" s="30"/>
      <c r="DJ517" s="30"/>
      <c r="DK517" s="30"/>
      <c r="DL517" s="29"/>
      <c r="DM517" s="29"/>
      <c r="DN517" s="30"/>
      <c r="DO517" s="30"/>
      <c r="DP517" s="30"/>
      <c r="DQ517" s="30"/>
      <c r="DR517" s="30"/>
      <c r="DS517" s="30"/>
      <c r="DT517" s="30"/>
      <c r="DU517" s="30"/>
      <c r="DV517" s="30"/>
      <c r="DW517" s="3">
        <v>91</v>
      </c>
      <c r="DX517"/>
      <c r="DY517" s="35">
        <v>5.8300000000000001E-6</v>
      </c>
      <c r="DZ517">
        <v>92.347999999999999</v>
      </c>
      <c r="EA517">
        <v>89.319000000000003</v>
      </c>
      <c r="EB517">
        <v>95.543000000000006</v>
      </c>
      <c r="EC517">
        <v>113.629</v>
      </c>
      <c r="ED517">
        <v>0.01</v>
      </c>
      <c r="EE517"/>
      <c r="EG517" s="33">
        <v>25</v>
      </c>
      <c r="EH517" s="30"/>
      <c r="EI517" s="34">
        <v>5.8320000000000002E-6</v>
      </c>
      <c r="EJ517" s="30">
        <v>59.35</v>
      </c>
      <c r="EK517" s="30">
        <v>56.332999999999998</v>
      </c>
      <c r="EL517" s="30">
        <v>61.593000000000004</v>
      </c>
      <c r="EM517" s="30">
        <v>-109.44</v>
      </c>
      <c r="EN517" s="30">
        <v>0.01</v>
      </c>
      <c r="EO517" s="30"/>
      <c r="EP517" s="30"/>
      <c r="EQ517" s="33"/>
      <c r="ER517" s="30"/>
      <c r="ES517" s="30"/>
      <c r="ET517" s="30"/>
      <c r="EU517" s="30"/>
      <c r="EV517" s="30"/>
      <c r="EW517" s="30"/>
      <c r="EX517" s="30"/>
      <c r="EY517" s="30"/>
      <c r="EZ517" s="30"/>
      <c r="GB517" s="29"/>
      <c r="GC517" s="29"/>
      <c r="GD517" s="29"/>
      <c r="GE517" s="29"/>
      <c r="GF517" s="29"/>
      <c r="GG517" s="29"/>
      <c r="GH517" s="29"/>
      <c r="GI517" s="29"/>
      <c r="GJ517" s="29"/>
      <c r="GK517" s="29"/>
      <c r="GL517" s="29"/>
      <c r="GM517" s="29"/>
      <c r="GN517" s="29"/>
    </row>
    <row r="518" spans="1:196" x14ac:dyDescent="0.25">
      <c r="A518" s="30"/>
      <c r="B518">
        <v>22</v>
      </c>
      <c r="D518" s="35">
        <v>7.6699999999999994E-6</v>
      </c>
      <c r="E518">
        <v>168.523</v>
      </c>
      <c r="F518">
        <v>158.422</v>
      </c>
      <c r="G518">
        <v>185.416</v>
      </c>
      <c r="H518">
        <v>136.73599999999999</v>
      </c>
      <c r="I518">
        <v>1.2999999999999999E-2</v>
      </c>
      <c r="L518" s="33"/>
      <c r="M518" s="30"/>
      <c r="N518" s="30"/>
      <c r="O518" s="30"/>
      <c r="P518" s="30"/>
      <c r="Q518" s="30"/>
      <c r="R518" s="30"/>
      <c r="S518" s="30"/>
      <c r="T518" s="30"/>
      <c r="U518" s="30"/>
      <c r="V518" s="33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3"/>
      <c r="AR518" s="30"/>
      <c r="AS518" s="30"/>
      <c r="AT518" s="30"/>
      <c r="AU518" s="30"/>
      <c r="AV518" s="30"/>
      <c r="AW518" s="30"/>
      <c r="AX518" s="30"/>
      <c r="AY518" s="30"/>
      <c r="AZ518" s="30"/>
      <c r="BA518" s="29"/>
      <c r="BB518" s="29"/>
      <c r="BC518" s="30"/>
      <c r="BD518" s="30"/>
      <c r="BE518" s="30"/>
      <c r="BF518" s="30"/>
      <c r="BG518" s="30"/>
      <c r="BH518" s="30"/>
      <c r="BI518" s="30"/>
      <c r="BJ518" s="30"/>
      <c r="BK518" s="30"/>
      <c r="BL518" s="33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3"/>
      <c r="BX518" s="30"/>
      <c r="BY518" s="30"/>
      <c r="BZ518" s="30"/>
      <c r="CA518" s="30"/>
      <c r="CB518" s="30"/>
      <c r="CC518" s="30"/>
      <c r="CD518" s="30"/>
      <c r="CE518" s="30"/>
      <c r="CF518" s="30"/>
      <c r="CG518" s="33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3"/>
      <c r="DC518" s="30"/>
      <c r="DD518" s="30"/>
      <c r="DE518" s="30"/>
      <c r="DF518" s="30"/>
      <c r="DG518" s="30"/>
      <c r="DH518" s="30"/>
      <c r="DI518" s="30"/>
      <c r="DJ518" s="30"/>
      <c r="DK518" s="30"/>
      <c r="DL518" s="29"/>
      <c r="DM518" s="29"/>
      <c r="DN518" s="30"/>
      <c r="DO518" s="30"/>
      <c r="DP518" s="30"/>
      <c r="DQ518" s="30"/>
      <c r="DR518" s="30"/>
      <c r="DS518" s="30"/>
      <c r="DT518" s="30"/>
      <c r="DU518" s="30"/>
      <c r="DV518" s="30"/>
      <c r="DW518" s="3">
        <v>92</v>
      </c>
      <c r="DX518" t="s">
        <v>3</v>
      </c>
      <c r="DY518" s="35">
        <v>7.79E-6</v>
      </c>
      <c r="DZ518">
        <v>119.68300000000001</v>
      </c>
      <c r="EA518">
        <v>112.20399999999999</v>
      </c>
      <c r="EB518">
        <v>128.09200000000001</v>
      </c>
      <c r="EC518">
        <v>26.196999999999999</v>
      </c>
      <c r="ED518">
        <v>1.4E-2</v>
      </c>
      <c r="EE518"/>
      <c r="EG518" s="33">
        <v>26</v>
      </c>
      <c r="EH518" s="30"/>
      <c r="EI518" s="34">
        <v>6.7530000000000004E-6</v>
      </c>
      <c r="EJ518" s="30">
        <v>61.454999999999998</v>
      </c>
      <c r="EK518" s="30">
        <v>54.332999999999998</v>
      </c>
      <c r="EL518" s="30">
        <v>66.552999999999997</v>
      </c>
      <c r="EM518" s="30">
        <v>75.963999999999999</v>
      </c>
      <c r="EN518" s="30">
        <v>1.0999999999999999E-2</v>
      </c>
      <c r="EO518" s="30"/>
      <c r="EP518" s="30"/>
      <c r="EQ518" s="33"/>
      <c r="ER518" s="30"/>
      <c r="ES518" s="30"/>
      <c r="ET518" s="30"/>
      <c r="EU518" s="30"/>
      <c r="EV518" s="30"/>
      <c r="EW518" s="30"/>
      <c r="EX518" s="30"/>
      <c r="EY518" s="30"/>
      <c r="EZ518" s="30"/>
      <c r="GB518" s="29"/>
      <c r="GC518" s="29"/>
      <c r="GD518" s="29"/>
      <c r="GE518" s="29"/>
      <c r="GF518" s="29"/>
      <c r="GG518" s="29"/>
      <c r="GH518" s="29"/>
      <c r="GI518" s="29"/>
      <c r="GJ518" s="29"/>
      <c r="GK518" s="29"/>
      <c r="GL518" s="29"/>
      <c r="GM518" s="29"/>
      <c r="GN518" s="29"/>
    </row>
    <row r="519" spans="1:196" x14ac:dyDescent="0.25">
      <c r="A519" s="30"/>
      <c r="B519">
        <v>23</v>
      </c>
      <c r="D519" s="35">
        <v>1.2E-5</v>
      </c>
      <c r="E519">
        <v>193.79300000000001</v>
      </c>
      <c r="F519">
        <v>154.81299999999999</v>
      </c>
      <c r="G519">
        <v>227.67</v>
      </c>
      <c r="H519">
        <v>-45</v>
      </c>
      <c r="I519">
        <v>2.1000000000000001E-2</v>
      </c>
      <c r="L519" s="33"/>
      <c r="M519" s="30"/>
      <c r="N519" s="30"/>
      <c r="O519" s="30"/>
      <c r="P519" s="30"/>
      <c r="Q519" s="30"/>
      <c r="R519" s="30"/>
      <c r="S519" s="30"/>
      <c r="T519" s="30"/>
      <c r="U519" s="30"/>
      <c r="V519" s="33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6" t="s">
        <v>198</v>
      </c>
      <c r="AR519" s="30"/>
      <c r="AS519" s="30"/>
      <c r="AT519" s="30"/>
      <c r="AU519" s="30"/>
      <c r="AV519" s="30"/>
      <c r="AW519" s="30"/>
      <c r="AX519" s="30"/>
      <c r="AY519" s="30"/>
      <c r="AZ519" s="30"/>
      <c r="BA519" s="29"/>
      <c r="BB519" s="29"/>
      <c r="BC519" s="30"/>
      <c r="BD519" s="30"/>
      <c r="BE519" s="30"/>
      <c r="BF519" s="30"/>
      <c r="BG519" s="30"/>
      <c r="BH519" s="30"/>
      <c r="BI519" s="30"/>
      <c r="BJ519" s="30"/>
      <c r="BK519" s="30"/>
      <c r="BL519" s="33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3"/>
      <c r="BX519" s="30"/>
      <c r="BY519" s="30"/>
      <c r="BZ519" s="30"/>
      <c r="CA519" s="30"/>
      <c r="CB519" s="30"/>
      <c r="CC519" s="30"/>
      <c r="CD519" s="30"/>
      <c r="CE519" s="30"/>
      <c r="CF519" s="30"/>
      <c r="CG519" s="33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3"/>
      <c r="DC519" s="30"/>
      <c r="DD519" s="30"/>
      <c r="DE519" s="30"/>
      <c r="DF519" s="30"/>
      <c r="DG519" s="30"/>
      <c r="DH519" s="30"/>
      <c r="DI519" s="30"/>
      <c r="DJ519" s="30"/>
      <c r="DK519" s="30"/>
      <c r="DL519" s="29"/>
      <c r="DM519" s="29"/>
      <c r="DN519" s="30"/>
      <c r="DO519" s="30"/>
      <c r="DP519" s="30"/>
      <c r="DQ519" s="30"/>
      <c r="DR519" s="30"/>
      <c r="DS519" s="30"/>
      <c r="DT519" s="30"/>
      <c r="DU519" s="30"/>
      <c r="DV519" s="30"/>
      <c r="DW519" s="3">
        <v>93</v>
      </c>
      <c r="DX519" t="s">
        <v>7</v>
      </c>
      <c r="DY519" s="35">
        <v>2.2500000000000001E-6</v>
      </c>
      <c r="DZ519">
        <v>16.695</v>
      </c>
      <c r="EA519">
        <v>15.438000000000001</v>
      </c>
      <c r="EB519">
        <v>19.623999999999999</v>
      </c>
      <c r="EC519">
        <v>90.584000000000003</v>
      </c>
      <c r="ED519">
        <v>4.0000000000000001E-3</v>
      </c>
      <c r="EE519"/>
      <c r="EG519" s="33">
        <v>27</v>
      </c>
      <c r="EH519" s="30"/>
      <c r="EI519" s="34">
        <v>8.9020000000000005E-6</v>
      </c>
      <c r="EJ519" s="30">
        <v>51.524000000000001</v>
      </c>
      <c r="EK519" s="30">
        <v>37.395000000000003</v>
      </c>
      <c r="EL519" s="30">
        <v>64.527000000000001</v>
      </c>
      <c r="EM519" s="30">
        <v>-109.093</v>
      </c>
      <c r="EN519" s="30">
        <v>1.4999999999999999E-2</v>
      </c>
      <c r="EO519" s="30"/>
      <c r="EP519" s="30"/>
      <c r="EQ519" s="33"/>
      <c r="ER519" s="30"/>
      <c r="ES519" s="30"/>
      <c r="ET519" s="30"/>
      <c r="EU519" s="30"/>
      <c r="EV519" s="30"/>
      <c r="EW519" s="30"/>
      <c r="EX519" s="30"/>
      <c r="EY519" s="30"/>
      <c r="EZ519" s="30"/>
      <c r="GB519" s="29"/>
      <c r="GC519" s="29"/>
      <c r="GD519" s="29"/>
      <c r="GE519" s="29"/>
      <c r="GF519" s="29"/>
      <c r="GG519" s="29"/>
      <c r="GH519" s="29"/>
      <c r="GI519" s="29"/>
      <c r="GJ519" s="29"/>
      <c r="GK519" s="29"/>
      <c r="GL519" s="29"/>
      <c r="GM519" s="29"/>
      <c r="GN519" s="29"/>
    </row>
    <row r="520" spans="1:196" x14ac:dyDescent="0.25">
      <c r="A520" s="30"/>
      <c r="B520">
        <v>24</v>
      </c>
      <c r="D520" s="35">
        <v>1.1399999999999999E-5</v>
      </c>
      <c r="E520">
        <v>183.24799999999999</v>
      </c>
      <c r="F520">
        <v>150.41800000000001</v>
      </c>
      <c r="G520">
        <v>232.262</v>
      </c>
      <c r="H520">
        <v>135</v>
      </c>
      <c r="I520">
        <v>0.02</v>
      </c>
      <c r="L520" s="33"/>
      <c r="M520" s="30"/>
      <c r="N520" s="30"/>
      <c r="O520" s="30"/>
      <c r="P520" s="30"/>
      <c r="Q520" s="30"/>
      <c r="R520" s="30"/>
      <c r="S520" s="30"/>
      <c r="T520" s="30"/>
      <c r="U520" s="30"/>
      <c r="V520" s="33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" t="s">
        <v>12</v>
      </c>
      <c r="AR520" t="s">
        <v>1</v>
      </c>
      <c r="AS520" t="s">
        <v>2</v>
      </c>
      <c r="AT520" t="s">
        <v>3</v>
      </c>
      <c r="AU520" t="s">
        <v>4</v>
      </c>
      <c r="AV520" t="s">
        <v>5</v>
      </c>
      <c r="AW520" t="s">
        <v>6</v>
      </c>
      <c r="AX520" t="s">
        <v>13</v>
      </c>
      <c r="BL520" s="33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3"/>
      <c r="BX520" s="30"/>
      <c r="BY520" s="30"/>
      <c r="BZ520" s="30"/>
      <c r="CA520" s="30"/>
      <c r="CB520" s="30"/>
      <c r="CC520" s="30"/>
      <c r="CD520" s="30"/>
      <c r="CE520" s="30"/>
      <c r="CF520" s="30"/>
      <c r="CG520" s="33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3"/>
      <c r="DC520" s="30"/>
      <c r="DD520" s="30"/>
      <c r="DE520" s="30"/>
      <c r="DF520" s="30"/>
      <c r="DG520" s="30"/>
      <c r="DH520" s="30"/>
      <c r="DI520" s="30"/>
      <c r="DJ520" s="30"/>
      <c r="DK520" s="30"/>
      <c r="DL520" s="29"/>
      <c r="DM520" s="29"/>
      <c r="DN520" s="30"/>
      <c r="DO520" s="30"/>
      <c r="DP520" s="30"/>
      <c r="DQ520" s="30"/>
      <c r="DR520" s="30"/>
      <c r="DS520" s="30"/>
      <c r="DT520" s="30"/>
      <c r="DU520" s="30"/>
      <c r="DV520" s="30"/>
      <c r="DW520" s="3">
        <v>94</v>
      </c>
      <c r="DX520" t="s">
        <v>4</v>
      </c>
      <c r="DY520" s="35">
        <v>3.6799999999999999E-6</v>
      </c>
      <c r="DZ520">
        <v>91.58</v>
      </c>
      <c r="EA520">
        <v>85.376000000000005</v>
      </c>
      <c r="EB520">
        <v>95.543000000000006</v>
      </c>
      <c r="EC520">
        <v>-67.38</v>
      </c>
      <c r="ED520">
        <v>6.0000000000000001E-3</v>
      </c>
      <c r="EE520"/>
      <c r="EG520" s="33">
        <v>28</v>
      </c>
      <c r="EH520" s="30"/>
      <c r="EI520" s="34">
        <v>5.8320000000000002E-6</v>
      </c>
      <c r="EJ520" s="30">
        <v>47.119</v>
      </c>
      <c r="EK520" s="30">
        <v>36.832999999999998</v>
      </c>
      <c r="EL520" s="30">
        <v>61.332999999999998</v>
      </c>
      <c r="EM520" s="30">
        <v>70.56</v>
      </c>
      <c r="EN520" s="30">
        <v>0.01</v>
      </c>
      <c r="EO520" s="30"/>
      <c r="EP520" s="30"/>
      <c r="EQ520" s="33"/>
      <c r="ER520" s="30"/>
      <c r="ES520" s="30"/>
      <c r="ET520" s="30"/>
      <c r="EU520" s="30"/>
      <c r="EV520" s="30"/>
      <c r="EW520" s="30"/>
      <c r="EX520" s="30"/>
      <c r="EY520" s="30"/>
      <c r="EZ520" s="30"/>
      <c r="GB520" s="29"/>
      <c r="GC520" s="29"/>
      <c r="GD520" s="29"/>
      <c r="GE520" s="29"/>
      <c r="GF520" s="29"/>
      <c r="GG520" s="29"/>
      <c r="GH520" s="29"/>
      <c r="GI520" s="29"/>
      <c r="GJ520" s="29"/>
      <c r="GK520" s="29"/>
      <c r="GL520" s="29"/>
      <c r="GM520" s="29"/>
      <c r="GN520" s="29"/>
    </row>
    <row r="521" spans="1:196" x14ac:dyDescent="0.25">
      <c r="A521" s="30"/>
      <c r="B521">
        <v>25</v>
      </c>
      <c r="D521" s="35">
        <v>1.1399999999999999E-5</v>
      </c>
      <c r="E521">
        <v>163.24100000000001</v>
      </c>
      <c r="F521">
        <v>133.28700000000001</v>
      </c>
      <c r="G521">
        <v>184.32900000000001</v>
      </c>
      <c r="H521">
        <v>-42.709000000000003</v>
      </c>
      <c r="I521">
        <v>0.02</v>
      </c>
      <c r="L521" s="33"/>
      <c r="M521" s="30"/>
      <c r="N521" s="30"/>
      <c r="O521" s="30"/>
      <c r="P521" s="30"/>
      <c r="Q521" s="30"/>
      <c r="R521" s="30"/>
      <c r="S521" s="30"/>
      <c r="T521" s="30"/>
      <c r="U521" s="30"/>
      <c r="V521" s="33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">
        <v>1</v>
      </c>
      <c r="AS521" s="35">
        <v>1.2300000000000001E-5</v>
      </c>
      <c r="AT521">
        <v>121.142</v>
      </c>
      <c r="AU521">
        <v>111.191</v>
      </c>
      <c r="AV521">
        <v>132.99299999999999</v>
      </c>
      <c r="AW521">
        <v>14.744</v>
      </c>
      <c r="AX521">
        <v>2.1999999999999999E-2</v>
      </c>
      <c r="BL521" s="33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3"/>
      <c r="BX521" s="30"/>
      <c r="BY521" s="30"/>
      <c r="BZ521" s="30"/>
      <c r="CA521" s="30"/>
      <c r="CB521" s="30"/>
      <c r="CC521" s="30"/>
      <c r="CD521" s="30"/>
      <c r="CE521" s="30"/>
      <c r="CF521" s="30"/>
      <c r="CG521" s="33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3"/>
      <c r="DC521" s="30"/>
      <c r="DD521" s="30"/>
      <c r="DE521" s="30"/>
      <c r="DF521" s="30"/>
      <c r="DG521" s="30"/>
      <c r="DH521" s="30"/>
      <c r="DI521" s="30"/>
      <c r="DJ521" s="30"/>
      <c r="DK521" s="30"/>
      <c r="DL521" s="29"/>
      <c r="DM521" s="29"/>
      <c r="DN521" s="30"/>
      <c r="DO521" s="30"/>
      <c r="DP521" s="30"/>
      <c r="DQ521" s="30"/>
      <c r="DR521" s="30"/>
      <c r="DS521" s="30"/>
      <c r="DT521" s="30"/>
      <c r="DU521" s="30"/>
      <c r="DV521" s="30"/>
      <c r="DW521" s="3">
        <v>95</v>
      </c>
      <c r="DX521" t="s">
        <v>5</v>
      </c>
      <c r="DY521" s="35">
        <v>1.4100000000000001E-5</v>
      </c>
      <c r="DZ521">
        <v>161.03800000000001</v>
      </c>
      <c r="EA521">
        <v>142.167</v>
      </c>
      <c r="EB521">
        <v>186.357</v>
      </c>
      <c r="EC521">
        <v>119.745</v>
      </c>
      <c r="ED521">
        <v>2.5000000000000001E-2</v>
      </c>
      <c r="EE521"/>
      <c r="EG521" s="33">
        <v>29</v>
      </c>
      <c r="EH521" s="30"/>
      <c r="EI521" s="34">
        <v>6.7530000000000004E-6</v>
      </c>
      <c r="EJ521" s="30">
        <v>59.508000000000003</v>
      </c>
      <c r="EK521" s="30">
        <v>54.564999999999998</v>
      </c>
      <c r="EL521" s="30">
        <v>62.762</v>
      </c>
      <c r="EM521" s="30">
        <v>-106.699</v>
      </c>
      <c r="EN521" s="30">
        <v>1.2E-2</v>
      </c>
      <c r="EO521" s="30"/>
      <c r="EP521" s="30"/>
      <c r="EQ521" s="33"/>
      <c r="ER521" s="30"/>
      <c r="ES521" s="30"/>
      <c r="ET521" s="30"/>
      <c r="EU521" s="30"/>
      <c r="EV521" s="30"/>
      <c r="EW521" s="30"/>
      <c r="EX521" s="30"/>
      <c r="EY521" s="30"/>
      <c r="EZ521" s="30"/>
      <c r="GB521" s="29"/>
      <c r="GC521" s="29"/>
      <c r="GD521" s="29"/>
      <c r="GE521" s="29"/>
      <c r="GF521" s="29"/>
      <c r="GG521" s="29"/>
      <c r="GH521" s="29"/>
      <c r="GI521" s="29"/>
      <c r="GJ521" s="29"/>
      <c r="GK521" s="29"/>
      <c r="GL521" s="29"/>
      <c r="GM521" s="29"/>
      <c r="GN521" s="29"/>
    </row>
    <row r="522" spans="1:196" x14ac:dyDescent="0.25">
      <c r="A522" s="30"/>
      <c r="B522">
        <v>26</v>
      </c>
      <c r="D522" s="35">
        <v>7.3699999999999997E-6</v>
      </c>
      <c r="E522">
        <v>177.82</v>
      </c>
      <c r="F522">
        <v>145.04599999999999</v>
      </c>
      <c r="G522">
        <v>203.166</v>
      </c>
      <c r="H522">
        <v>142.125</v>
      </c>
      <c r="I522">
        <v>1.2999999999999999E-2</v>
      </c>
      <c r="L522" s="33"/>
      <c r="M522" s="30"/>
      <c r="N522" s="30"/>
      <c r="O522" s="30"/>
      <c r="P522" s="30"/>
      <c r="Q522" s="30"/>
      <c r="R522" s="30"/>
      <c r="S522" s="30"/>
      <c r="T522" s="30"/>
      <c r="U522" s="30"/>
      <c r="V522" s="33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">
        <v>2</v>
      </c>
      <c r="AS522" s="35">
        <v>9.2099999999999999E-6</v>
      </c>
      <c r="AT522">
        <v>131.398</v>
      </c>
      <c r="AU522">
        <v>116.001</v>
      </c>
      <c r="AV522">
        <v>160.91999999999999</v>
      </c>
      <c r="AW522">
        <v>-165.964</v>
      </c>
      <c r="AX522">
        <v>1.6E-2</v>
      </c>
      <c r="BL522" s="33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3"/>
      <c r="BX522" s="30"/>
      <c r="BY522" s="30"/>
      <c r="BZ522" s="30"/>
      <c r="CA522" s="30"/>
      <c r="CB522" s="30"/>
      <c r="CC522" s="30"/>
      <c r="CD522" s="30"/>
      <c r="CE522" s="30"/>
      <c r="CF522" s="30"/>
      <c r="CG522" s="33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3"/>
      <c r="DC522" s="30"/>
      <c r="DD522" s="30"/>
      <c r="DE522" s="30"/>
      <c r="DF522" s="30"/>
      <c r="DG522" s="30"/>
      <c r="DH522" s="30"/>
      <c r="DI522" s="30"/>
      <c r="DJ522" s="30"/>
      <c r="DK522" s="30"/>
      <c r="DL522" s="29"/>
      <c r="DM522" s="29"/>
      <c r="DN522" s="30"/>
      <c r="DO522" s="30"/>
      <c r="DP522" s="30"/>
      <c r="DQ522" s="30"/>
      <c r="DR522" s="30"/>
      <c r="DS522" s="30"/>
      <c r="DT522" s="30"/>
      <c r="DU522" s="30"/>
      <c r="DV522" s="30"/>
      <c r="DW522" s="3">
        <v>92</v>
      </c>
      <c r="DX522" t="s">
        <v>156</v>
      </c>
      <c r="DY522" s="35">
        <v>6.8099999999999996E-4</v>
      </c>
      <c r="DZ522">
        <v>120.39700000000001</v>
      </c>
      <c r="EA522">
        <v>85.617999999999995</v>
      </c>
      <c r="EB522">
        <v>187.96</v>
      </c>
      <c r="EC522">
        <v>115.387</v>
      </c>
      <c r="ED522">
        <v>1.2290000000000001</v>
      </c>
      <c r="EE522"/>
      <c r="EG522" s="33">
        <v>30</v>
      </c>
      <c r="EH522" s="30"/>
      <c r="EI522" s="34">
        <v>6.139E-6</v>
      </c>
      <c r="EJ522" s="30">
        <v>56.847999999999999</v>
      </c>
      <c r="EK522" s="30">
        <v>53.334000000000003</v>
      </c>
      <c r="EL522" s="30">
        <v>63.561</v>
      </c>
      <c r="EM522" s="30">
        <v>68.748999999999995</v>
      </c>
      <c r="EN522" s="30">
        <v>1.0999999999999999E-2</v>
      </c>
      <c r="EO522" s="30"/>
      <c r="EP522" s="30"/>
      <c r="EQ522" s="33"/>
      <c r="ER522" s="30"/>
      <c r="ES522" s="30"/>
      <c r="ET522" s="30"/>
      <c r="EU522" s="30"/>
      <c r="EV522" s="30"/>
      <c r="EW522" s="30"/>
      <c r="EX522" s="30"/>
      <c r="EY522" s="30"/>
      <c r="EZ522" s="30"/>
      <c r="GB522" s="29"/>
      <c r="GC522" s="29"/>
      <c r="GD522" s="29"/>
      <c r="GE522" s="29"/>
      <c r="GF522" s="29"/>
      <c r="GG522" s="29"/>
      <c r="GH522" s="29"/>
      <c r="GI522" s="29"/>
      <c r="GJ522" s="29"/>
      <c r="GK522" s="29"/>
      <c r="GL522" s="29"/>
      <c r="GM522" s="29"/>
      <c r="GN522" s="29"/>
    </row>
    <row r="523" spans="1:196" x14ac:dyDescent="0.25">
      <c r="A523" s="30"/>
      <c r="B523">
        <v>27</v>
      </c>
      <c r="D523" s="35">
        <v>7.3699999999999997E-6</v>
      </c>
      <c r="E523">
        <v>215.17599999999999</v>
      </c>
      <c r="F523">
        <v>191.22200000000001</v>
      </c>
      <c r="G523">
        <v>243.351</v>
      </c>
      <c r="H523">
        <v>-46.735999999999997</v>
      </c>
      <c r="I523">
        <v>1.2999999999999999E-2</v>
      </c>
      <c r="L523" s="33"/>
      <c r="M523" s="30"/>
      <c r="N523" s="30"/>
      <c r="O523" s="30"/>
      <c r="P523" s="30"/>
      <c r="Q523" s="30"/>
      <c r="R523" s="30"/>
      <c r="S523" s="30"/>
      <c r="T523" s="30"/>
      <c r="U523" s="30"/>
      <c r="V523" s="33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">
        <v>3</v>
      </c>
      <c r="AS523" s="35">
        <v>6.7499999999999997E-6</v>
      </c>
      <c r="AT523">
        <v>138.55799999999999</v>
      </c>
      <c r="AU523">
        <v>118.333</v>
      </c>
      <c r="AV523">
        <v>156.494</v>
      </c>
      <c r="AW523">
        <v>14.036</v>
      </c>
      <c r="AX523">
        <v>1.2E-2</v>
      </c>
      <c r="BL523" s="33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3"/>
      <c r="BX523" s="30"/>
      <c r="BY523" s="30"/>
      <c r="BZ523" s="30"/>
      <c r="CA523" s="30"/>
      <c r="CB523" s="30"/>
      <c r="CC523" s="30"/>
      <c r="CD523" s="30"/>
      <c r="CE523" s="30"/>
      <c r="CF523" s="30"/>
      <c r="CG523" s="33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3"/>
      <c r="DC523" s="30"/>
      <c r="DD523" s="30"/>
      <c r="DE523" s="30"/>
      <c r="DF523" s="30"/>
      <c r="DG523" s="30"/>
      <c r="DH523" s="30"/>
      <c r="DI523" s="30"/>
      <c r="DJ523" s="30"/>
      <c r="DK523" s="30"/>
      <c r="DL523" s="29"/>
      <c r="DM523" s="29"/>
      <c r="DN523" s="30"/>
      <c r="DO523" s="30"/>
      <c r="DP523" s="30"/>
      <c r="DQ523" s="30"/>
      <c r="DR523" s="30"/>
      <c r="DS523" s="30"/>
      <c r="DT523" s="30"/>
      <c r="DU523" s="30"/>
      <c r="DV523" s="30"/>
      <c r="DX523" t="s">
        <v>147</v>
      </c>
      <c r="DY523"/>
      <c r="DZ523"/>
      <c r="EA523"/>
      <c r="EB523"/>
      <c r="EC523"/>
      <c r="ED523">
        <v>5.0250000000000004</v>
      </c>
      <c r="EE523"/>
      <c r="EG523" s="33">
        <v>31</v>
      </c>
      <c r="EH523" s="30"/>
      <c r="EI523" s="34">
        <v>1.013E-5</v>
      </c>
      <c r="EJ523" s="30">
        <v>53.529000000000003</v>
      </c>
      <c r="EK523" s="30">
        <v>48.365000000000002</v>
      </c>
      <c r="EL523" s="30">
        <v>58.25</v>
      </c>
      <c r="EM523" s="30">
        <v>-104.47</v>
      </c>
      <c r="EN523" s="30">
        <v>1.7999999999999999E-2</v>
      </c>
      <c r="EO523" s="30"/>
      <c r="EP523" s="30"/>
      <c r="EQ523" s="33"/>
      <c r="ER523" s="30"/>
      <c r="ES523" s="30"/>
      <c r="ET523" s="30"/>
      <c r="EU523" s="30"/>
      <c r="EV523" s="30"/>
      <c r="EW523" s="30"/>
      <c r="EX523" s="30"/>
      <c r="EY523" s="30"/>
      <c r="EZ523" s="30"/>
      <c r="GB523" s="29"/>
      <c r="GC523" s="29"/>
      <c r="GD523" s="29"/>
      <c r="GE523" s="29"/>
      <c r="GF523" s="29"/>
      <c r="GG523" s="29"/>
      <c r="GH523" s="29"/>
      <c r="GI523" s="29"/>
      <c r="GJ523" s="29"/>
      <c r="GK523" s="29"/>
      <c r="GL523" s="29"/>
      <c r="GM523" s="29"/>
      <c r="GN523" s="29"/>
    </row>
    <row r="524" spans="1:196" x14ac:dyDescent="0.25">
      <c r="A524" s="30"/>
      <c r="B524">
        <v>28</v>
      </c>
      <c r="D524" s="35">
        <v>6.1399999999999997E-6</v>
      </c>
      <c r="E524">
        <v>197.21899999999999</v>
      </c>
      <c r="F524">
        <v>163.667</v>
      </c>
      <c r="G524">
        <v>232.25899999999999</v>
      </c>
      <c r="H524">
        <v>137.12100000000001</v>
      </c>
      <c r="I524">
        <v>0.01</v>
      </c>
      <c r="L524" s="33"/>
      <c r="M524" s="30"/>
      <c r="N524" s="30"/>
      <c r="O524" s="30"/>
      <c r="P524" s="30"/>
      <c r="Q524" s="30"/>
      <c r="R524" s="30"/>
      <c r="S524" s="30"/>
      <c r="T524" s="30"/>
      <c r="U524" s="30"/>
      <c r="V524" s="33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">
        <v>4</v>
      </c>
      <c r="AS524" s="35">
        <v>6.7499999999999997E-6</v>
      </c>
      <c r="AT524">
        <v>123.223</v>
      </c>
      <c r="AU524">
        <v>109.166</v>
      </c>
      <c r="AV524">
        <v>139.178</v>
      </c>
      <c r="AW524">
        <v>-163.30099999999999</v>
      </c>
      <c r="AX524">
        <v>1.0999999999999999E-2</v>
      </c>
      <c r="BL524" s="33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3"/>
      <c r="BX524" s="30"/>
      <c r="BY524" s="30"/>
      <c r="BZ524" s="30"/>
      <c r="CA524" s="30"/>
      <c r="CB524" s="30"/>
      <c r="CC524" s="30"/>
      <c r="CD524" s="30"/>
      <c r="CE524" s="30"/>
      <c r="CF524" s="30"/>
      <c r="CG524" s="33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3"/>
      <c r="DC524" s="30"/>
      <c r="DD524" s="30"/>
      <c r="DE524" s="30"/>
      <c r="DF524" s="30"/>
      <c r="DG524" s="30"/>
      <c r="DH524" s="30"/>
      <c r="DI524" s="30"/>
      <c r="DJ524" s="30"/>
      <c r="DK524" s="30"/>
      <c r="DL524" s="29"/>
      <c r="DM524" s="29"/>
      <c r="DN524" s="30"/>
      <c r="DO524" s="30"/>
      <c r="DP524" s="30"/>
      <c r="DQ524" s="30"/>
      <c r="DR524" s="30"/>
      <c r="DS524" s="30"/>
      <c r="DT524" s="30"/>
      <c r="DU524" s="30"/>
      <c r="DV524" s="30"/>
      <c r="DX524"/>
      <c r="DY524"/>
      <c r="DZ524"/>
      <c r="EA524"/>
      <c r="EB524"/>
      <c r="EC524"/>
      <c r="ED524"/>
      <c r="EE524" t="s">
        <v>8</v>
      </c>
      <c r="EG524" s="33">
        <v>32</v>
      </c>
      <c r="EH524" s="30"/>
      <c r="EI524" s="34">
        <v>8.9020000000000005E-6</v>
      </c>
      <c r="EJ524" s="30">
        <v>55.524000000000001</v>
      </c>
      <c r="EK524" s="30">
        <v>50.332999999999998</v>
      </c>
      <c r="EL524" s="30">
        <v>58.634</v>
      </c>
      <c r="EM524" s="30">
        <v>68.962000000000003</v>
      </c>
      <c r="EN524" s="30">
        <v>1.4999999999999999E-2</v>
      </c>
      <c r="EO524" s="30"/>
      <c r="EP524" s="30"/>
      <c r="EQ524" s="33"/>
      <c r="ER524" s="30"/>
      <c r="ES524" s="30"/>
      <c r="ET524" s="30"/>
      <c r="EU524" s="30"/>
      <c r="EV524" s="30"/>
      <c r="EW524" s="30"/>
      <c r="EX524" s="30"/>
      <c r="EY524" s="30"/>
      <c r="EZ524" s="30"/>
      <c r="GB524" s="29"/>
      <c r="GC524" s="29"/>
      <c r="GD524" s="29"/>
      <c r="GE524" s="29"/>
      <c r="GF524" s="29"/>
      <c r="GG524" s="29"/>
      <c r="GH524" s="29"/>
      <c r="GI524" s="29"/>
      <c r="GJ524" s="29"/>
      <c r="GK524" s="29"/>
      <c r="GL524" s="29"/>
      <c r="GM524" s="29"/>
      <c r="GN524" s="29"/>
    </row>
    <row r="525" spans="1:196" x14ac:dyDescent="0.25">
      <c r="A525" s="30"/>
      <c r="B525">
        <v>29</v>
      </c>
      <c r="D525" s="35">
        <v>7.0600000000000002E-6</v>
      </c>
      <c r="E525">
        <v>170.91300000000001</v>
      </c>
      <c r="F525">
        <v>160.53800000000001</v>
      </c>
      <c r="G525">
        <v>185.89400000000001</v>
      </c>
      <c r="H525">
        <v>-39.472000000000001</v>
      </c>
      <c r="I525">
        <v>1.2E-2</v>
      </c>
      <c r="L525" s="33"/>
      <c r="M525" s="30"/>
      <c r="N525" s="30"/>
      <c r="O525" s="30"/>
      <c r="P525" s="30"/>
      <c r="Q525" s="30"/>
      <c r="R525" s="30"/>
      <c r="S525" s="30"/>
      <c r="T525" s="30"/>
      <c r="U525" s="30"/>
      <c r="V525" s="33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">
        <v>5</v>
      </c>
      <c r="AS525" s="35">
        <v>9.2099999999999999E-6</v>
      </c>
      <c r="AT525">
        <v>113.226</v>
      </c>
      <c r="AU525">
        <v>108.437</v>
      </c>
      <c r="AV525">
        <v>122.952</v>
      </c>
      <c r="AW525">
        <v>12.095000000000001</v>
      </c>
      <c r="AX525">
        <v>1.6E-2</v>
      </c>
      <c r="BL525" s="33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3"/>
      <c r="BX525" s="30"/>
      <c r="BY525" s="30"/>
      <c r="BZ525" s="30"/>
      <c r="CA525" s="30"/>
      <c r="CB525" s="30"/>
      <c r="CC525" s="30"/>
      <c r="CD525" s="30"/>
      <c r="CE525" s="30"/>
      <c r="CF525" s="30"/>
      <c r="CG525" s="33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3"/>
      <c r="DC525" s="30"/>
      <c r="DD525" s="30"/>
      <c r="DE525" s="30"/>
      <c r="DF525" s="30"/>
      <c r="DG525" s="30"/>
      <c r="DH525" s="30"/>
      <c r="DI525" s="30"/>
      <c r="DJ525" s="30"/>
      <c r="DK525" s="30"/>
      <c r="DL525" s="29"/>
      <c r="DM525" s="29"/>
      <c r="DN525" s="30"/>
      <c r="DO525" s="30"/>
      <c r="DP525" s="30"/>
      <c r="DQ525" s="30"/>
      <c r="DR525" s="30"/>
      <c r="DS525" s="30"/>
      <c r="DT525" s="30"/>
      <c r="DU525" s="30"/>
      <c r="DV525" s="30"/>
      <c r="DX525"/>
      <c r="DY525"/>
      <c r="DZ525"/>
      <c r="EA525"/>
      <c r="EB525"/>
      <c r="EC525"/>
      <c r="ED525"/>
      <c r="EE525">
        <f>ED522/ED518</f>
        <v>87.785714285714292</v>
      </c>
      <c r="EF525">
        <f>ED523/ED518</f>
        <v>358.92857142857144</v>
      </c>
      <c r="EG525" s="33">
        <v>33</v>
      </c>
      <c r="EH525" s="30"/>
      <c r="EI525" s="34">
        <v>5.8320000000000002E-6</v>
      </c>
      <c r="EJ525" s="30">
        <v>55.287999999999997</v>
      </c>
      <c r="EK525" s="30">
        <v>51.036999999999999</v>
      </c>
      <c r="EL525" s="30">
        <v>58</v>
      </c>
      <c r="EM525" s="30">
        <v>-112.38</v>
      </c>
      <c r="EN525" s="30">
        <v>0.01</v>
      </c>
      <c r="EO525" s="30"/>
      <c r="EP525" s="30"/>
      <c r="EQ525" s="33"/>
      <c r="ER525" s="30"/>
      <c r="ES525" s="30"/>
      <c r="ET525" s="30"/>
      <c r="EU525" s="30"/>
      <c r="EV525" s="30"/>
      <c r="EW525" s="30"/>
      <c r="EX525" s="30"/>
      <c r="EY525" s="30"/>
      <c r="EZ525" s="30"/>
      <c r="GB525" s="29"/>
      <c r="GC525" s="29"/>
      <c r="GD525" s="29"/>
      <c r="GE525" s="29"/>
      <c r="GF525" s="29"/>
      <c r="GG525" s="29"/>
      <c r="GH525" s="29"/>
      <c r="GI525" s="29"/>
      <c r="GJ525" s="29"/>
      <c r="GK525" s="29"/>
      <c r="GL525" s="29"/>
      <c r="GM525" s="29"/>
      <c r="GN525" s="29"/>
    </row>
    <row r="526" spans="1:196" x14ac:dyDescent="0.25">
      <c r="A526" s="30"/>
      <c r="B526">
        <v>30</v>
      </c>
      <c r="D526" s="35">
        <v>5.8300000000000001E-6</v>
      </c>
      <c r="E526">
        <v>168.54300000000001</v>
      </c>
      <c r="F526">
        <v>153.92599999999999</v>
      </c>
      <c r="G526">
        <v>181.691</v>
      </c>
      <c r="H526">
        <v>132.709</v>
      </c>
      <c r="I526">
        <v>0.01</v>
      </c>
      <c r="L526" s="33"/>
      <c r="M526" s="30"/>
      <c r="N526" s="30"/>
      <c r="O526" s="30"/>
      <c r="P526" s="30"/>
      <c r="Q526" s="30"/>
      <c r="R526" s="30"/>
      <c r="S526" s="30"/>
      <c r="T526" s="30"/>
      <c r="U526" s="30"/>
      <c r="V526" s="33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">
        <v>6</v>
      </c>
      <c r="AS526" s="35">
        <v>9.8200000000000008E-6</v>
      </c>
      <c r="AT526">
        <v>132.33799999999999</v>
      </c>
      <c r="AU526">
        <v>113.556</v>
      </c>
      <c r="AV526">
        <v>149.12700000000001</v>
      </c>
      <c r="AW526">
        <v>-165.06899999999999</v>
      </c>
      <c r="AX526">
        <v>1.7000000000000001E-2</v>
      </c>
      <c r="BL526" s="33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3"/>
      <c r="BX526" s="30"/>
      <c r="BY526" s="30"/>
      <c r="BZ526" s="30"/>
      <c r="CA526" s="30"/>
      <c r="CB526" s="30"/>
      <c r="CC526" s="30"/>
      <c r="CD526" s="30"/>
      <c r="CE526" s="30"/>
      <c r="CF526" s="30"/>
      <c r="CG526" s="33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3"/>
      <c r="DC526" s="30"/>
      <c r="DD526" s="30"/>
      <c r="DE526" s="30"/>
      <c r="DF526" s="30"/>
      <c r="DG526" s="30"/>
      <c r="DH526" s="30"/>
      <c r="DI526" s="30"/>
      <c r="DJ526" s="30"/>
      <c r="DK526" s="30"/>
      <c r="DL526" s="29"/>
      <c r="DM526" s="29"/>
      <c r="DN526" s="30"/>
      <c r="DO526" s="30"/>
      <c r="DP526" s="30"/>
      <c r="DQ526" s="30"/>
      <c r="DR526" s="30"/>
      <c r="DS526" s="30"/>
      <c r="DT526" s="30"/>
      <c r="DU526" s="30"/>
      <c r="DV526" s="30"/>
      <c r="DX526"/>
      <c r="DY526"/>
      <c r="DZ526">
        <f>EA527-EF525</f>
        <v>143.57142857142856</v>
      </c>
      <c r="EA526">
        <f>ED523/(ED518+ED519)</f>
        <v>279.16666666666663</v>
      </c>
      <c r="EB526">
        <f>EC527-EE525</f>
        <v>35.114285714285714</v>
      </c>
      <c r="EC526">
        <f>ED522/(ED518+ED519)</f>
        <v>68.277777777777771</v>
      </c>
      <c r="ED526" t="s">
        <v>9</v>
      </c>
      <c r="EE526">
        <f>ED522/ED521</f>
        <v>49.160000000000004</v>
      </c>
      <c r="EF526">
        <f>ED523/ED521</f>
        <v>201</v>
      </c>
      <c r="EG526" s="33">
        <v>34</v>
      </c>
      <c r="EH526" s="30"/>
      <c r="EI526" s="34">
        <v>8.5949999999999999E-6</v>
      </c>
      <c r="EJ526" s="30">
        <v>56.609000000000002</v>
      </c>
      <c r="EK526" s="30">
        <v>53.075000000000003</v>
      </c>
      <c r="EL526" s="30">
        <v>59.061999999999998</v>
      </c>
      <c r="EM526" s="30">
        <v>72.897000000000006</v>
      </c>
      <c r="EN526" s="30">
        <v>1.4999999999999999E-2</v>
      </c>
      <c r="EO526" s="30"/>
      <c r="EP526" s="30"/>
      <c r="EQ526" s="33"/>
      <c r="ER526" s="30"/>
      <c r="ES526" s="30"/>
      <c r="ET526" s="30"/>
      <c r="EU526" s="30"/>
      <c r="EV526" s="30"/>
      <c r="EW526" s="30"/>
      <c r="EX526" s="30"/>
      <c r="EY526" s="30"/>
      <c r="EZ526" s="30"/>
      <c r="GB526" s="29"/>
      <c r="GC526" s="29"/>
      <c r="GD526" s="29"/>
      <c r="GE526" s="29"/>
      <c r="GF526" s="29"/>
      <c r="GG526" s="29"/>
      <c r="GH526" s="29"/>
      <c r="GI526" s="29"/>
      <c r="GJ526" s="29"/>
      <c r="GK526" s="29"/>
      <c r="GL526" s="29"/>
      <c r="GM526" s="29"/>
      <c r="GN526" s="29"/>
    </row>
    <row r="527" spans="1:196" x14ac:dyDescent="0.25">
      <c r="A527" s="30"/>
      <c r="B527">
        <v>31</v>
      </c>
      <c r="D527" s="35">
        <v>6.1399999999999997E-6</v>
      </c>
      <c r="E527">
        <v>169.24199999999999</v>
      </c>
      <c r="F527">
        <v>153.92599999999999</v>
      </c>
      <c r="G527">
        <v>178.62799999999999</v>
      </c>
      <c r="H527">
        <v>-36.253999999999998</v>
      </c>
      <c r="I527">
        <v>0.01</v>
      </c>
      <c r="L527" s="33"/>
      <c r="M527" s="30"/>
      <c r="N527" s="30"/>
      <c r="O527" s="30"/>
      <c r="P527" s="30"/>
      <c r="Q527" s="30"/>
      <c r="R527" s="30"/>
      <c r="S527" s="30"/>
      <c r="T527" s="30"/>
      <c r="U527" s="30"/>
      <c r="V527" s="33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">
        <v>7</v>
      </c>
      <c r="AS527" s="35">
        <v>8.8999999999999995E-6</v>
      </c>
      <c r="AT527">
        <v>131.488</v>
      </c>
      <c r="AU527">
        <v>114.15900000000001</v>
      </c>
      <c r="AV527">
        <v>179.333</v>
      </c>
      <c r="AW527">
        <v>14.036</v>
      </c>
      <c r="AX527">
        <v>1.6E-2</v>
      </c>
      <c r="BL527" s="33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3"/>
      <c r="BX527" s="30"/>
      <c r="BY527" s="30"/>
      <c r="BZ527" s="30"/>
      <c r="CA527" s="30"/>
      <c r="CB527" s="30"/>
      <c r="CC527" s="30"/>
      <c r="CD527" s="30"/>
      <c r="CE527" s="30"/>
      <c r="CF527" s="30"/>
      <c r="CG527" s="33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3"/>
      <c r="DC527" s="30"/>
      <c r="DD527" s="30"/>
      <c r="DE527" s="30"/>
      <c r="DF527" s="30"/>
      <c r="DG527" s="30"/>
      <c r="DH527" s="30"/>
      <c r="DI527" s="30"/>
      <c r="DJ527" s="30"/>
      <c r="DK527" s="30"/>
      <c r="DL527" s="29"/>
      <c r="DM527" s="29"/>
      <c r="DN527" s="30"/>
      <c r="DO527" s="30"/>
      <c r="DP527" s="30"/>
      <c r="DQ527" s="30"/>
      <c r="DR527" s="30"/>
      <c r="DS527" s="30"/>
      <c r="DT527" s="30"/>
      <c r="DU527" s="30"/>
      <c r="DV527" s="30"/>
      <c r="DX527"/>
      <c r="DY527"/>
      <c r="DZ527"/>
      <c r="EA527">
        <f>ED523/(ED518-ED519)</f>
        <v>502.5</v>
      </c>
      <c r="EB527"/>
      <c r="EC527">
        <f>ED522/(ED518-ED519)</f>
        <v>122.9</v>
      </c>
      <c r="ED527" t="s">
        <v>10</v>
      </c>
      <c r="EE527">
        <f>ED522/ED520</f>
        <v>204.83333333333334</v>
      </c>
      <c r="EF527">
        <f>ED523/ED520</f>
        <v>837.5</v>
      </c>
      <c r="EG527" s="33">
        <v>35</v>
      </c>
      <c r="EH527" s="30"/>
      <c r="EI527" s="34">
        <v>1.044E-5</v>
      </c>
      <c r="EJ527" s="30">
        <v>54.79</v>
      </c>
      <c r="EK527" s="30">
        <v>50.018999999999998</v>
      </c>
      <c r="EL527" s="30">
        <v>58.185000000000002</v>
      </c>
      <c r="EM527" s="30">
        <v>-107.879</v>
      </c>
      <c r="EN527" s="30">
        <v>1.7999999999999999E-2</v>
      </c>
      <c r="EO527" s="30"/>
      <c r="EP527" s="30"/>
      <c r="EQ527" s="33"/>
      <c r="ER527" s="30"/>
      <c r="ES527" s="30"/>
      <c r="ET527" s="30"/>
      <c r="EU527" s="30"/>
      <c r="EV527" s="30"/>
      <c r="EW527" s="30"/>
      <c r="EX527" s="30"/>
      <c r="EY527" s="30"/>
      <c r="EZ527" s="30"/>
      <c r="GB527" s="29"/>
      <c r="GC527" s="29"/>
      <c r="GD527" s="29"/>
      <c r="GE527" s="29"/>
      <c r="GF527" s="29"/>
      <c r="GG527" s="29"/>
      <c r="GH527" s="29"/>
      <c r="GI527" s="29"/>
      <c r="GJ527" s="29"/>
      <c r="GK527" s="29"/>
      <c r="GL527" s="29"/>
      <c r="GM527" s="29"/>
      <c r="GN527" s="29"/>
    </row>
    <row r="528" spans="1:196" x14ac:dyDescent="0.25">
      <c r="A528" s="30"/>
      <c r="B528">
        <v>32</v>
      </c>
      <c r="D528" s="35">
        <v>3.9899999999999999E-6</v>
      </c>
      <c r="E528">
        <v>160.512</v>
      </c>
      <c r="F528">
        <v>154.46899999999999</v>
      </c>
      <c r="G528">
        <v>168.88900000000001</v>
      </c>
      <c r="H528">
        <v>131.63399999999999</v>
      </c>
      <c r="I528">
        <v>7.0000000000000001E-3</v>
      </c>
      <c r="L528" s="33"/>
      <c r="M528" s="30"/>
      <c r="N528" s="30"/>
      <c r="O528" s="30"/>
      <c r="P528" s="30"/>
      <c r="Q528" s="30"/>
      <c r="R528" s="30"/>
      <c r="S528" s="30"/>
      <c r="T528" s="30"/>
      <c r="U528" s="30"/>
      <c r="V528" s="33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">
        <v>8</v>
      </c>
      <c r="AS528" s="35">
        <v>1.4399999999999999E-5</v>
      </c>
      <c r="AT528">
        <v>153.624</v>
      </c>
      <c r="AU528">
        <v>119.42400000000001</v>
      </c>
      <c r="AV528">
        <v>198.05199999999999</v>
      </c>
      <c r="AW528">
        <v>-165.964</v>
      </c>
      <c r="AX528">
        <v>2.5000000000000001E-2</v>
      </c>
      <c r="BL528" s="33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3"/>
      <c r="BX528" s="30"/>
      <c r="BY528" s="30"/>
      <c r="BZ528" s="30"/>
      <c r="CA528" s="30"/>
      <c r="CB528" s="30"/>
      <c r="CC528" s="30"/>
      <c r="CD528" s="30"/>
      <c r="CE528" s="30"/>
      <c r="CF528" s="30"/>
      <c r="CG528" s="33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3"/>
      <c r="DC528" s="30"/>
      <c r="DD528" s="30"/>
      <c r="DE528" s="30"/>
      <c r="DF528" s="30"/>
      <c r="DG528" s="30"/>
      <c r="DH528" s="30"/>
      <c r="DI528" s="30"/>
      <c r="DJ528" s="30"/>
      <c r="DK528" s="30"/>
      <c r="DL528" s="29"/>
      <c r="DM528" s="29"/>
      <c r="DN528" s="30"/>
      <c r="DO528" s="30"/>
      <c r="DP528" s="30"/>
      <c r="DQ528" s="30"/>
      <c r="DR528" s="30"/>
      <c r="DS528" s="30"/>
      <c r="DT528" s="30"/>
      <c r="DU528" s="30"/>
      <c r="DV528" s="30"/>
      <c r="DW528" s="33"/>
      <c r="DX528" s="29"/>
      <c r="DY528" s="29"/>
      <c r="DZ528" s="29"/>
      <c r="EA528" s="29"/>
      <c r="EB528" s="29"/>
      <c r="EC528" s="29"/>
      <c r="ED528" s="29"/>
      <c r="EE528" s="29"/>
      <c r="EF528" s="30"/>
      <c r="EG528" s="33">
        <v>36</v>
      </c>
      <c r="EH528" s="30"/>
      <c r="EI528" s="34">
        <v>5.5249999999999996E-6</v>
      </c>
      <c r="EJ528" s="30">
        <v>56.215000000000003</v>
      </c>
      <c r="EK528" s="30">
        <v>51.98</v>
      </c>
      <c r="EL528" s="30">
        <v>59.332999999999998</v>
      </c>
      <c r="EM528" s="30">
        <v>76.759</v>
      </c>
      <c r="EN528" s="30">
        <v>0.01</v>
      </c>
      <c r="EO528" s="30"/>
      <c r="EP528" s="30"/>
      <c r="EQ528" s="33"/>
      <c r="ER528" s="30"/>
      <c r="ES528" s="30"/>
      <c r="ET528" s="30"/>
      <c r="EU528" s="30"/>
      <c r="EV528" s="30"/>
      <c r="EW528" s="30"/>
      <c r="EX528" s="30"/>
      <c r="EY528" s="30"/>
      <c r="EZ528" s="30"/>
      <c r="GB528" s="29"/>
      <c r="GC528" s="29"/>
      <c r="GD528" s="29"/>
      <c r="GE528" s="29"/>
      <c r="GF528" s="29"/>
      <c r="GG528" s="29"/>
      <c r="GH528" s="29"/>
      <c r="GI528" s="29"/>
      <c r="GJ528" s="29"/>
      <c r="GK528" s="29"/>
      <c r="GL528" s="29"/>
      <c r="GM528" s="29"/>
      <c r="GN528" s="29"/>
    </row>
    <row r="529" spans="1:196" x14ac:dyDescent="0.25">
      <c r="A529" s="30"/>
      <c r="B529">
        <v>33</v>
      </c>
      <c r="D529" s="35">
        <v>4.9100000000000004E-6</v>
      </c>
      <c r="E529">
        <v>164.93799999999999</v>
      </c>
      <c r="F529">
        <v>159.309</v>
      </c>
      <c r="G529">
        <v>172.86199999999999</v>
      </c>
      <c r="H529">
        <v>-47.725999999999999</v>
      </c>
      <c r="I529">
        <v>8.0000000000000002E-3</v>
      </c>
      <c r="L529" s="33"/>
      <c r="M529" s="30"/>
      <c r="N529" s="30"/>
      <c r="O529" s="30"/>
      <c r="P529" s="30"/>
      <c r="Q529" s="30"/>
      <c r="R529" s="30"/>
      <c r="S529" s="30"/>
      <c r="T529" s="30"/>
      <c r="U529" s="30"/>
      <c r="V529" s="33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">
        <v>9</v>
      </c>
      <c r="AS529" s="35">
        <v>8.8999999999999995E-6</v>
      </c>
      <c r="AT529">
        <v>137.77799999999999</v>
      </c>
      <c r="AU529">
        <v>112.91200000000001</v>
      </c>
      <c r="AV529">
        <v>190.667</v>
      </c>
      <c r="AW529">
        <v>16.504000000000001</v>
      </c>
      <c r="AX529">
        <v>1.4999999999999999E-2</v>
      </c>
      <c r="BL529" s="33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3"/>
      <c r="BX529" s="30"/>
      <c r="BY529" s="30"/>
      <c r="BZ529" s="30"/>
      <c r="CA529" s="30"/>
      <c r="CB529" s="30"/>
      <c r="CC529" s="30"/>
      <c r="CD529" s="30"/>
      <c r="CE529" s="30"/>
      <c r="CF529" s="30"/>
      <c r="CG529" s="33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3"/>
      <c r="DC529" s="30"/>
      <c r="DD529" s="30"/>
      <c r="DE529" s="30"/>
      <c r="DF529" s="30"/>
      <c r="DG529" s="30"/>
      <c r="DH529" s="30"/>
      <c r="DI529" s="30"/>
      <c r="DJ529" s="30"/>
      <c r="DK529" s="30"/>
      <c r="DL529" s="29"/>
      <c r="DM529" s="29"/>
      <c r="DN529" s="30"/>
      <c r="DO529" s="30"/>
      <c r="DP529" s="30"/>
      <c r="DQ529" s="30"/>
      <c r="DR529" s="30"/>
      <c r="DS529" s="30"/>
      <c r="DT529" s="30"/>
      <c r="DU529" s="30"/>
      <c r="DV529" s="30"/>
      <c r="DW529" s="36" t="s">
        <v>157</v>
      </c>
      <c r="DX529" s="29"/>
      <c r="DY529" s="29"/>
      <c r="DZ529" s="29"/>
      <c r="EA529" s="29"/>
      <c r="EB529" s="29"/>
      <c r="EC529" s="29"/>
      <c r="ED529" s="29"/>
      <c r="EE529" s="29"/>
      <c r="EF529" s="30"/>
      <c r="EG529" s="33">
        <v>37</v>
      </c>
      <c r="EH529" s="30"/>
      <c r="EI529" s="34">
        <v>9.2089999999999994E-6</v>
      </c>
      <c r="EJ529" s="30">
        <v>55.661999999999999</v>
      </c>
      <c r="EK529" s="30">
        <v>48.564999999999998</v>
      </c>
      <c r="EL529" s="30">
        <v>62.168999999999997</v>
      </c>
      <c r="EM529" s="30">
        <v>-110.32299999999999</v>
      </c>
      <c r="EN529" s="30">
        <v>1.6E-2</v>
      </c>
      <c r="EO529" s="30"/>
      <c r="EP529" s="30"/>
      <c r="EQ529" s="33"/>
      <c r="ER529" s="30"/>
      <c r="ES529" s="30"/>
      <c r="ET529" s="30"/>
      <c r="EU529" s="30"/>
      <c r="EV529" s="30"/>
      <c r="EW529" s="30"/>
      <c r="EX529" s="30"/>
      <c r="EY529" s="30"/>
      <c r="EZ529" s="30"/>
      <c r="GB529" s="29"/>
      <c r="GC529" s="29"/>
      <c r="GD529" s="29"/>
      <c r="GE529" s="29"/>
      <c r="GF529" s="29"/>
      <c r="GG529" s="29"/>
      <c r="GH529" s="29"/>
      <c r="GI529" s="29"/>
      <c r="GJ529" s="29"/>
      <c r="GK529" s="29"/>
      <c r="GL529" s="29"/>
      <c r="GM529" s="29"/>
      <c r="GN529" s="29"/>
    </row>
    <row r="530" spans="1:196" x14ac:dyDescent="0.25">
      <c r="A530" s="30"/>
      <c r="B530">
        <v>34</v>
      </c>
      <c r="D530" s="35">
        <v>6.1399999999999997E-6</v>
      </c>
      <c r="E530">
        <v>152.88800000000001</v>
      </c>
      <c r="F530">
        <v>142.77600000000001</v>
      </c>
      <c r="G530">
        <v>176.29599999999999</v>
      </c>
      <c r="H530">
        <v>137.12100000000001</v>
      </c>
      <c r="I530">
        <v>0.01</v>
      </c>
      <c r="L530" s="33"/>
      <c r="M530" s="30"/>
      <c r="N530" s="30"/>
      <c r="O530" s="30"/>
      <c r="P530" s="30"/>
      <c r="Q530" s="30"/>
      <c r="R530" s="30"/>
      <c r="S530" s="30"/>
      <c r="T530" s="30"/>
      <c r="U530" s="30"/>
      <c r="V530" s="33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">
        <v>10</v>
      </c>
      <c r="AS530" s="35">
        <v>8.8999999999999995E-6</v>
      </c>
      <c r="AT530">
        <v>154.256</v>
      </c>
      <c r="AU530">
        <v>131.90899999999999</v>
      </c>
      <c r="AV530">
        <v>190.667</v>
      </c>
      <c r="AW530">
        <v>-165.46600000000001</v>
      </c>
      <c r="AX530">
        <v>1.6E-2</v>
      </c>
      <c r="BL530" s="33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3"/>
      <c r="BX530" s="30"/>
      <c r="BY530" s="30"/>
      <c r="BZ530" s="30"/>
      <c r="CA530" s="30"/>
      <c r="CB530" s="30"/>
      <c r="CC530" s="30"/>
      <c r="CD530" s="30"/>
      <c r="CE530" s="30"/>
      <c r="CF530" s="30"/>
      <c r="CG530" s="33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3"/>
      <c r="DC530" s="30"/>
      <c r="DD530" s="30"/>
      <c r="DE530" s="30"/>
      <c r="DF530" s="30"/>
      <c r="DG530" s="30"/>
      <c r="DH530" s="30"/>
      <c r="DI530" s="30"/>
      <c r="DJ530" s="30"/>
      <c r="DK530" s="30"/>
      <c r="DL530" s="29"/>
      <c r="DM530" s="29"/>
      <c r="DN530" s="30"/>
      <c r="DO530" s="30"/>
      <c r="DP530" s="30"/>
      <c r="DQ530" s="30"/>
      <c r="DR530" s="30"/>
      <c r="DS530" s="30"/>
      <c r="DT530" s="30"/>
      <c r="DU530" s="30"/>
      <c r="DV530" s="30"/>
      <c r="DW530" s="3" t="s">
        <v>12</v>
      </c>
      <c r="DX530" t="s">
        <v>1</v>
      </c>
      <c r="DY530" t="s">
        <v>2</v>
      </c>
      <c r="DZ530" t="s">
        <v>3</v>
      </c>
      <c r="EA530" t="s">
        <v>4</v>
      </c>
      <c r="EB530" t="s">
        <v>5</v>
      </c>
      <c r="EC530" t="s">
        <v>6</v>
      </c>
      <c r="ED530" t="s">
        <v>13</v>
      </c>
      <c r="EE530"/>
      <c r="EG530" s="33">
        <v>38</v>
      </c>
      <c r="EH530" s="30"/>
      <c r="EI530" s="34">
        <v>5.8320000000000002E-6</v>
      </c>
      <c r="EJ530" s="30">
        <v>57.037999999999997</v>
      </c>
      <c r="EK530" s="30">
        <v>50.777999999999999</v>
      </c>
      <c r="EL530" s="30">
        <v>63.832999999999998</v>
      </c>
      <c r="EM530" s="30">
        <v>70.56</v>
      </c>
      <c r="EN530" s="30">
        <v>0.01</v>
      </c>
      <c r="EO530" s="30"/>
      <c r="EP530" s="30"/>
      <c r="EQ530" s="33"/>
      <c r="ER530" s="30"/>
      <c r="ES530" s="30"/>
      <c r="ET530" s="30"/>
      <c r="EU530" s="30"/>
      <c r="EV530" s="30"/>
      <c r="EW530" s="30"/>
      <c r="EX530" s="30"/>
      <c r="EY530" s="30"/>
      <c r="EZ530" s="30"/>
      <c r="GB530" s="29"/>
      <c r="GC530" s="29"/>
      <c r="GD530" s="29"/>
      <c r="GE530" s="29"/>
      <c r="GF530" s="29"/>
      <c r="GG530" s="29"/>
      <c r="GH530" s="29"/>
      <c r="GI530" s="29"/>
      <c r="GJ530" s="29"/>
      <c r="GK530" s="29"/>
      <c r="GL530" s="29"/>
      <c r="GM530" s="29"/>
      <c r="GN530" s="29"/>
    </row>
    <row r="531" spans="1:196" x14ac:dyDescent="0.25">
      <c r="A531" s="30"/>
      <c r="B531">
        <v>35</v>
      </c>
      <c r="D531" s="35">
        <v>5.22E-6</v>
      </c>
      <c r="E531">
        <v>150.70699999999999</v>
      </c>
      <c r="F531">
        <v>131.94300000000001</v>
      </c>
      <c r="G531">
        <v>221.768</v>
      </c>
      <c r="H531">
        <v>-50.194000000000003</v>
      </c>
      <c r="I531">
        <v>8.9999999999999993E-3</v>
      </c>
      <c r="L531" s="33"/>
      <c r="M531" s="30"/>
      <c r="N531" s="30"/>
      <c r="O531" s="30"/>
      <c r="P531" s="30"/>
      <c r="Q531" s="30"/>
      <c r="R531" s="30"/>
      <c r="S531" s="30"/>
      <c r="T531" s="30"/>
      <c r="U531" s="30"/>
      <c r="V531" s="33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">
        <v>11</v>
      </c>
      <c r="AS531" s="35">
        <v>9.2099999999999999E-6</v>
      </c>
      <c r="AT531">
        <v>141.16300000000001</v>
      </c>
      <c r="AU531">
        <v>120.5</v>
      </c>
      <c r="AV531">
        <v>155.71799999999999</v>
      </c>
      <c r="AW531">
        <v>14.036</v>
      </c>
      <c r="AX531">
        <v>1.6E-2</v>
      </c>
      <c r="BL531" s="33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3"/>
      <c r="BX531" s="30"/>
      <c r="BY531" s="30"/>
      <c r="BZ531" s="30"/>
      <c r="CA531" s="30"/>
      <c r="CB531" s="30"/>
      <c r="CC531" s="30"/>
      <c r="CD531" s="30"/>
      <c r="CE531" s="30"/>
      <c r="CF531" s="30"/>
      <c r="CG531" s="33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3"/>
      <c r="DC531" s="30"/>
      <c r="DD531" s="30"/>
      <c r="DE531" s="30"/>
      <c r="DF531" s="30"/>
      <c r="DG531" s="30"/>
      <c r="DH531" s="30"/>
      <c r="DI531" s="30"/>
      <c r="DJ531" s="30"/>
      <c r="DK531" s="30"/>
      <c r="DL531" s="29"/>
      <c r="DM531" s="29"/>
      <c r="DN531" s="30"/>
      <c r="DO531" s="30"/>
      <c r="DP531" s="30"/>
      <c r="DQ531" s="30"/>
      <c r="DR531" s="30"/>
      <c r="DS531" s="30"/>
      <c r="DT531" s="30"/>
      <c r="DU531" s="30"/>
      <c r="DV531" s="30"/>
      <c r="DW531" s="3">
        <v>1</v>
      </c>
      <c r="DX531"/>
      <c r="DY531" s="35">
        <v>1.38E-5</v>
      </c>
      <c r="DZ531">
        <v>53.945</v>
      </c>
      <c r="EA531">
        <v>48.787999999999997</v>
      </c>
      <c r="EB531">
        <v>62.161999999999999</v>
      </c>
      <c r="EC531">
        <v>110.095</v>
      </c>
      <c r="ED531">
        <v>2.4E-2</v>
      </c>
      <c r="EE531"/>
      <c r="EG531" s="33">
        <v>39</v>
      </c>
      <c r="EH531" s="30"/>
      <c r="EI531" s="34">
        <v>6.7530000000000004E-6</v>
      </c>
      <c r="EJ531" s="30">
        <v>54.362000000000002</v>
      </c>
      <c r="EK531" s="30">
        <v>50.905000000000001</v>
      </c>
      <c r="EL531" s="30">
        <v>57.332999999999998</v>
      </c>
      <c r="EM531" s="30">
        <v>-106.699</v>
      </c>
      <c r="EN531" s="30">
        <v>1.2E-2</v>
      </c>
      <c r="EO531" s="30"/>
      <c r="EP531" s="30"/>
      <c r="EQ531" s="33"/>
      <c r="ER531" s="30"/>
      <c r="ES531" s="30"/>
      <c r="ET531" s="30"/>
      <c r="EU531" s="30"/>
      <c r="EV531" s="30"/>
      <c r="EW531" s="30"/>
      <c r="EX531" s="30"/>
      <c r="EY531" s="30"/>
      <c r="EZ531" s="30"/>
      <c r="GB531" s="29"/>
      <c r="GC531" s="29"/>
      <c r="GD531" s="29"/>
      <c r="GE531" s="29"/>
      <c r="GF531" s="29"/>
      <c r="GG531" s="29"/>
      <c r="GH531" s="29"/>
      <c r="GI531" s="29"/>
      <c r="GJ531" s="29"/>
      <c r="GK531" s="29"/>
      <c r="GL531" s="29"/>
      <c r="GM531" s="29"/>
      <c r="GN531" s="29"/>
    </row>
    <row r="532" spans="1:196" x14ac:dyDescent="0.25">
      <c r="A532" s="30"/>
      <c r="B532">
        <v>36</v>
      </c>
      <c r="D532" s="35">
        <v>4.3000000000000003E-6</v>
      </c>
      <c r="E532">
        <v>137.68700000000001</v>
      </c>
      <c r="F532">
        <v>133.36699999999999</v>
      </c>
      <c r="G532">
        <v>144.88800000000001</v>
      </c>
      <c r="H532">
        <v>141.34</v>
      </c>
      <c r="I532">
        <v>7.0000000000000001E-3</v>
      </c>
      <c r="L532" s="33"/>
      <c r="M532" s="30"/>
      <c r="N532" s="30"/>
      <c r="O532" s="30"/>
      <c r="P532" s="30"/>
      <c r="Q532" s="30"/>
      <c r="R532" s="30"/>
      <c r="S532" s="30"/>
      <c r="T532" s="30"/>
      <c r="U532" s="30"/>
      <c r="V532" s="33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">
        <v>12</v>
      </c>
      <c r="AS532" s="35">
        <v>1.2300000000000001E-5</v>
      </c>
      <c r="AT532">
        <v>119.08499999999999</v>
      </c>
      <c r="AU532">
        <v>83.915000000000006</v>
      </c>
      <c r="AV532">
        <v>164.10300000000001</v>
      </c>
      <c r="AW532">
        <v>-166.67500000000001</v>
      </c>
      <c r="AX532">
        <v>2.1999999999999999E-2</v>
      </c>
      <c r="BL532" s="33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3"/>
      <c r="BX532" s="30"/>
      <c r="BY532" s="30"/>
      <c r="BZ532" s="30"/>
      <c r="CA532" s="30"/>
      <c r="CB532" s="30"/>
      <c r="CC532" s="30"/>
      <c r="CD532" s="30"/>
      <c r="CE532" s="30"/>
      <c r="CF532" s="30"/>
      <c r="CG532" s="33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3"/>
      <c r="DC532" s="30"/>
      <c r="DD532" s="30"/>
      <c r="DE532" s="30"/>
      <c r="DF532" s="30"/>
      <c r="DG532" s="30"/>
      <c r="DH532" s="30"/>
      <c r="DI532" s="30"/>
      <c r="DJ532" s="30"/>
      <c r="DK532" s="30"/>
      <c r="DL532" s="29"/>
      <c r="DM532" s="29"/>
      <c r="DN532" s="30"/>
      <c r="DO532" s="30"/>
      <c r="DP532" s="30"/>
      <c r="DQ532" s="30"/>
      <c r="DR532" s="30"/>
      <c r="DS532" s="30"/>
      <c r="DT532" s="30"/>
      <c r="DU532" s="30"/>
      <c r="DV532" s="30"/>
      <c r="DW532" s="3">
        <v>2</v>
      </c>
      <c r="DX532"/>
      <c r="DY532" s="35">
        <v>1.3499999999999999E-5</v>
      </c>
      <c r="DZ532">
        <v>56.829000000000001</v>
      </c>
      <c r="EA532">
        <v>51.218000000000004</v>
      </c>
      <c r="EB532">
        <v>67.778000000000006</v>
      </c>
      <c r="EC532">
        <v>-69.444000000000003</v>
      </c>
      <c r="ED532">
        <v>2.4E-2</v>
      </c>
      <c r="EE532"/>
      <c r="EG532" s="33">
        <v>40</v>
      </c>
      <c r="EH532" s="30"/>
      <c r="EI532" s="34">
        <v>6.139E-6</v>
      </c>
      <c r="EJ532" s="30">
        <v>57.488999999999997</v>
      </c>
      <c r="EK532" s="30">
        <v>50.210999999999999</v>
      </c>
      <c r="EL532" s="30">
        <v>67.332999999999998</v>
      </c>
      <c r="EM532" s="30">
        <v>68.748999999999995</v>
      </c>
      <c r="EN532" s="30">
        <v>1.0999999999999999E-2</v>
      </c>
      <c r="EO532" s="30"/>
      <c r="EP532" s="30"/>
      <c r="EQ532" s="33"/>
      <c r="ER532" s="30"/>
      <c r="ES532" s="30"/>
      <c r="ET532" s="30"/>
      <c r="EU532" s="30"/>
      <c r="EV532" s="30"/>
      <c r="EW532" s="30"/>
      <c r="EX532" s="30"/>
      <c r="EY532" s="30"/>
      <c r="EZ532" s="30"/>
      <c r="GB532" s="29"/>
      <c r="GC532" s="29"/>
      <c r="GD532" s="29"/>
      <c r="GE532" s="29"/>
      <c r="GF532" s="29"/>
      <c r="GG532" s="29"/>
      <c r="GH532" s="29"/>
      <c r="GI532" s="29"/>
      <c r="GJ532" s="29"/>
      <c r="GK532" s="29"/>
      <c r="GL532" s="29"/>
      <c r="GM532" s="29"/>
      <c r="GN532" s="29"/>
    </row>
    <row r="533" spans="1:196" x14ac:dyDescent="0.25">
      <c r="A533" s="30"/>
      <c r="B533">
        <v>37</v>
      </c>
      <c r="D533" s="35">
        <v>7.6699999999999994E-6</v>
      </c>
      <c r="E533">
        <v>144.96199999999999</v>
      </c>
      <c r="F533">
        <v>135.185</v>
      </c>
      <c r="G533">
        <v>152.77799999999999</v>
      </c>
      <c r="H533">
        <v>-43.264000000000003</v>
      </c>
      <c r="I533">
        <v>1.2999999999999999E-2</v>
      </c>
      <c r="L533" s="33"/>
      <c r="M533" s="30"/>
      <c r="N533" s="30"/>
      <c r="O533" s="30"/>
      <c r="P533" s="30"/>
      <c r="Q533" s="30"/>
      <c r="R533" s="30"/>
      <c r="S533" s="30"/>
      <c r="T533" s="30"/>
      <c r="U533" s="30"/>
      <c r="V533" s="33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">
        <v>13</v>
      </c>
      <c r="AS533" s="35">
        <v>5.5300000000000004E-6</v>
      </c>
      <c r="AT533">
        <v>103.66</v>
      </c>
      <c r="AU533">
        <v>86.221999999999994</v>
      </c>
      <c r="AV533">
        <v>111.77800000000001</v>
      </c>
      <c r="AW533">
        <v>17.353999999999999</v>
      </c>
      <c r="AX533">
        <v>8.9999999999999993E-3</v>
      </c>
      <c r="BL533" s="33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3"/>
      <c r="BX533" s="30"/>
      <c r="BY533" s="30"/>
      <c r="BZ533" s="30"/>
      <c r="CA533" s="30"/>
      <c r="CB533" s="30"/>
      <c r="CC533" s="30"/>
      <c r="CD533" s="30"/>
      <c r="CE533" s="30"/>
      <c r="CF533" s="30"/>
      <c r="CG533" s="33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3"/>
      <c r="DC533" s="30"/>
      <c r="DD533" s="30"/>
      <c r="DE533" s="30"/>
      <c r="DF533" s="30"/>
      <c r="DG533" s="30"/>
      <c r="DH533" s="30"/>
      <c r="DI533" s="30"/>
      <c r="DJ533" s="30"/>
      <c r="DK533" s="30"/>
      <c r="DL533" s="29"/>
      <c r="DM533" s="29"/>
      <c r="DN533" s="30"/>
      <c r="DO533" s="30"/>
      <c r="DP533" s="30"/>
      <c r="DQ533" s="30"/>
      <c r="DR533" s="30"/>
      <c r="DS533" s="30"/>
      <c r="DT533" s="30"/>
      <c r="DU533" s="30"/>
      <c r="DV533" s="30"/>
      <c r="DW533" s="3">
        <v>3</v>
      </c>
      <c r="DX533"/>
      <c r="DY533" s="35">
        <v>1.2300000000000001E-5</v>
      </c>
      <c r="DZ533">
        <v>61.74</v>
      </c>
      <c r="EA533">
        <v>54.506</v>
      </c>
      <c r="EB533">
        <v>67.778000000000006</v>
      </c>
      <c r="EC533">
        <v>110.726</v>
      </c>
      <c r="ED533">
        <v>2.1999999999999999E-2</v>
      </c>
      <c r="EE533"/>
      <c r="EG533" s="33">
        <v>41</v>
      </c>
      <c r="EH533" s="30"/>
      <c r="EI533" s="34">
        <v>7.3669999999999999E-6</v>
      </c>
      <c r="EJ533" s="30">
        <v>58.883000000000003</v>
      </c>
      <c r="EK533" s="30">
        <v>52.271999999999998</v>
      </c>
      <c r="EL533" s="30">
        <v>67.332999999999998</v>
      </c>
      <c r="EM533" s="30">
        <v>-105.255</v>
      </c>
      <c r="EN533" s="30">
        <v>1.2999999999999999E-2</v>
      </c>
      <c r="EO533" s="30"/>
      <c r="EP533" s="30"/>
      <c r="EQ533" s="33"/>
      <c r="ER533" s="30"/>
      <c r="ES533" s="30"/>
      <c r="ET533" s="30"/>
      <c r="EU533" s="30"/>
      <c r="EV533" s="30"/>
      <c r="EW533" s="30"/>
      <c r="EX533" s="30"/>
      <c r="EY533" s="30"/>
      <c r="EZ533" s="30"/>
      <c r="GB533" s="29"/>
      <c r="GC533" s="29"/>
      <c r="GD533" s="29"/>
      <c r="GE533" s="29"/>
      <c r="GF533" s="29"/>
      <c r="GG533" s="29"/>
      <c r="GH533" s="29"/>
      <c r="GI533" s="29"/>
      <c r="GJ533" s="29"/>
      <c r="GK533" s="29"/>
      <c r="GL533" s="29"/>
      <c r="GM533" s="29"/>
      <c r="GN533" s="29"/>
    </row>
    <row r="534" spans="1:196" x14ac:dyDescent="0.25">
      <c r="A534" s="30"/>
      <c r="B534">
        <v>38</v>
      </c>
      <c r="D534" s="35">
        <v>3.3799999999999998E-6</v>
      </c>
      <c r="E534">
        <v>168.52699999999999</v>
      </c>
      <c r="F534">
        <v>152.22200000000001</v>
      </c>
      <c r="G534">
        <v>188.667</v>
      </c>
      <c r="H534">
        <v>143.13</v>
      </c>
      <c r="I534">
        <v>6.0000000000000001E-3</v>
      </c>
      <c r="L534" s="33"/>
      <c r="M534" s="30"/>
      <c r="N534" s="30"/>
      <c r="O534" s="30"/>
      <c r="P534" s="30"/>
      <c r="Q534" s="30"/>
      <c r="R534" s="30"/>
      <c r="S534" s="30"/>
      <c r="T534" s="30"/>
      <c r="U534" s="30"/>
      <c r="V534" s="33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">
        <v>14</v>
      </c>
      <c r="AS534" s="35">
        <v>8.6000000000000007E-6</v>
      </c>
      <c r="AT534">
        <v>128.637</v>
      </c>
      <c r="AU534">
        <v>101.509</v>
      </c>
      <c r="AV534">
        <v>163.43700000000001</v>
      </c>
      <c r="AW534">
        <v>15.068</v>
      </c>
      <c r="AX534">
        <v>1.4999999999999999E-2</v>
      </c>
      <c r="BL534" s="33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3"/>
      <c r="BX534" s="30"/>
      <c r="BY534" s="30"/>
      <c r="BZ534" s="30"/>
      <c r="CA534" s="30"/>
      <c r="CB534" s="30"/>
      <c r="CC534" s="30"/>
      <c r="CD534" s="30"/>
      <c r="CE534" s="30"/>
      <c r="CF534" s="30"/>
      <c r="CG534" s="33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3"/>
      <c r="DC534" s="30"/>
      <c r="DD534" s="30"/>
      <c r="DE534" s="30"/>
      <c r="DF534" s="30"/>
      <c r="DG534" s="30"/>
      <c r="DH534" s="30"/>
      <c r="DI534" s="30"/>
      <c r="DJ534" s="30"/>
      <c r="DK534" s="30"/>
      <c r="DL534" s="29"/>
      <c r="DM534" s="29"/>
      <c r="DN534" s="30"/>
      <c r="DO534" s="30"/>
      <c r="DP534" s="30"/>
      <c r="DQ534" s="30"/>
      <c r="DR534" s="30"/>
      <c r="DS534" s="30"/>
      <c r="DT534" s="30"/>
      <c r="DU534" s="30"/>
      <c r="DV534" s="30"/>
      <c r="DW534" s="3">
        <v>4</v>
      </c>
      <c r="DX534"/>
      <c r="DY534" s="35">
        <v>1.2300000000000001E-5</v>
      </c>
      <c r="DZ534">
        <v>64.366</v>
      </c>
      <c r="EA534">
        <v>56.838000000000001</v>
      </c>
      <c r="EB534">
        <v>72.403999999999996</v>
      </c>
      <c r="EC534">
        <v>-68.748999999999995</v>
      </c>
      <c r="ED534">
        <v>2.1000000000000001E-2</v>
      </c>
      <c r="EE534"/>
      <c r="EG534" s="33">
        <v>42</v>
      </c>
      <c r="EH534" s="30"/>
      <c r="EI534" s="34">
        <v>7.3669999999999999E-6</v>
      </c>
      <c r="EJ534" s="30">
        <v>58.914999999999999</v>
      </c>
      <c r="EK534" s="30">
        <v>54.082999999999998</v>
      </c>
      <c r="EL534" s="30">
        <v>62.124000000000002</v>
      </c>
      <c r="EM534" s="30">
        <v>70.016999999999996</v>
      </c>
      <c r="EN534" s="30">
        <v>1.2999999999999999E-2</v>
      </c>
      <c r="EO534" s="30"/>
      <c r="EP534" s="30"/>
      <c r="EQ534" s="33"/>
      <c r="ER534" s="30"/>
      <c r="ES534" s="30"/>
      <c r="ET534" s="30"/>
      <c r="EU534" s="30"/>
      <c r="EV534" s="30"/>
      <c r="EW534" s="30"/>
      <c r="EX534" s="30"/>
      <c r="EY534" s="30"/>
      <c r="EZ534" s="30"/>
      <c r="GB534" s="29"/>
      <c r="GC534" s="29"/>
      <c r="GD534" s="29"/>
      <c r="GE534" s="29"/>
      <c r="GF534" s="29"/>
      <c r="GG534" s="29"/>
      <c r="GH534" s="29"/>
      <c r="GI534" s="29"/>
      <c r="GJ534" s="29"/>
      <c r="GK534" s="29"/>
      <c r="GL534" s="29"/>
      <c r="GM534" s="29"/>
      <c r="GN534" s="29"/>
    </row>
    <row r="535" spans="1:196" x14ac:dyDescent="0.25">
      <c r="A535" s="30"/>
      <c r="B535">
        <v>39</v>
      </c>
      <c r="D535" s="35">
        <v>3.6799999999999999E-6</v>
      </c>
      <c r="E535">
        <v>170.99299999999999</v>
      </c>
      <c r="F535">
        <v>158.452</v>
      </c>
      <c r="G535">
        <v>194.77799999999999</v>
      </c>
      <c r="H535">
        <v>-30.963999999999999</v>
      </c>
      <c r="I535">
        <v>6.0000000000000001E-3</v>
      </c>
      <c r="L535" s="33"/>
      <c r="M535" s="30"/>
      <c r="N535" s="30"/>
      <c r="O535" s="30"/>
      <c r="P535" s="30"/>
      <c r="Q535" s="30"/>
      <c r="R535" s="30"/>
      <c r="S535" s="30"/>
      <c r="T535" s="30"/>
      <c r="U535" s="30"/>
      <c r="V535" s="33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">
        <v>15</v>
      </c>
      <c r="AS535" s="35">
        <v>8.2900000000000002E-6</v>
      </c>
      <c r="AT535">
        <v>133.381</v>
      </c>
      <c r="AU535">
        <v>103.407</v>
      </c>
      <c r="AV535">
        <v>168.72900000000001</v>
      </c>
      <c r="AW535">
        <v>-166.50399999999999</v>
      </c>
      <c r="AX535">
        <v>1.4E-2</v>
      </c>
      <c r="BL535" s="33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3"/>
      <c r="BX535" s="30"/>
      <c r="BY535" s="30"/>
      <c r="BZ535" s="30"/>
      <c r="CA535" s="30"/>
      <c r="CB535" s="30"/>
      <c r="CC535" s="30"/>
      <c r="CD535" s="30"/>
      <c r="CE535" s="30"/>
      <c r="CF535" s="30"/>
      <c r="CG535" s="33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3"/>
      <c r="DC535" s="30"/>
      <c r="DD535" s="30"/>
      <c r="DE535" s="30"/>
      <c r="DF535" s="30"/>
      <c r="DG535" s="30"/>
      <c r="DH535" s="30"/>
      <c r="DI535" s="30"/>
      <c r="DJ535" s="30"/>
      <c r="DK535" s="30"/>
      <c r="DL535" s="29"/>
      <c r="DM535" s="29"/>
      <c r="DN535" s="30"/>
      <c r="DO535" s="30"/>
      <c r="DP535" s="30"/>
      <c r="DQ535" s="30"/>
      <c r="DR535" s="30"/>
      <c r="DS535" s="30"/>
      <c r="DT535" s="30"/>
      <c r="DU535" s="30"/>
      <c r="DV535" s="30"/>
      <c r="DW535" s="3">
        <v>5</v>
      </c>
      <c r="DX535"/>
      <c r="DY535" s="35">
        <v>1.2E-5</v>
      </c>
      <c r="DZ535">
        <v>68.796999999999997</v>
      </c>
      <c r="EA535">
        <v>64.444000000000003</v>
      </c>
      <c r="EB535">
        <v>74.58</v>
      </c>
      <c r="EC535">
        <v>109.855</v>
      </c>
      <c r="ED535">
        <v>2.1000000000000001E-2</v>
      </c>
      <c r="EE535"/>
      <c r="EG535" s="33">
        <v>43</v>
      </c>
      <c r="EH535" s="30"/>
      <c r="EI535" s="34">
        <v>7.9810000000000003E-6</v>
      </c>
      <c r="EJ535" s="30">
        <v>59.628</v>
      </c>
      <c r="EK535" s="30">
        <v>55.948</v>
      </c>
      <c r="EL535" s="30">
        <v>63.728999999999999</v>
      </c>
      <c r="EM535" s="30">
        <v>-108.435</v>
      </c>
      <c r="EN535" s="30">
        <v>1.4E-2</v>
      </c>
      <c r="EO535" s="30"/>
      <c r="EP535" s="30"/>
      <c r="EQ535" s="33"/>
      <c r="ER535" s="30"/>
      <c r="ES535" s="30"/>
      <c r="ET535" s="30"/>
      <c r="EU535" s="30"/>
      <c r="EV535" s="30"/>
      <c r="EW535" s="30"/>
      <c r="EX535" s="30"/>
      <c r="EY535" s="30"/>
      <c r="EZ535" s="30"/>
      <c r="GB535" s="29"/>
      <c r="GC535" s="29"/>
      <c r="GD535" s="29"/>
      <c r="GE535" s="29"/>
      <c r="GF535" s="29"/>
      <c r="GG535" s="29"/>
      <c r="GH535" s="29"/>
      <c r="GI535" s="29"/>
      <c r="GJ535" s="29"/>
      <c r="GK535" s="29"/>
      <c r="GL535" s="29"/>
      <c r="GM535" s="29"/>
      <c r="GN535" s="29"/>
    </row>
    <row r="536" spans="1:196" x14ac:dyDescent="0.25">
      <c r="A536" s="30"/>
      <c r="B536">
        <v>40</v>
      </c>
      <c r="D536" s="35">
        <v>5.5300000000000004E-6</v>
      </c>
      <c r="E536">
        <v>183.185</v>
      </c>
      <c r="F536">
        <v>162.48599999999999</v>
      </c>
      <c r="G536">
        <v>215.96299999999999</v>
      </c>
      <c r="H536">
        <v>135</v>
      </c>
      <c r="I536">
        <v>8.9999999999999993E-3</v>
      </c>
      <c r="L536" s="33"/>
      <c r="M536" s="30"/>
      <c r="N536" s="30"/>
      <c r="O536" s="30"/>
      <c r="P536" s="30"/>
      <c r="Q536" s="30"/>
      <c r="R536" s="30"/>
      <c r="S536" s="30"/>
      <c r="T536" s="30"/>
      <c r="U536" s="30"/>
      <c r="V536" s="33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">
        <v>16</v>
      </c>
      <c r="AS536" s="35">
        <v>7.0600000000000002E-6</v>
      </c>
      <c r="AT536">
        <v>119.35899999999999</v>
      </c>
      <c r="AU536">
        <v>115.19499999999999</v>
      </c>
      <c r="AV536">
        <v>126.075</v>
      </c>
      <c r="AW536">
        <v>12.804</v>
      </c>
      <c r="AX536">
        <v>1.2E-2</v>
      </c>
      <c r="BL536" s="33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3"/>
      <c r="BX536" s="30"/>
      <c r="BY536" s="30"/>
      <c r="BZ536" s="30"/>
      <c r="CA536" s="30"/>
      <c r="CB536" s="30"/>
      <c r="CC536" s="30"/>
      <c r="CD536" s="30"/>
      <c r="CE536" s="30"/>
      <c r="CF536" s="30"/>
      <c r="CG536" s="33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3"/>
      <c r="DC536" s="30"/>
      <c r="DD536" s="30"/>
      <c r="DE536" s="30"/>
      <c r="DF536" s="30"/>
      <c r="DG536" s="30"/>
      <c r="DH536" s="30"/>
      <c r="DI536" s="30"/>
      <c r="DJ536" s="30"/>
      <c r="DK536" s="30"/>
      <c r="DL536" s="29"/>
      <c r="DM536" s="29"/>
      <c r="DN536" s="30"/>
      <c r="DO536" s="30"/>
      <c r="DP536" s="30"/>
      <c r="DQ536" s="30"/>
      <c r="DR536" s="30"/>
      <c r="DS536" s="30"/>
      <c r="DT536" s="30"/>
      <c r="DU536" s="30"/>
      <c r="DV536" s="30"/>
      <c r="DW536" s="3">
        <v>6</v>
      </c>
      <c r="DX536"/>
      <c r="DY536" s="35">
        <v>9.5200000000000003E-6</v>
      </c>
      <c r="DZ536">
        <v>69.661000000000001</v>
      </c>
      <c r="EA536">
        <v>65.162999999999997</v>
      </c>
      <c r="EB536">
        <v>74.69</v>
      </c>
      <c r="EC536">
        <v>-66.037999999999997</v>
      </c>
      <c r="ED536">
        <v>1.6E-2</v>
      </c>
      <c r="EE536"/>
      <c r="EG536" s="33">
        <v>44</v>
      </c>
      <c r="EH536" s="30"/>
      <c r="EI536" s="34">
        <v>4.9110000000000001E-6</v>
      </c>
      <c r="EJ536" s="30">
        <v>62.271000000000001</v>
      </c>
      <c r="EK536" s="30">
        <v>59.466999999999999</v>
      </c>
      <c r="EL536" s="30">
        <v>64.578000000000003</v>
      </c>
      <c r="EM536" s="30">
        <v>70.346000000000004</v>
      </c>
      <c r="EN536" s="30">
        <v>8.0000000000000002E-3</v>
      </c>
      <c r="EO536" s="30"/>
      <c r="EP536" s="30"/>
      <c r="EQ536" s="33"/>
      <c r="ER536" s="30"/>
      <c r="ES536" s="30"/>
      <c r="ET536" s="30"/>
      <c r="EU536" s="30"/>
      <c r="EV536" s="30"/>
      <c r="EW536" s="30"/>
      <c r="EX536" s="30"/>
      <c r="EY536" s="30"/>
      <c r="EZ536" s="30"/>
      <c r="GB536" s="29"/>
      <c r="GC536" s="29"/>
      <c r="GD536" s="29"/>
      <c r="GE536" s="29"/>
      <c r="GF536" s="29"/>
      <c r="GG536" s="29"/>
      <c r="GH536" s="29"/>
      <c r="GI536" s="29"/>
      <c r="GJ536" s="29"/>
      <c r="GK536" s="29"/>
      <c r="GL536" s="29"/>
      <c r="GM536" s="29"/>
      <c r="GN536" s="29"/>
    </row>
    <row r="537" spans="1:196" x14ac:dyDescent="0.25">
      <c r="A537" s="30"/>
      <c r="B537">
        <v>41</v>
      </c>
      <c r="D537" s="35">
        <v>7.6699999999999994E-6</v>
      </c>
      <c r="E537">
        <v>163.49</v>
      </c>
      <c r="F537">
        <v>136.88900000000001</v>
      </c>
      <c r="G537">
        <v>230.13</v>
      </c>
      <c r="H537">
        <v>-43.264000000000003</v>
      </c>
      <c r="I537">
        <v>1.2999999999999999E-2</v>
      </c>
      <c r="L537" s="33"/>
      <c r="M537" s="30"/>
      <c r="N537" s="30"/>
      <c r="O537" s="30"/>
      <c r="P537" s="30"/>
      <c r="Q537" s="30"/>
      <c r="R537" s="30"/>
      <c r="S537" s="30"/>
      <c r="T537" s="30"/>
      <c r="U537" s="30"/>
      <c r="V537" s="33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">
        <v>17</v>
      </c>
      <c r="AS537" s="35">
        <v>8.6000000000000007E-6</v>
      </c>
      <c r="AT537">
        <v>114.492</v>
      </c>
      <c r="AU537">
        <v>84.534000000000006</v>
      </c>
      <c r="AV537">
        <v>156.28399999999999</v>
      </c>
      <c r="AW537">
        <v>-164.93199999999999</v>
      </c>
      <c r="AX537">
        <v>1.4999999999999999E-2</v>
      </c>
      <c r="BL537" s="33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3"/>
      <c r="BX537" s="30"/>
      <c r="BY537" s="30"/>
      <c r="BZ537" s="30"/>
      <c r="CA537" s="30"/>
      <c r="CB537" s="30"/>
      <c r="CC537" s="30"/>
      <c r="CD537" s="30"/>
      <c r="CE537" s="30"/>
      <c r="CF537" s="30"/>
      <c r="CG537" s="33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3"/>
      <c r="DC537" s="30"/>
      <c r="DD537" s="30"/>
      <c r="DE537" s="30"/>
      <c r="DF537" s="30"/>
      <c r="DG537" s="30"/>
      <c r="DH537" s="30"/>
      <c r="DI537" s="30"/>
      <c r="DJ537" s="30"/>
      <c r="DK537" s="30"/>
      <c r="DL537" s="29"/>
      <c r="DM537" s="29"/>
      <c r="DN537" s="30"/>
      <c r="DO537" s="30"/>
      <c r="DP537" s="30"/>
      <c r="DQ537" s="30"/>
      <c r="DR537" s="30"/>
      <c r="DS537" s="30"/>
      <c r="DT537" s="30"/>
      <c r="DU537" s="30"/>
      <c r="DV537" s="30"/>
      <c r="DW537" s="3">
        <v>7</v>
      </c>
      <c r="DX537"/>
      <c r="DY537" s="35">
        <v>1.29E-5</v>
      </c>
      <c r="DZ537">
        <v>68.903000000000006</v>
      </c>
      <c r="EA537">
        <v>65.138000000000005</v>
      </c>
      <c r="EB537">
        <v>79.37</v>
      </c>
      <c r="EC537">
        <v>109.747</v>
      </c>
      <c r="ED537">
        <v>2.3E-2</v>
      </c>
      <c r="EE537"/>
      <c r="EG537" s="33">
        <v>45</v>
      </c>
      <c r="EH537" s="30"/>
      <c r="EI537" s="34">
        <v>7.0600000000000002E-6</v>
      </c>
      <c r="EJ537" s="30">
        <v>65.343999999999994</v>
      </c>
      <c r="EK537" s="30">
        <v>62.152000000000001</v>
      </c>
      <c r="EL537" s="30">
        <v>69.302000000000007</v>
      </c>
      <c r="EM537" s="30">
        <v>-103.392</v>
      </c>
      <c r="EN537" s="30">
        <v>1.2E-2</v>
      </c>
      <c r="EO537" s="30"/>
      <c r="EP537" s="30"/>
      <c r="EQ537" s="33"/>
      <c r="ER537" s="30"/>
      <c r="ES537" s="30"/>
      <c r="ET537" s="30"/>
      <c r="EU537" s="30"/>
      <c r="EV537" s="30"/>
      <c r="EW537" s="30"/>
      <c r="EX537" s="30"/>
      <c r="EY537" s="30"/>
      <c r="EZ537" s="30"/>
      <c r="GB537" s="29"/>
      <c r="GC537" s="29"/>
      <c r="GD537" s="29"/>
      <c r="GE537" s="29"/>
      <c r="GF537" s="29"/>
      <c r="GG537" s="29"/>
      <c r="GH537" s="29"/>
      <c r="GI537" s="29"/>
      <c r="GJ537" s="29"/>
      <c r="GK537" s="29"/>
      <c r="GL537" s="29"/>
      <c r="GM537" s="29"/>
      <c r="GN537" s="29"/>
    </row>
    <row r="538" spans="1:196" x14ac:dyDescent="0.25">
      <c r="A538" s="30"/>
      <c r="B538">
        <v>42</v>
      </c>
      <c r="D538" s="35">
        <v>5.5300000000000004E-6</v>
      </c>
      <c r="E538">
        <v>165.32300000000001</v>
      </c>
      <c r="F538">
        <v>142.702</v>
      </c>
      <c r="G538">
        <v>195</v>
      </c>
      <c r="H538">
        <v>135</v>
      </c>
      <c r="I538">
        <v>8.9999999999999993E-3</v>
      </c>
      <c r="L538" s="33"/>
      <c r="M538" s="30"/>
      <c r="N538" s="30"/>
      <c r="O538" s="30"/>
      <c r="P538" s="30"/>
      <c r="Q538" s="30"/>
      <c r="R538" s="30"/>
      <c r="S538" s="30"/>
      <c r="T538" s="30"/>
      <c r="U538" s="30"/>
      <c r="V538" s="33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">
        <v>18</v>
      </c>
      <c r="AS538" s="35">
        <v>6.4500000000000001E-6</v>
      </c>
      <c r="AT538">
        <v>98.058999999999997</v>
      </c>
      <c r="AU538">
        <v>90.254000000000005</v>
      </c>
      <c r="AV538">
        <v>107.111</v>
      </c>
      <c r="AW538">
        <v>14.744</v>
      </c>
      <c r="AX538">
        <v>1.0999999999999999E-2</v>
      </c>
      <c r="BL538" s="33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3"/>
      <c r="BX538" s="30"/>
      <c r="BY538" s="30"/>
      <c r="BZ538" s="30"/>
      <c r="CA538" s="30"/>
      <c r="CB538" s="30"/>
      <c r="CC538" s="30"/>
      <c r="CD538" s="30"/>
      <c r="CE538" s="30"/>
      <c r="CF538" s="30"/>
      <c r="CG538" s="33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3"/>
      <c r="DC538" s="30"/>
      <c r="DD538" s="30"/>
      <c r="DE538" s="30"/>
      <c r="DF538" s="30"/>
      <c r="DG538" s="30"/>
      <c r="DH538" s="30"/>
      <c r="DI538" s="30"/>
      <c r="DJ538" s="30"/>
      <c r="DK538" s="30"/>
      <c r="DL538" s="29"/>
      <c r="DM538" s="29"/>
      <c r="DN538" s="30"/>
      <c r="DO538" s="30"/>
      <c r="DP538" s="30"/>
      <c r="DQ538" s="30"/>
      <c r="DR538" s="30"/>
      <c r="DS538" s="30"/>
      <c r="DT538" s="30"/>
      <c r="DU538" s="30"/>
      <c r="DV538" s="30"/>
      <c r="DW538" s="3">
        <v>8</v>
      </c>
      <c r="DX538"/>
      <c r="DY538" s="35">
        <v>9.5200000000000003E-6</v>
      </c>
      <c r="DZ538">
        <v>77.900999999999996</v>
      </c>
      <c r="EA538">
        <v>72.662999999999997</v>
      </c>
      <c r="EB538">
        <v>83.460999999999999</v>
      </c>
      <c r="EC538">
        <v>-67.834000000000003</v>
      </c>
      <c r="ED538">
        <v>1.6E-2</v>
      </c>
      <c r="EE538"/>
      <c r="EG538" s="33">
        <v>46</v>
      </c>
      <c r="EH538" s="30"/>
      <c r="EI538" s="34">
        <v>6.139E-6</v>
      </c>
      <c r="EJ538" s="30">
        <v>61.448999999999998</v>
      </c>
      <c r="EK538" s="30">
        <v>53.76</v>
      </c>
      <c r="EL538" s="30">
        <v>69.769000000000005</v>
      </c>
      <c r="EM538" s="30">
        <v>71.564999999999998</v>
      </c>
      <c r="EN538" s="30">
        <v>1.0999999999999999E-2</v>
      </c>
      <c r="EO538" s="30"/>
      <c r="EP538" s="30"/>
      <c r="EQ538" s="33"/>
      <c r="ER538" s="30"/>
      <c r="ES538" s="30"/>
      <c r="ET538" s="30"/>
      <c r="EU538" s="30"/>
      <c r="EV538" s="30"/>
      <c r="EW538" s="30"/>
      <c r="EX538" s="30"/>
      <c r="EY538" s="30"/>
      <c r="EZ538" s="30"/>
      <c r="GB538" s="29"/>
      <c r="GC538" s="29"/>
      <c r="GD538" s="29"/>
      <c r="GE538" s="29"/>
      <c r="GF538" s="29"/>
      <c r="GG538" s="29"/>
      <c r="GH538" s="29"/>
      <c r="GI538" s="29"/>
      <c r="GJ538" s="29"/>
      <c r="GK538" s="29"/>
      <c r="GL538" s="29"/>
      <c r="GM538" s="29"/>
      <c r="GN538" s="29"/>
    </row>
    <row r="539" spans="1:196" x14ac:dyDescent="0.25">
      <c r="A539" s="30"/>
      <c r="B539">
        <v>43</v>
      </c>
      <c r="D539" s="35">
        <v>7.9799999999999998E-6</v>
      </c>
      <c r="E539">
        <v>171.245</v>
      </c>
      <c r="F539">
        <v>160.72200000000001</v>
      </c>
      <c r="G539">
        <v>181.07400000000001</v>
      </c>
      <c r="H539">
        <v>-45</v>
      </c>
      <c r="I539">
        <v>1.4E-2</v>
      </c>
      <c r="L539" s="33"/>
      <c r="M539" s="30"/>
      <c r="N539" s="30"/>
      <c r="O539" s="30"/>
      <c r="P539" s="30"/>
      <c r="Q539" s="30"/>
      <c r="R539" s="30"/>
      <c r="S539" s="30"/>
      <c r="T539" s="30"/>
      <c r="U539" s="30"/>
      <c r="V539" s="33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">
        <v>19</v>
      </c>
      <c r="AS539" s="35">
        <v>7.3699999999999997E-6</v>
      </c>
      <c r="AT539">
        <v>109.946</v>
      </c>
      <c r="AU539">
        <v>98</v>
      </c>
      <c r="AV539">
        <v>119.392</v>
      </c>
      <c r="AW539">
        <v>12.265000000000001</v>
      </c>
      <c r="AX539">
        <v>1.2999999999999999E-2</v>
      </c>
      <c r="BL539" s="33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3"/>
      <c r="BX539" s="30"/>
      <c r="BY539" s="30"/>
      <c r="BZ539" s="30"/>
      <c r="CA539" s="30"/>
      <c r="CB539" s="30"/>
      <c r="CC539" s="30"/>
      <c r="CD539" s="30"/>
      <c r="CE539" s="30"/>
      <c r="CF539" s="30"/>
      <c r="CG539" s="33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3"/>
      <c r="DC539" s="30"/>
      <c r="DD539" s="30"/>
      <c r="DE539" s="30"/>
      <c r="DF539" s="30"/>
      <c r="DG539" s="30"/>
      <c r="DH539" s="30"/>
      <c r="DI539" s="30"/>
      <c r="DJ539" s="30"/>
      <c r="DK539" s="30"/>
      <c r="DL539" s="29"/>
      <c r="DM539" s="29"/>
      <c r="DN539" s="30"/>
      <c r="DO539" s="30"/>
      <c r="DP539" s="30"/>
      <c r="DQ539" s="30"/>
      <c r="DR539" s="30"/>
      <c r="DS539" s="30"/>
      <c r="DT539" s="30"/>
      <c r="DU539" s="30"/>
      <c r="DV539" s="30"/>
      <c r="DW539" s="3">
        <v>9</v>
      </c>
      <c r="DX539"/>
      <c r="DY539" s="35">
        <v>9.5200000000000003E-6</v>
      </c>
      <c r="DZ539">
        <v>75.625</v>
      </c>
      <c r="EA539">
        <v>71.814999999999998</v>
      </c>
      <c r="EB539">
        <v>81.667000000000002</v>
      </c>
      <c r="EC539">
        <v>111.44799999999999</v>
      </c>
      <c r="ED539">
        <v>1.7000000000000001E-2</v>
      </c>
      <c r="EE539"/>
      <c r="EG539" s="33">
        <v>47</v>
      </c>
      <c r="EH539" s="30"/>
      <c r="EI539" s="34">
        <v>7.0600000000000002E-6</v>
      </c>
      <c r="EJ539" s="30">
        <v>65.247</v>
      </c>
      <c r="EK539" s="30">
        <v>55.222999999999999</v>
      </c>
      <c r="EL539" s="30">
        <v>74</v>
      </c>
      <c r="EM539" s="30">
        <v>-111.801</v>
      </c>
      <c r="EN539" s="30">
        <v>1.2E-2</v>
      </c>
      <c r="EO539" s="30"/>
      <c r="EP539" s="30"/>
      <c r="EQ539" s="33"/>
      <c r="ER539" s="30"/>
      <c r="ES539" s="30"/>
      <c r="ET539" s="30"/>
      <c r="EU539" s="30"/>
      <c r="EV539" s="30"/>
      <c r="EW539" s="30"/>
      <c r="EX539" s="30"/>
      <c r="EY539" s="30"/>
      <c r="EZ539" s="30"/>
      <c r="GB539" s="29"/>
      <c r="GC539" s="29"/>
      <c r="GD539" s="29"/>
      <c r="GE539" s="29"/>
      <c r="GF539" s="29"/>
      <c r="GG539" s="29"/>
      <c r="GH539" s="29"/>
      <c r="GI539" s="29"/>
      <c r="GJ539" s="29"/>
      <c r="GK539" s="29"/>
      <c r="GL539" s="29"/>
      <c r="GM539" s="29"/>
      <c r="GN539" s="29"/>
    </row>
    <row r="540" spans="1:196" x14ac:dyDescent="0.25">
      <c r="A540" s="30"/>
      <c r="B540">
        <v>44</v>
      </c>
      <c r="D540" s="35">
        <v>5.5300000000000004E-6</v>
      </c>
      <c r="E540">
        <v>155.19800000000001</v>
      </c>
      <c r="F540">
        <v>144.804</v>
      </c>
      <c r="G540">
        <v>181.07400000000001</v>
      </c>
      <c r="H540">
        <v>139.76400000000001</v>
      </c>
      <c r="I540">
        <v>8.9999999999999993E-3</v>
      </c>
      <c r="L540" s="33"/>
      <c r="M540" s="30"/>
      <c r="N540" s="30"/>
      <c r="O540" s="30"/>
      <c r="P540" s="30"/>
      <c r="Q540" s="30"/>
      <c r="R540" s="30"/>
      <c r="S540" s="30"/>
      <c r="T540" s="30"/>
      <c r="U540" s="30"/>
      <c r="V540" s="33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">
        <v>20</v>
      </c>
      <c r="AS540" s="35">
        <v>8.8999999999999995E-6</v>
      </c>
      <c r="AT540">
        <v>88.591999999999999</v>
      </c>
      <c r="AU540">
        <v>85.265000000000001</v>
      </c>
      <c r="AV540">
        <v>98</v>
      </c>
      <c r="AW540">
        <v>-165.46600000000001</v>
      </c>
      <c r="AX540">
        <v>1.6E-2</v>
      </c>
      <c r="BL540" s="33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3"/>
      <c r="BX540" s="30"/>
      <c r="BY540" s="30"/>
      <c r="BZ540" s="30"/>
      <c r="CA540" s="30"/>
      <c r="CB540" s="30"/>
      <c r="CC540" s="30"/>
      <c r="CD540" s="30"/>
      <c r="CE540" s="30"/>
      <c r="CF540" s="30"/>
      <c r="CG540" s="33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3"/>
      <c r="DC540" s="30"/>
      <c r="DD540" s="30"/>
      <c r="DE540" s="30"/>
      <c r="DF540" s="30"/>
      <c r="DG540" s="30"/>
      <c r="DH540" s="30"/>
      <c r="DI540" s="30"/>
      <c r="DJ540" s="30"/>
      <c r="DK540" s="30"/>
      <c r="DL540" s="29"/>
      <c r="DM540" s="29"/>
      <c r="DN540" s="30"/>
      <c r="DO540" s="30"/>
      <c r="DP540" s="30"/>
      <c r="DQ540" s="30"/>
      <c r="DR540" s="30"/>
      <c r="DS540" s="30"/>
      <c r="DT540" s="30"/>
      <c r="DU540" s="30"/>
      <c r="DV540" s="30"/>
      <c r="DW540" s="3">
        <v>10</v>
      </c>
      <c r="DX540"/>
      <c r="DY540" s="35">
        <v>9.5200000000000003E-6</v>
      </c>
      <c r="DZ540">
        <v>83.936000000000007</v>
      </c>
      <c r="EA540">
        <v>73.471000000000004</v>
      </c>
      <c r="EB540">
        <v>91.518000000000001</v>
      </c>
      <c r="EC540">
        <v>-68.552000000000007</v>
      </c>
      <c r="ED540">
        <v>1.7000000000000001E-2</v>
      </c>
      <c r="EE540"/>
      <c r="EG540" s="33">
        <v>48</v>
      </c>
      <c r="EH540" s="30"/>
      <c r="EI540" s="34">
        <v>6.139E-6</v>
      </c>
      <c r="EJ540" s="30">
        <v>63.920999999999999</v>
      </c>
      <c r="EK540" s="30">
        <v>59.828000000000003</v>
      </c>
      <c r="EL540" s="30">
        <v>69</v>
      </c>
      <c r="EM540" s="30">
        <v>71.564999999999998</v>
      </c>
      <c r="EN540" s="30">
        <v>1.0999999999999999E-2</v>
      </c>
      <c r="EO540" s="30"/>
      <c r="EP540" s="30"/>
      <c r="EQ540" s="33"/>
      <c r="ER540" s="30"/>
      <c r="ES540" s="30"/>
      <c r="ET540" s="30"/>
      <c r="EU540" s="30"/>
      <c r="EV540" s="30"/>
      <c r="EW540" s="30"/>
      <c r="EX540" s="30"/>
      <c r="EY540" s="30"/>
      <c r="EZ540" s="30"/>
      <c r="GB540" s="29"/>
      <c r="GC540" s="29"/>
      <c r="GD540" s="29"/>
      <c r="GE540" s="29"/>
      <c r="GF540" s="29"/>
      <c r="GG540" s="29"/>
      <c r="GH540" s="29"/>
      <c r="GI540" s="29"/>
      <c r="GJ540" s="29"/>
      <c r="GK540" s="29"/>
      <c r="GL540" s="29"/>
      <c r="GM540" s="29"/>
      <c r="GN540" s="29"/>
    </row>
    <row r="541" spans="1:196" x14ac:dyDescent="0.25">
      <c r="A541" s="30"/>
      <c r="B541">
        <v>45</v>
      </c>
      <c r="D541" s="35">
        <v>5.5300000000000004E-6</v>
      </c>
      <c r="E541">
        <v>156.809</v>
      </c>
      <c r="F541">
        <v>139.88900000000001</v>
      </c>
      <c r="G541">
        <v>168.22200000000001</v>
      </c>
      <c r="H541">
        <v>-49.764000000000003</v>
      </c>
      <c r="I541">
        <v>0.01</v>
      </c>
      <c r="L541" s="33"/>
      <c r="M541" s="30"/>
      <c r="N541" s="30"/>
      <c r="O541" s="30"/>
      <c r="P541" s="30"/>
      <c r="Q541" s="30"/>
      <c r="R541" s="30"/>
      <c r="S541" s="30"/>
      <c r="T541" s="30"/>
      <c r="U541" s="30"/>
      <c r="V541" s="33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">
        <v>21</v>
      </c>
      <c r="AS541" s="35">
        <v>1.11E-5</v>
      </c>
      <c r="AT541">
        <v>77.933999999999997</v>
      </c>
      <c r="AU541">
        <v>71.593999999999994</v>
      </c>
      <c r="AV541">
        <v>89.686000000000007</v>
      </c>
      <c r="AW541">
        <v>14.826000000000001</v>
      </c>
      <c r="AX541">
        <v>1.9E-2</v>
      </c>
      <c r="BL541" s="33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3"/>
      <c r="BX541" s="30"/>
      <c r="BY541" s="30"/>
      <c r="BZ541" s="30"/>
      <c r="CA541" s="30"/>
      <c r="CB541" s="30"/>
      <c r="CC541" s="30"/>
      <c r="CD541" s="30"/>
      <c r="CE541" s="30"/>
      <c r="CF541" s="30"/>
      <c r="CG541" s="33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0"/>
      <c r="DB541" s="33"/>
      <c r="DC541" s="30"/>
      <c r="DD541" s="30"/>
      <c r="DE541" s="30"/>
      <c r="DF541" s="30"/>
      <c r="DG541" s="30"/>
      <c r="DH541" s="30"/>
      <c r="DI541" s="30"/>
      <c r="DJ541" s="30"/>
      <c r="DK541" s="30"/>
      <c r="DL541" s="29"/>
      <c r="DM541" s="29"/>
      <c r="DN541" s="30"/>
      <c r="DO541" s="30"/>
      <c r="DP541" s="30"/>
      <c r="DQ541" s="30"/>
      <c r="DR541" s="30"/>
      <c r="DS541" s="30"/>
      <c r="DT541" s="30"/>
      <c r="DU541" s="30"/>
      <c r="DV541" s="30"/>
      <c r="DW541" s="3">
        <v>11</v>
      </c>
      <c r="DX541"/>
      <c r="DY541" s="35">
        <v>5.8300000000000001E-6</v>
      </c>
      <c r="DZ541">
        <v>84.334999999999994</v>
      </c>
      <c r="EA541">
        <v>73.221999999999994</v>
      </c>
      <c r="EB541">
        <v>91.102999999999994</v>
      </c>
      <c r="EC541">
        <v>115.20099999999999</v>
      </c>
      <c r="ED541">
        <v>0.01</v>
      </c>
      <c r="EE541"/>
      <c r="EG541" s="33">
        <v>49</v>
      </c>
      <c r="EH541" s="30"/>
      <c r="EI541" s="34">
        <v>6.7530000000000004E-6</v>
      </c>
      <c r="EJ541" s="30">
        <v>66.478999999999999</v>
      </c>
      <c r="EK541" s="30">
        <v>60.396999999999998</v>
      </c>
      <c r="EL541" s="30">
        <v>72.757000000000005</v>
      </c>
      <c r="EM541" s="30">
        <v>-106.699</v>
      </c>
      <c r="EN541" s="30">
        <v>1.2E-2</v>
      </c>
      <c r="EO541" s="30"/>
      <c r="EP541" s="30"/>
      <c r="EQ541" s="33"/>
      <c r="ER541" s="30"/>
      <c r="ES541" s="30"/>
      <c r="ET541" s="30"/>
      <c r="EU541" s="30"/>
      <c r="EV541" s="30"/>
      <c r="EW541" s="30"/>
      <c r="EX541" s="30"/>
      <c r="EY541" s="30"/>
      <c r="EZ541" s="30"/>
      <c r="GB541" s="29"/>
      <c r="GC541" s="29"/>
      <c r="GD541" s="29"/>
      <c r="GE541" s="29"/>
      <c r="GF541" s="29"/>
      <c r="GG541" s="29"/>
      <c r="GH541" s="29"/>
      <c r="GI541" s="29"/>
      <c r="GJ541" s="29"/>
      <c r="GK541" s="29"/>
      <c r="GL541" s="29"/>
      <c r="GM541" s="29"/>
      <c r="GN541" s="29"/>
    </row>
    <row r="542" spans="1:196" x14ac:dyDescent="0.25">
      <c r="A542" s="30"/>
      <c r="B542">
        <v>46</v>
      </c>
      <c r="D542" s="35">
        <v>8.6000000000000007E-6</v>
      </c>
      <c r="E542">
        <v>156.02199999999999</v>
      </c>
      <c r="F542">
        <v>139.88900000000001</v>
      </c>
      <c r="G542">
        <v>170.03700000000001</v>
      </c>
      <c r="H542">
        <v>138.01300000000001</v>
      </c>
      <c r="I542">
        <v>1.4999999999999999E-2</v>
      </c>
      <c r="L542" s="33"/>
      <c r="M542" s="30"/>
      <c r="N542" s="30"/>
      <c r="O542" s="30"/>
      <c r="P542" s="30"/>
      <c r="Q542" s="30"/>
      <c r="R542" s="30"/>
      <c r="S542" s="30"/>
      <c r="T542" s="30"/>
      <c r="U542" s="30"/>
      <c r="V542" s="33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">
        <v>22</v>
      </c>
      <c r="AS542" s="35">
        <v>6.4500000000000001E-6</v>
      </c>
      <c r="AT542">
        <v>83.491</v>
      </c>
      <c r="AU542">
        <v>71.778000000000006</v>
      </c>
      <c r="AV542">
        <v>89.688999999999993</v>
      </c>
      <c r="AW542">
        <v>-160.71</v>
      </c>
      <c r="AX542">
        <v>1.0999999999999999E-2</v>
      </c>
      <c r="BL542" s="33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3"/>
      <c r="BX542" s="30"/>
      <c r="BY542" s="30"/>
      <c r="BZ542" s="30"/>
      <c r="CA542" s="30"/>
      <c r="CB542" s="30"/>
      <c r="CC542" s="30"/>
      <c r="CD542" s="30"/>
      <c r="CE542" s="30"/>
      <c r="CF542" s="30"/>
      <c r="CG542" s="33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/>
      <c r="CY542" s="30"/>
      <c r="CZ542" s="30"/>
      <c r="DA542" s="30"/>
      <c r="DB542" s="33"/>
      <c r="DC542" s="30"/>
      <c r="DD542" s="30"/>
      <c r="DE542" s="30"/>
      <c r="DF542" s="30"/>
      <c r="DG542" s="30"/>
      <c r="DH542" s="30"/>
      <c r="DI542" s="30"/>
      <c r="DJ542" s="30"/>
      <c r="DK542" s="30"/>
      <c r="DL542" s="29"/>
      <c r="DM542" s="29"/>
      <c r="DN542" s="30"/>
      <c r="DO542" s="30"/>
      <c r="DP542" s="30"/>
      <c r="DQ542" s="30"/>
      <c r="DR542" s="30"/>
      <c r="DS542" s="30"/>
      <c r="DT542" s="30"/>
      <c r="DU542" s="30"/>
      <c r="DV542" s="30"/>
      <c r="DW542" s="3">
        <v>12</v>
      </c>
      <c r="DX542"/>
      <c r="DY542" s="35">
        <v>9.2099999999999999E-6</v>
      </c>
      <c r="DZ542">
        <v>94.921999999999997</v>
      </c>
      <c r="EA542">
        <v>83.588999999999999</v>
      </c>
      <c r="EB542">
        <v>103.974</v>
      </c>
      <c r="EC542">
        <v>-68.962000000000003</v>
      </c>
      <c r="ED542">
        <v>1.6E-2</v>
      </c>
      <c r="EE542"/>
      <c r="EG542" s="33">
        <v>50</v>
      </c>
      <c r="EH542" s="30"/>
      <c r="EI542" s="34">
        <v>6.139E-6</v>
      </c>
      <c r="EJ542" s="30">
        <v>66.203000000000003</v>
      </c>
      <c r="EK542" s="30">
        <v>62.290999999999997</v>
      </c>
      <c r="EL542" s="30">
        <v>70.766999999999996</v>
      </c>
      <c r="EM542" s="30">
        <v>71.564999999999998</v>
      </c>
      <c r="EN542" s="30">
        <v>1.0999999999999999E-2</v>
      </c>
      <c r="EO542" s="30"/>
      <c r="EP542" s="30"/>
      <c r="EQ542" s="33"/>
      <c r="ER542" s="30"/>
      <c r="ES542" s="30"/>
      <c r="ET542" s="30"/>
      <c r="EU542" s="30"/>
      <c r="EV542" s="30"/>
      <c r="EW542" s="30"/>
      <c r="EX542" s="30"/>
      <c r="EY542" s="30"/>
      <c r="EZ542" s="30"/>
      <c r="GB542" s="29"/>
      <c r="GC542" s="29"/>
      <c r="GD542" s="29"/>
      <c r="GE542" s="29"/>
      <c r="GF542" s="29"/>
      <c r="GG542" s="29"/>
      <c r="GH542" s="29"/>
      <c r="GI542" s="29"/>
      <c r="GJ542" s="29"/>
      <c r="GK542" s="29"/>
      <c r="GL542" s="29"/>
      <c r="GM542" s="29"/>
      <c r="GN542" s="29"/>
    </row>
    <row r="543" spans="1:196" x14ac:dyDescent="0.25">
      <c r="A543" s="30"/>
      <c r="B543">
        <v>47</v>
      </c>
      <c r="D543" s="35">
        <v>1.29E-5</v>
      </c>
      <c r="E543">
        <v>158.691</v>
      </c>
      <c r="F543">
        <v>139.21700000000001</v>
      </c>
      <c r="G543">
        <v>171.45</v>
      </c>
      <c r="H543">
        <v>-42.088999999999999</v>
      </c>
      <c r="I543">
        <v>2.3E-2</v>
      </c>
      <c r="L543" s="33"/>
      <c r="M543" s="30"/>
      <c r="N543" s="30"/>
      <c r="O543" s="30"/>
      <c r="P543" s="30"/>
      <c r="Q543" s="30"/>
      <c r="R543" s="30"/>
      <c r="S543" s="30"/>
      <c r="T543" s="30"/>
      <c r="U543" s="30"/>
      <c r="V543" s="33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">
        <v>23</v>
      </c>
      <c r="AS543" s="35">
        <v>9.8200000000000008E-6</v>
      </c>
      <c r="AT543">
        <v>82.125</v>
      </c>
      <c r="AU543">
        <v>67.06</v>
      </c>
      <c r="AV543">
        <v>105.279</v>
      </c>
      <c r="AW543">
        <v>11.31</v>
      </c>
      <c r="AX543">
        <v>1.7000000000000001E-2</v>
      </c>
      <c r="BL543" s="33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3"/>
      <c r="BX543" s="30"/>
      <c r="BY543" s="30"/>
      <c r="BZ543" s="30"/>
      <c r="CA543" s="30"/>
      <c r="CB543" s="30"/>
      <c r="CC543" s="30"/>
      <c r="CD543" s="30"/>
      <c r="CE543" s="30"/>
      <c r="CF543" s="30"/>
      <c r="CG543" s="33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3"/>
      <c r="DC543" s="30"/>
      <c r="DD543" s="30"/>
      <c r="DE543" s="30"/>
      <c r="DF543" s="30"/>
      <c r="DG543" s="30"/>
      <c r="DH543" s="30"/>
      <c r="DI543" s="30"/>
      <c r="DJ543" s="30"/>
      <c r="DK543" s="30"/>
      <c r="DL543" s="29"/>
      <c r="DM543" s="29"/>
      <c r="DN543" s="30"/>
      <c r="DO543" s="30"/>
      <c r="DP543" s="30"/>
      <c r="DQ543" s="30"/>
      <c r="DR543" s="30"/>
      <c r="DS543" s="30"/>
      <c r="DT543" s="30"/>
      <c r="DU543" s="30"/>
      <c r="DV543" s="30"/>
      <c r="DW543" s="3">
        <v>13</v>
      </c>
      <c r="DX543"/>
      <c r="DY543" s="35">
        <v>1.38E-5</v>
      </c>
      <c r="DZ543">
        <v>97.331000000000003</v>
      </c>
      <c r="EA543">
        <v>82.858000000000004</v>
      </c>
      <c r="EB543">
        <v>112.556</v>
      </c>
      <c r="EC543">
        <v>110.095</v>
      </c>
      <c r="ED543">
        <v>2.4E-2</v>
      </c>
      <c r="EE543"/>
      <c r="EG543" s="33">
        <v>51</v>
      </c>
      <c r="EH543" s="30"/>
      <c r="EI543" s="34">
        <v>3.9899999999999999E-6</v>
      </c>
      <c r="EJ543" s="30">
        <v>64.641000000000005</v>
      </c>
      <c r="EK543" s="30">
        <v>60.332999999999998</v>
      </c>
      <c r="EL543" s="30">
        <v>70.832999999999998</v>
      </c>
      <c r="EM543" s="30">
        <v>-104.036</v>
      </c>
      <c r="EN543" s="30">
        <v>7.0000000000000001E-3</v>
      </c>
      <c r="EO543" s="30"/>
      <c r="EP543" s="30"/>
      <c r="EQ543" s="33"/>
      <c r="ER543" s="30"/>
      <c r="ES543" s="30"/>
      <c r="ET543" s="30"/>
      <c r="EU543" s="30"/>
      <c r="EV543" s="30"/>
      <c r="EW543" s="30"/>
      <c r="EX543" s="30"/>
      <c r="EY543" s="30"/>
      <c r="EZ543" s="30"/>
      <c r="GB543" s="29"/>
      <c r="GC543" s="29"/>
      <c r="GD543" s="29"/>
      <c r="GE543" s="29"/>
      <c r="GF543" s="29"/>
      <c r="GG543" s="29"/>
      <c r="GH543" s="29"/>
      <c r="GI543" s="29"/>
      <c r="GJ543" s="29"/>
      <c r="GK543" s="29"/>
      <c r="GL543" s="29"/>
      <c r="GM543" s="29"/>
      <c r="GN543" s="29"/>
    </row>
    <row r="544" spans="1:196" x14ac:dyDescent="0.25">
      <c r="A544" s="30"/>
      <c r="B544">
        <v>48</v>
      </c>
      <c r="D544" s="35">
        <v>5.22E-6</v>
      </c>
      <c r="E544">
        <v>138.77000000000001</v>
      </c>
      <c r="F544">
        <v>124.208</v>
      </c>
      <c r="G544">
        <v>146.22200000000001</v>
      </c>
      <c r="H544">
        <v>137.726</v>
      </c>
      <c r="I544">
        <v>8.9999999999999993E-3</v>
      </c>
      <c r="L544" s="33"/>
      <c r="M544" s="30"/>
      <c r="N544" s="30"/>
      <c r="O544" s="30"/>
      <c r="P544" s="30"/>
      <c r="Q544" s="30"/>
      <c r="R544" s="30"/>
      <c r="S544" s="30"/>
      <c r="T544" s="30"/>
      <c r="U544" s="30"/>
      <c r="V544" s="33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">
        <v>24</v>
      </c>
      <c r="AS544" s="35">
        <v>1.38E-5</v>
      </c>
      <c r="AT544">
        <v>73.915999999999997</v>
      </c>
      <c r="AU544">
        <v>62.295999999999999</v>
      </c>
      <c r="AV544">
        <v>85.293000000000006</v>
      </c>
      <c r="AW544">
        <v>-164.40700000000001</v>
      </c>
      <c r="AX544">
        <v>2.5000000000000001E-2</v>
      </c>
      <c r="BL544" s="33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3"/>
      <c r="BX544" s="30"/>
      <c r="BY544" s="30"/>
      <c r="BZ544" s="30"/>
      <c r="CA544" s="30"/>
      <c r="CB544" s="30"/>
      <c r="CC544" s="30"/>
      <c r="CD544" s="30"/>
      <c r="CE544" s="30"/>
      <c r="CF544" s="30"/>
      <c r="CG544" s="33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3"/>
      <c r="DC544" s="30"/>
      <c r="DD544" s="30"/>
      <c r="DE544" s="30"/>
      <c r="DF544" s="30"/>
      <c r="DG544" s="30"/>
      <c r="DH544" s="30"/>
      <c r="DI544" s="30"/>
      <c r="DJ544" s="30"/>
      <c r="DK544" s="30"/>
      <c r="DL544" s="29"/>
      <c r="DM544" s="29"/>
      <c r="DN544" s="30"/>
      <c r="DO544" s="30"/>
      <c r="DP544" s="30"/>
      <c r="DQ544" s="30"/>
      <c r="DR544" s="30"/>
      <c r="DS544" s="30"/>
      <c r="DT544" s="30"/>
      <c r="DU544" s="30"/>
      <c r="DV544" s="30"/>
      <c r="DW544" s="3">
        <v>14</v>
      </c>
      <c r="DX544"/>
      <c r="DY544" s="35">
        <v>7.9799999999999998E-6</v>
      </c>
      <c r="DZ544">
        <v>140.989</v>
      </c>
      <c r="EA544">
        <v>112.556</v>
      </c>
      <c r="EB544">
        <v>163.511</v>
      </c>
      <c r="EC544">
        <v>-66.501000000000005</v>
      </c>
      <c r="ED544">
        <v>1.4E-2</v>
      </c>
      <c r="EE544"/>
      <c r="EG544" s="33">
        <v>52</v>
      </c>
      <c r="EH544" s="30"/>
      <c r="EI544" s="34">
        <v>4.6040000000000003E-6</v>
      </c>
      <c r="EJ544" s="30">
        <v>59.534999999999997</v>
      </c>
      <c r="EK544" s="30">
        <v>54.578000000000003</v>
      </c>
      <c r="EL544" s="30">
        <v>64.364000000000004</v>
      </c>
      <c r="EM544" s="30">
        <v>65.224999999999994</v>
      </c>
      <c r="EN544" s="30">
        <v>8.0000000000000002E-3</v>
      </c>
      <c r="EO544" s="30"/>
      <c r="EP544" s="30"/>
      <c r="EQ544" s="33"/>
      <c r="ER544" s="30"/>
      <c r="ES544" s="30"/>
      <c r="ET544" s="30"/>
      <c r="EU544" s="30"/>
      <c r="EV544" s="30"/>
      <c r="EW544" s="30"/>
      <c r="EX544" s="30"/>
      <c r="EY544" s="30"/>
      <c r="EZ544" s="30"/>
      <c r="GB544" s="29"/>
      <c r="GC544" s="29"/>
      <c r="GD544" s="29"/>
      <c r="GE544" s="29"/>
      <c r="GF544" s="29"/>
      <c r="GG544" s="29"/>
      <c r="GH544" s="29"/>
      <c r="GI544" s="29"/>
      <c r="GJ544" s="29"/>
      <c r="GK544" s="29"/>
      <c r="GL544" s="29"/>
      <c r="GM544" s="29"/>
      <c r="GN544" s="29"/>
    </row>
    <row r="545" spans="1:196" x14ac:dyDescent="0.25">
      <c r="A545" s="30"/>
      <c r="B545">
        <v>49</v>
      </c>
      <c r="D545" s="35">
        <v>1.0699999999999999E-5</v>
      </c>
      <c r="E545">
        <v>155.62100000000001</v>
      </c>
      <c r="F545">
        <v>135</v>
      </c>
      <c r="G545">
        <v>174.04900000000001</v>
      </c>
      <c r="H545">
        <v>-46.168999999999997</v>
      </c>
      <c r="I545">
        <v>1.9E-2</v>
      </c>
      <c r="L545" s="33"/>
      <c r="M545" s="30"/>
      <c r="N545" s="30"/>
      <c r="O545" s="30"/>
      <c r="P545" s="30"/>
      <c r="Q545" s="30"/>
      <c r="R545" s="30"/>
      <c r="S545" s="30"/>
      <c r="T545" s="30"/>
      <c r="U545" s="30"/>
      <c r="V545" s="33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">
        <v>25</v>
      </c>
      <c r="AS545" s="35">
        <v>7.3699999999999997E-6</v>
      </c>
      <c r="AT545">
        <v>71.242999999999995</v>
      </c>
      <c r="AU545">
        <v>62.295999999999999</v>
      </c>
      <c r="AV545">
        <v>80.278000000000006</v>
      </c>
      <c r="AW545">
        <v>14.621</v>
      </c>
      <c r="AX545">
        <v>1.2999999999999999E-2</v>
      </c>
      <c r="BL545" s="33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3"/>
      <c r="BX545" s="30"/>
      <c r="BY545" s="30"/>
      <c r="BZ545" s="30"/>
      <c r="CA545" s="30"/>
      <c r="CB545" s="30"/>
      <c r="CC545" s="30"/>
      <c r="CD545" s="30"/>
      <c r="CE545" s="30"/>
      <c r="CF545" s="30"/>
      <c r="CG545" s="33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3"/>
      <c r="DC545" s="30"/>
      <c r="DD545" s="30"/>
      <c r="DE545" s="30"/>
      <c r="DF545" s="30"/>
      <c r="DG545" s="30"/>
      <c r="DH545" s="30"/>
      <c r="DI545" s="30"/>
      <c r="DJ545" s="30"/>
      <c r="DK545" s="30"/>
      <c r="DL545" s="29"/>
      <c r="DM545" s="29"/>
      <c r="DN545" s="30"/>
      <c r="DO545" s="30"/>
      <c r="DP545" s="30"/>
      <c r="DQ545" s="30"/>
      <c r="DR545" s="30"/>
      <c r="DS545" s="30"/>
      <c r="DT545" s="30"/>
      <c r="DU545" s="30"/>
      <c r="DV545" s="30"/>
      <c r="DW545" s="3">
        <v>15</v>
      </c>
      <c r="DX545"/>
      <c r="DY545" s="35">
        <v>9.8200000000000008E-6</v>
      </c>
      <c r="DZ545">
        <v>121.685</v>
      </c>
      <c r="EA545">
        <v>99.778000000000006</v>
      </c>
      <c r="EB545">
        <v>161.64500000000001</v>
      </c>
      <c r="EC545">
        <v>110.77200000000001</v>
      </c>
      <c r="ED545">
        <v>1.7000000000000001E-2</v>
      </c>
      <c r="EE545"/>
      <c r="EG545" s="33">
        <v>53</v>
      </c>
      <c r="EH545" s="30"/>
      <c r="EI545" s="34">
        <v>6.7530000000000004E-6</v>
      </c>
      <c r="EJ545" s="30">
        <v>63.82</v>
      </c>
      <c r="EK545" s="30">
        <v>58.582999999999998</v>
      </c>
      <c r="EL545" s="30">
        <v>71.332999999999998</v>
      </c>
      <c r="EM545" s="30">
        <v>-112.834</v>
      </c>
      <c r="EN545" s="30">
        <v>1.0999999999999999E-2</v>
      </c>
      <c r="EO545" s="30"/>
      <c r="EP545" s="30"/>
      <c r="EQ545" s="33"/>
      <c r="ER545" s="30"/>
      <c r="ES545" s="30"/>
      <c r="ET545" s="30"/>
      <c r="EU545" s="30"/>
      <c r="EV545" s="30"/>
      <c r="EW545" s="30"/>
      <c r="EX545" s="30"/>
      <c r="EY545" s="30"/>
      <c r="EZ545" s="30"/>
      <c r="GB545" s="29"/>
      <c r="GC545" s="29"/>
      <c r="GD545" s="29"/>
      <c r="GE545" s="29"/>
      <c r="GF545" s="29"/>
      <c r="GG545" s="29"/>
      <c r="GH545" s="29"/>
      <c r="GI545" s="29"/>
      <c r="GJ545" s="29"/>
      <c r="GK545" s="29"/>
      <c r="GL545" s="29"/>
      <c r="GM545" s="29"/>
      <c r="GN545" s="29"/>
    </row>
    <row r="546" spans="1:196" x14ac:dyDescent="0.25">
      <c r="A546" s="30"/>
      <c r="B546">
        <v>50</v>
      </c>
      <c r="D546" s="35">
        <v>4.9100000000000004E-6</v>
      </c>
      <c r="E546">
        <v>159.82</v>
      </c>
      <c r="F546">
        <v>147.88900000000001</v>
      </c>
      <c r="G546">
        <v>176.30199999999999</v>
      </c>
      <c r="H546">
        <v>140.71100000000001</v>
      </c>
      <c r="I546">
        <v>8.0000000000000002E-3</v>
      </c>
      <c r="L546" s="33"/>
      <c r="M546" s="30"/>
      <c r="N546" s="30"/>
      <c r="O546" s="30"/>
      <c r="P546" s="30"/>
      <c r="Q546" s="30"/>
      <c r="R546" s="30"/>
      <c r="S546" s="30"/>
      <c r="T546" s="30"/>
      <c r="U546" s="30"/>
      <c r="V546" s="33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">
        <v>26</v>
      </c>
      <c r="AS546" s="35">
        <v>1.5400000000000002E-5</v>
      </c>
      <c r="AT546">
        <v>66.787000000000006</v>
      </c>
      <c r="AU546">
        <v>55.003999999999998</v>
      </c>
      <c r="AV546">
        <v>76.048000000000002</v>
      </c>
      <c r="AW546">
        <v>-164.53899999999999</v>
      </c>
      <c r="AX546">
        <v>2.7E-2</v>
      </c>
      <c r="BL546" s="33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3"/>
      <c r="BX546" s="30"/>
      <c r="BY546" s="30"/>
      <c r="BZ546" s="30"/>
      <c r="CA546" s="30"/>
      <c r="CB546" s="30"/>
      <c r="CC546" s="30"/>
      <c r="CD546" s="30"/>
      <c r="CE546" s="30"/>
      <c r="CF546" s="30"/>
      <c r="CG546" s="33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3"/>
      <c r="DC546" s="30"/>
      <c r="DD546" s="30"/>
      <c r="DE546" s="30"/>
      <c r="DF546" s="30"/>
      <c r="DG546" s="30"/>
      <c r="DH546" s="30"/>
      <c r="DI546" s="30"/>
      <c r="DJ546" s="30"/>
      <c r="DK546" s="30"/>
      <c r="DL546" s="29"/>
      <c r="DM546" s="29"/>
      <c r="DN546" s="30"/>
      <c r="DO546" s="30"/>
      <c r="DP546" s="30"/>
      <c r="DQ546" s="30"/>
      <c r="DR546" s="30"/>
      <c r="DS546" s="30"/>
      <c r="DT546" s="30"/>
      <c r="DU546" s="30"/>
      <c r="DV546" s="30"/>
      <c r="DW546" s="3">
        <v>16</v>
      </c>
      <c r="DX546"/>
      <c r="DY546" s="35">
        <v>1.04E-5</v>
      </c>
      <c r="DZ546">
        <v>118.42100000000001</v>
      </c>
      <c r="EA546">
        <v>99.778000000000006</v>
      </c>
      <c r="EB546">
        <v>128.25399999999999</v>
      </c>
      <c r="EC546">
        <v>-70.462999999999994</v>
      </c>
      <c r="ED546">
        <v>1.7999999999999999E-2</v>
      </c>
      <c r="EE546"/>
      <c r="EG546" s="33">
        <v>54</v>
      </c>
      <c r="EH546" s="30"/>
      <c r="EI546" s="34">
        <v>7.0600000000000002E-6</v>
      </c>
      <c r="EJ546" s="30">
        <v>62.899000000000001</v>
      </c>
      <c r="EK546" s="30">
        <v>56.207000000000001</v>
      </c>
      <c r="EL546" s="30">
        <v>67.628</v>
      </c>
      <c r="EM546" s="30">
        <v>71.564999999999998</v>
      </c>
      <c r="EN546" s="30">
        <v>1.2E-2</v>
      </c>
      <c r="EO546" s="30"/>
      <c r="EP546" s="30"/>
      <c r="EQ546" s="33"/>
      <c r="ER546" s="30"/>
      <c r="ES546" s="30"/>
      <c r="ET546" s="30"/>
      <c r="EU546" s="30"/>
      <c r="EV546" s="30"/>
      <c r="EW546" s="30"/>
      <c r="EX546" s="30"/>
      <c r="EY546" s="30"/>
      <c r="EZ546" s="30"/>
      <c r="GB546" s="29"/>
      <c r="GC546" s="29"/>
      <c r="GD546" s="29"/>
      <c r="GE546" s="29"/>
      <c r="GF546" s="29"/>
      <c r="GG546" s="29"/>
      <c r="GH546" s="29"/>
      <c r="GI546" s="29"/>
      <c r="GJ546" s="29"/>
      <c r="GK546" s="29"/>
      <c r="GL546" s="29"/>
      <c r="GM546" s="29"/>
      <c r="GN546" s="29"/>
    </row>
    <row r="547" spans="1:196" x14ac:dyDescent="0.25">
      <c r="A547" s="30"/>
      <c r="B547">
        <v>51</v>
      </c>
      <c r="D547" s="35">
        <v>7.0600000000000002E-6</v>
      </c>
      <c r="E547">
        <v>167.01</v>
      </c>
      <c r="F547">
        <v>154.69399999999999</v>
      </c>
      <c r="G547">
        <v>194.11099999999999</v>
      </c>
      <c r="H547">
        <v>-45</v>
      </c>
      <c r="I547">
        <v>1.2E-2</v>
      </c>
      <c r="L547" s="33"/>
      <c r="M547" s="30"/>
      <c r="N547" s="30"/>
      <c r="O547" s="30"/>
      <c r="P547" s="30"/>
      <c r="Q547" s="30"/>
      <c r="R547" s="30"/>
      <c r="S547" s="30"/>
      <c r="T547" s="30"/>
      <c r="U547" s="30"/>
      <c r="V547" s="33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">
        <v>27</v>
      </c>
      <c r="AS547" s="35">
        <v>8.8999999999999995E-6</v>
      </c>
      <c r="AT547">
        <v>62.029000000000003</v>
      </c>
      <c r="AU547">
        <v>54.411000000000001</v>
      </c>
      <c r="AV547">
        <v>71.555999999999997</v>
      </c>
      <c r="AW547">
        <v>14.534000000000001</v>
      </c>
      <c r="AX547">
        <v>1.6E-2</v>
      </c>
      <c r="BL547" s="33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3"/>
      <c r="BX547" s="30"/>
      <c r="BY547" s="30"/>
      <c r="BZ547" s="30"/>
      <c r="CA547" s="30"/>
      <c r="CB547" s="30"/>
      <c r="CC547" s="30"/>
      <c r="CD547" s="30"/>
      <c r="CE547" s="30"/>
      <c r="CF547" s="30"/>
      <c r="CG547" s="33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3"/>
      <c r="DC547" s="30"/>
      <c r="DD547" s="30"/>
      <c r="DE547" s="30"/>
      <c r="DF547" s="30"/>
      <c r="DG547" s="30"/>
      <c r="DH547" s="30"/>
      <c r="DI547" s="30"/>
      <c r="DJ547" s="30"/>
      <c r="DK547" s="30"/>
      <c r="DL547" s="29"/>
      <c r="DM547" s="29"/>
      <c r="DN547" s="30"/>
      <c r="DO547" s="30"/>
      <c r="DP547" s="30"/>
      <c r="DQ547" s="30"/>
      <c r="DR547" s="30"/>
      <c r="DS547" s="30"/>
      <c r="DT547" s="30"/>
      <c r="DU547" s="30"/>
      <c r="DV547" s="30"/>
      <c r="DW547" s="3">
        <v>17</v>
      </c>
      <c r="DX547"/>
      <c r="DY547" s="35">
        <v>1.2E-5</v>
      </c>
      <c r="DZ547">
        <v>166.08099999999999</v>
      </c>
      <c r="EA547">
        <v>121.111</v>
      </c>
      <c r="EB547">
        <v>227.88</v>
      </c>
      <c r="EC547">
        <v>109.855</v>
      </c>
      <c r="ED547">
        <v>2.1000000000000001E-2</v>
      </c>
      <c r="EE547"/>
      <c r="EG547" s="33">
        <v>55</v>
      </c>
      <c r="EH547" s="30"/>
      <c r="EI547" s="34">
        <v>1.013E-5</v>
      </c>
      <c r="EJ547" s="30">
        <v>64.667000000000002</v>
      </c>
      <c r="EK547" s="30">
        <v>58.832999999999998</v>
      </c>
      <c r="EL547" s="30">
        <v>74.5</v>
      </c>
      <c r="EM547" s="30">
        <v>-104.47</v>
      </c>
      <c r="EN547" s="30">
        <v>1.7999999999999999E-2</v>
      </c>
      <c r="EO547" s="30"/>
      <c r="EP547" s="30"/>
      <c r="EQ547" s="33"/>
      <c r="ER547" s="30"/>
      <c r="ES547" s="30"/>
      <c r="ET547" s="30"/>
      <c r="EU547" s="30"/>
      <c r="EV547" s="30"/>
      <c r="EW547" s="30"/>
      <c r="EX547" s="30"/>
      <c r="EY547" s="30"/>
      <c r="EZ547" s="30"/>
      <c r="GB547" s="29"/>
      <c r="GC547" s="29"/>
      <c r="GD547" s="29"/>
      <c r="GE547" s="29"/>
      <c r="GF547" s="29"/>
      <c r="GG547" s="29"/>
      <c r="GH547" s="29"/>
      <c r="GI547" s="29"/>
      <c r="GJ547" s="29"/>
      <c r="GK547" s="29"/>
      <c r="GL547" s="29"/>
      <c r="GM547" s="29"/>
      <c r="GN547" s="29"/>
    </row>
    <row r="548" spans="1:196" x14ac:dyDescent="0.25">
      <c r="A548" s="30"/>
      <c r="B548">
        <v>52</v>
      </c>
      <c r="D548" s="35">
        <v>5.8300000000000001E-6</v>
      </c>
      <c r="E548">
        <v>143.369</v>
      </c>
      <c r="F548">
        <v>118.925</v>
      </c>
      <c r="G548">
        <v>199.75899999999999</v>
      </c>
      <c r="H548">
        <v>141.84299999999999</v>
      </c>
      <c r="I548">
        <v>0.01</v>
      </c>
      <c r="L548" s="33"/>
      <c r="M548" s="30"/>
      <c r="N548" s="30"/>
      <c r="O548" s="30"/>
      <c r="P548" s="30"/>
      <c r="Q548" s="30"/>
      <c r="R548" s="30"/>
      <c r="S548" s="30"/>
      <c r="T548" s="30"/>
      <c r="U548" s="30"/>
      <c r="V548" s="33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">
        <v>28</v>
      </c>
      <c r="AS548" s="35">
        <v>1.2E-5</v>
      </c>
      <c r="AT548">
        <v>71.748999999999995</v>
      </c>
      <c r="AU548">
        <v>65.093000000000004</v>
      </c>
      <c r="AV548">
        <v>79.673000000000002</v>
      </c>
      <c r="AW548">
        <v>-164.876</v>
      </c>
      <c r="AX548">
        <v>2.1000000000000001E-2</v>
      </c>
      <c r="BL548" s="33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3"/>
      <c r="BX548" s="30"/>
      <c r="BY548" s="30"/>
      <c r="BZ548" s="30"/>
      <c r="CA548" s="30"/>
      <c r="CB548" s="30"/>
      <c r="CC548" s="30"/>
      <c r="CD548" s="30"/>
      <c r="CE548" s="30"/>
      <c r="CF548" s="30"/>
      <c r="CG548" s="33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3"/>
      <c r="DC548" s="30"/>
      <c r="DD548" s="30"/>
      <c r="DE548" s="30"/>
      <c r="DF548" s="30"/>
      <c r="DG548" s="30"/>
      <c r="DH548" s="30"/>
      <c r="DI548" s="30"/>
      <c r="DJ548" s="30"/>
      <c r="DK548" s="30"/>
      <c r="DL548" s="29"/>
      <c r="DM548" s="29"/>
      <c r="DN548" s="30"/>
      <c r="DO548" s="30"/>
      <c r="DP548" s="30"/>
      <c r="DQ548" s="30"/>
      <c r="DR548" s="30"/>
      <c r="DS548" s="30"/>
      <c r="DT548" s="30"/>
      <c r="DU548" s="30"/>
      <c r="DV548" s="30"/>
      <c r="DW548" s="3">
        <v>18</v>
      </c>
      <c r="DX548"/>
      <c r="DY548" s="35">
        <v>8.8999999999999995E-6</v>
      </c>
      <c r="DZ548">
        <v>230.459</v>
      </c>
      <c r="EA548">
        <v>187.55600000000001</v>
      </c>
      <c r="EB548">
        <v>247.48099999999999</v>
      </c>
      <c r="EC548">
        <v>-67.067999999999998</v>
      </c>
      <c r="ED548">
        <v>1.6E-2</v>
      </c>
      <c r="EE548"/>
      <c r="EG548" s="33">
        <v>56</v>
      </c>
      <c r="EH548" s="30"/>
      <c r="EI548" s="34">
        <v>7.3669999999999999E-6</v>
      </c>
      <c r="EJ548" s="30">
        <v>60.691000000000003</v>
      </c>
      <c r="EK548" s="30">
        <v>54.811999999999998</v>
      </c>
      <c r="EL548" s="30">
        <v>67.319000000000003</v>
      </c>
      <c r="EM548" s="30">
        <v>70.016999999999996</v>
      </c>
      <c r="EN548" s="30">
        <v>1.2999999999999999E-2</v>
      </c>
      <c r="EO548" s="30"/>
      <c r="EP548" s="30"/>
      <c r="EQ548" s="33"/>
      <c r="ER548" s="30"/>
      <c r="ES548" s="30"/>
      <c r="ET548" s="30"/>
      <c r="EU548" s="30"/>
      <c r="EV548" s="30"/>
      <c r="EW548" s="30"/>
      <c r="EX548" s="30"/>
      <c r="EY548" s="30"/>
      <c r="EZ548" s="30"/>
      <c r="GB548" s="29"/>
      <c r="GC548" s="29"/>
      <c r="GD548" s="29"/>
      <c r="GE548" s="29"/>
      <c r="GF548" s="29"/>
      <c r="GG548" s="29"/>
      <c r="GH548" s="29"/>
      <c r="GI548" s="29"/>
      <c r="GJ548" s="29"/>
      <c r="GK548" s="29"/>
      <c r="GL548" s="29"/>
      <c r="GM548" s="29"/>
      <c r="GN548" s="29"/>
    </row>
    <row r="549" spans="1:196" x14ac:dyDescent="0.25">
      <c r="A549" s="30"/>
      <c r="B549">
        <v>53</v>
      </c>
      <c r="D549" s="35">
        <v>5.22E-6</v>
      </c>
      <c r="E549">
        <v>126.64700000000001</v>
      </c>
      <c r="F549">
        <v>119.733</v>
      </c>
      <c r="G549">
        <v>154.22200000000001</v>
      </c>
      <c r="H549">
        <v>-42.51</v>
      </c>
      <c r="I549">
        <v>8.9999999999999993E-3</v>
      </c>
      <c r="L549" s="33"/>
      <c r="M549" s="30"/>
      <c r="N549" s="30"/>
      <c r="O549" s="30"/>
      <c r="P549" s="30"/>
      <c r="Q549" s="30"/>
      <c r="R549" s="30"/>
      <c r="S549" s="30"/>
      <c r="T549" s="30"/>
      <c r="U549" s="30"/>
      <c r="V549" s="33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">
        <v>29</v>
      </c>
      <c r="AS549" s="35">
        <v>1.17E-5</v>
      </c>
      <c r="AT549">
        <v>81.706999999999994</v>
      </c>
      <c r="AU549">
        <v>65.912000000000006</v>
      </c>
      <c r="AV549">
        <v>109.986</v>
      </c>
      <c r="AW549">
        <v>14.036</v>
      </c>
      <c r="AX549">
        <v>2.1000000000000001E-2</v>
      </c>
      <c r="BL549" s="33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3"/>
      <c r="BX549" s="30"/>
      <c r="BY549" s="30"/>
      <c r="BZ549" s="30"/>
      <c r="CA549" s="30"/>
      <c r="CB549" s="30"/>
      <c r="CC549" s="30"/>
      <c r="CD549" s="30"/>
      <c r="CE549" s="30"/>
      <c r="CF549" s="30"/>
      <c r="CG549" s="33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3"/>
      <c r="DC549" s="30"/>
      <c r="DD549" s="30"/>
      <c r="DE549" s="30"/>
      <c r="DF549" s="30"/>
      <c r="DG549" s="30"/>
      <c r="DH549" s="30"/>
      <c r="DI549" s="30"/>
      <c r="DJ549" s="30"/>
      <c r="DK549" s="30"/>
      <c r="DL549" s="29"/>
      <c r="DM549" s="29"/>
      <c r="DN549" s="30"/>
      <c r="DO549" s="30"/>
      <c r="DP549" s="30"/>
      <c r="DQ549" s="30"/>
      <c r="DR549" s="30"/>
      <c r="DS549" s="30"/>
      <c r="DT549" s="30"/>
      <c r="DU549" s="30"/>
      <c r="DV549" s="30"/>
      <c r="DW549" s="3">
        <v>19</v>
      </c>
      <c r="DX549"/>
      <c r="DY549" s="35">
        <v>8.8999999999999995E-6</v>
      </c>
      <c r="DZ549">
        <v>190.583</v>
      </c>
      <c r="EA549">
        <v>156.333</v>
      </c>
      <c r="EB549">
        <v>216.79400000000001</v>
      </c>
      <c r="EC549">
        <v>109.093</v>
      </c>
      <c r="ED549">
        <v>1.6E-2</v>
      </c>
      <c r="EE549"/>
      <c r="EG549" s="33">
        <v>57</v>
      </c>
      <c r="EH549" s="30"/>
      <c r="EI549" s="34">
        <v>6.7530000000000004E-6</v>
      </c>
      <c r="EJ549" s="30">
        <v>61.255000000000003</v>
      </c>
      <c r="EK549" s="30">
        <v>57.667000000000002</v>
      </c>
      <c r="EL549" s="30">
        <v>64.075000000000003</v>
      </c>
      <c r="EM549" s="30">
        <v>-106.699</v>
      </c>
      <c r="EN549" s="30">
        <v>1.2E-2</v>
      </c>
      <c r="EO549" s="30"/>
      <c r="EP549" s="30"/>
      <c r="EQ549" s="33"/>
      <c r="ER549" s="30"/>
      <c r="ES549" s="30"/>
      <c r="ET549" s="30"/>
      <c r="EU549" s="30"/>
      <c r="EV549" s="30"/>
      <c r="EW549" s="30"/>
      <c r="EX549" s="30"/>
      <c r="EY549" s="30"/>
      <c r="EZ549" s="30"/>
      <c r="GB549" s="29"/>
      <c r="GC549" s="29"/>
      <c r="GD549" s="29"/>
      <c r="GE549" s="29"/>
      <c r="GF549" s="29"/>
      <c r="GG549" s="29"/>
      <c r="GH549" s="29"/>
      <c r="GI549" s="29"/>
      <c r="GJ549" s="29"/>
      <c r="GK549" s="29"/>
      <c r="GL549" s="29"/>
      <c r="GM549" s="29"/>
      <c r="GN549" s="29"/>
    </row>
    <row r="550" spans="1:196" x14ac:dyDescent="0.25">
      <c r="A550" s="30"/>
      <c r="B550">
        <v>54</v>
      </c>
      <c r="D550" s="35">
        <v>7.3699999999999997E-6</v>
      </c>
      <c r="E550">
        <v>149.12799999999999</v>
      </c>
      <c r="F550">
        <v>126.188</v>
      </c>
      <c r="G550">
        <v>183.10900000000001</v>
      </c>
      <c r="H550">
        <v>133.26400000000001</v>
      </c>
      <c r="I550">
        <v>1.2999999999999999E-2</v>
      </c>
      <c r="L550" s="33"/>
      <c r="M550" s="30"/>
      <c r="N550" s="30"/>
      <c r="O550" s="30"/>
      <c r="P550" s="30"/>
      <c r="Q550" s="30"/>
      <c r="R550" s="30"/>
      <c r="S550" s="30"/>
      <c r="T550" s="30"/>
      <c r="U550" s="30"/>
      <c r="V550" s="33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">
        <v>30</v>
      </c>
      <c r="AS550" s="35">
        <v>1.26E-5</v>
      </c>
      <c r="AT550">
        <v>76.942999999999998</v>
      </c>
      <c r="AU550">
        <v>63</v>
      </c>
      <c r="AV550">
        <v>85.34</v>
      </c>
      <c r="AW550">
        <v>-167.005</v>
      </c>
      <c r="AX550">
        <v>2.1999999999999999E-2</v>
      </c>
      <c r="BL550" s="33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3"/>
      <c r="BX550" s="30"/>
      <c r="BY550" s="30"/>
      <c r="BZ550" s="30"/>
      <c r="CA550" s="30"/>
      <c r="CB550" s="30"/>
      <c r="CC550" s="30"/>
      <c r="CD550" s="30"/>
      <c r="CE550" s="30"/>
      <c r="CF550" s="30"/>
      <c r="CG550" s="33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  <c r="CU550" s="30"/>
      <c r="CV550" s="30"/>
      <c r="CW550" s="30"/>
      <c r="CX550" s="30"/>
      <c r="CY550" s="30"/>
      <c r="CZ550" s="30"/>
      <c r="DA550" s="30"/>
      <c r="DB550" s="33"/>
      <c r="DC550" s="30"/>
      <c r="DD550" s="30"/>
      <c r="DE550" s="30"/>
      <c r="DF550" s="30"/>
      <c r="DG550" s="30"/>
      <c r="DH550" s="30"/>
      <c r="DI550" s="30"/>
      <c r="DJ550" s="30"/>
      <c r="DK550" s="30"/>
      <c r="DL550" s="29"/>
      <c r="DM550" s="29"/>
      <c r="DN550" s="30"/>
      <c r="DO550" s="30"/>
      <c r="DP550" s="30"/>
      <c r="DQ550" s="30"/>
      <c r="DR550" s="30"/>
      <c r="DS550" s="30"/>
      <c r="DT550" s="30"/>
      <c r="DU550" s="30"/>
      <c r="DV550" s="30"/>
      <c r="DW550" s="3">
        <v>20</v>
      </c>
      <c r="DX550"/>
      <c r="DY550" s="35">
        <v>6.1399999999999997E-6</v>
      </c>
      <c r="DZ550">
        <v>144.21700000000001</v>
      </c>
      <c r="EA550">
        <v>138.423</v>
      </c>
      <c r="EB550">
        <v>156.333</v>
      </c>
      <c r="EC550">
        <v>-66.037999999999997</v>
      </c>
      <c r="ED550">
        <v>1.0999999999999999E-2</v>
      </c>
      <c r="EE550"/>
      <c r="EG550" s="33">
        <v>58</v>
      </c>
      <c r="EH550" s="30"/>
      <c r="EI550" s="34">
        <v>7.9810000000000003E-6</v>
      </c>
      <c r="EJ550" s="30">
        <v>59.646000000000001</v>
      </c>
      <c r="EK550" s="30">
        <v>55.357999999999997</v>
      </c>
      <c r="EL550" s="30">
        <v>65.088999999999999</v>
      </c>
      <c r="EM550" s="30">
        <v>71.564999999999998</v>
      </c>
      <c r="EN550" s="30">
        <v>1.4E-2</v>
      </c>
      <c r="EO550" s="30"/>
      <c r="EP550" s="30"/>
      <c r="EQ550" s="33"/>
      <c r="ER550" s="30"/>
      <c r="ES550" s="30"/>
      <c r="ET550" s="30"/>
      <c r="EU550" s="30"/>
      <c r="EV550" s="30"/>
      <c r="EW550" s="30"/>
      <c r="EX550" s="30"/>
      <c r="EY550" s="30"/>
      <c r="EZ550" s="30"/>
      <c r="GB550" s="29"/>
      <c r="GC550" s="29"/>
      <c r="GD550" s="29"/>
      <c r="GE550" s="29"/>
      <c r="GF550" s="29"/>
      <c r="GG550" s="29"/>
      <c r="GH550" s="29"/>
      <c r="GI550" s="29"/>
      <c r="GJ550" s="29"/>
      <c r="GK550" s="29"/>
      <c r="GL550" s="29"/>
      <c r="GM550" s="29"/>
      <c r="GN550" s="29"/>
    </row>
    <row r="551" spans="1:196" x14ac:dyDescent="0.25">
      <c r="A551" s="30"/>
      <c r="B551">
        <v>55</v>
      </c>
      <c r="D551" s="35">
        <v>5.5300000000000004E-6</v>
      </c>
      <c r="E551">
        <v>138.749</v>
      </c>
      <c r="F551">
        <v>116.444</v>
      </c>
      <c r="G551">
        <v>165.62100000000001</v>
      </c>
      <c r="H551">
        <v>-40.235999999999997</v>
      </c>
      <c r="I551">
        <v>0.01</v>
      </c>
      <c r="L551" s="33"/>
      <c r="M551" s="30"/>
      <c r="N551" s="30"/>
      <c r="O551" s="30"/>
      <c r="P551" s="30"/>
      <c r="Q551" s="30"/>
      <c r="R551" s="30"/>
      <c r="S551" s="30"/>
      <c r="T551" s="30"/>
      <c r="U551" s="30"/>
      <c r="V551" s="33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">
        <v>31</v>
      </c>
      <c r="AS551" s="35">
        <v>1.04E-5</v>
      </c>
      <c r="AT551">
        <v>72.483000000000004</v>
      </c>
      <c r="AU551">
        <v>60.994999999999997</v>
      </c>
      <c r="AV551">
        <v>82.822999999999993</v>
      </c>
      <c r="AW551">
        <v>16.189</v>
      </c>
      <c r="AX551">
        <v>1.7999999999999999E-2</v>
      </c>
      <c r="BL551" s="33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3"/>
      <c r="BX551" s="30"/>
      <c r="BY551" s="30"/>
      <c r="BZ551" s="30"/>
      <c r="CA551" s="30"/>
      <c r="CB551" s="30"/>
      <c r="CC551" s="30"/>
      <c r="CD551" s="30"/>
      <c r="CE551" s="30"/>
      <c r="CF551" s="30"/>
      <c r="CG551" s="33"/>
      <c r="CH551" s="30"/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S551" s="30"/>
      <c r="CT551" s="30"/>
      <c r="CU551" s="30"/>
      <c r="CV551" s="30"/>
      <c r="CW551" s="30"/>
      <c r="CX551" s="30"/>
      <c r="CY551" s="30"/>
      <c r="CZ551" s="30"/>
      <c r="DA551" s="30"/>
      <c r="DB551" s="33"/>
      <c r="DC551" s="30"/>
      <c r="DD551" s="30"/>
      <c r="DE551" s="30"/>
      <c r="DF551" s="30"/>
      <c r="DG551" s="30"/>
      <c r="DH551" s="30"/>
      <c r="DI551" s="30"/>
      <c r="DJ551" s="30"/>
      <c r="DK551" s="30"/>
      <c r="DL551" s="29"/>
      <c r="DM551" s="29"/>
      <c r="DN551" s="30"/>
      <c r="DO551" s="30"/>
      <c r="DP551" s="30"/>
      <c r="DQ551" s="30"/>
      <c r="DR551" s="30"/>
      <c r="DS551" s="30"/>
      <c r="DT551" s="30"/>
      <c r="DU551" s="30"/>
      <c r="DV551" s="30"/>
      <c r="DW551" s="3">
        <v>21</v>
      </c>
      <c r="DX551"/>
      <c r="DY551" s="35">
        <v>1.11E-5</v>
      </c>
      <c r="DZ551">
        <v>138.00800000000001</v>
      </c>
      <c r="EA551">
        <v>122.852</v>
      </c>
      <c r="EB551">
        <v>153.36500000000001</v>
      </c>
      <c r="EC551">
        <v>111.501</v>
      </c>
      <c r="ED551">
        <v>0.02</v>
      </c>
      <c r="EE551"/>
      <c r="EG551" s="33">
        <v>59</v>
      </c>
      <c r="EH551" s="30"/>
      <c r="EI551" s="34">
        <v>8.5949999999999999E-6</v>
      </c>
      <c r="EJ551" s="30">
        <v>59.921999999999997</v>
      </c>
      <c r="EK551" s="30">
        <v>53.332999999999998</v>
      </c>
      <c r="EL551" s="30">
        <v>65.790999999999997</v>
      </c>
      <c r="EM551" s="30">
        <v>-111.801</v>
      </c>
      <c r="EN551" s="30">
        <v>1.4999999999999999E-2</v>
      </c>
      <c r="EO551" s="30"/>
      <c r="EP551" s="30"/>
      <c r="EQ551" s="33"/>
      <c r="ER551" s="30"/>
      <c r="ES551" s="30"/>
      <c r="ET551" s="30"/>
      <c r="EU551" s="30"/>
      <c r="EV551" s="30"/>
      <c r="EW551" s="30"/>
      <c r="EX551" s="30"/>
      <c r="EY551" s="30"/>
      <c r="EZ551" s="30"/>
      <c r="GB551" s="29"/>
      <c r="GC551" s="29"/>
      <c r="GD551" s="29"/>
      <c r="GE551" s="29"/>
      <c r="GF551" s="29"/>
      <c r="GG551" s="29"/>
      <c r="GH551" s="29"/>
      <c r="GI551" s="29"/>
      <c r="GJ551" s="29"/>
      <c r="GK551" s="29"/>
      <c r="GL551" s="29"/>
      <c r="GM551" s="29"/>
      <c r="GN551" s="29"/>
    </row>
    <row r="552" spans="1:196" x14ac:dyDescent="0.25">
      <c r="A552" s="30"/>
      <c r="B552">
        <v>56</v>
      </c>
      <c r="C552" t="s">
        <v>3</v>
      </c>
      <c r="D552" s="35">
        <v>6.63E-6</v>
      </c>
      <c r="E552">
        <v>159.846</v>
      </c>
      <c r="F552">
        <v>142.149</v>
      </c>
      <c r="G552">
        <v>183.39099999999999</v>
      </c>
      <c r="H552">
        <v>48.558999999999997</v>
      </c>
      <c r="I552">
        <v>1.0999999999999999E-2</v>
      </c>
      <c r="L552" s="33"/>
      <c r="M552" s="30"/>
      <c r="N552" s="30"/>
      <c r="O552" s="30"/>
      <c r="P552" s="30"/>
      <c r="Q552" s="30"/>
      <c r="R552" s="30"/>
      <c r="S552" s="30"/>
      <c r="T552" s="30"/>
      <c r="U552" s="30"/>
      <c r="V552" s="33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">
        <v>32</v>
      </c>
      <c r="AS552" s="35">
        <v>1.0699999999999999E-5</v>
      </c>
      <c r="AT552">
        <v>82.727999999999994</v>
      </c>
      <c r="AU552">
        <v>70.778000000000006</v>
      </c>
      <c r="AV552">
        <v>99.649000000000001</v>
      </c>
      <c r="AW552">
        <v>-166.37299999999999</v>
      </c>
      <c r="AX552">
        <v>1.9E-2</v>
      </c>
      <c r="BL552" s="33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3"/>
      <c r="BX552" s="30"/>
      <c r="BY552" s="30"/>
      <c r="BZ552" s="30"/>
      <c r="CA552" s="30"/>
      <c r="CB552" s="30"/>
      <c r="CC552" s="30"/>
      <c r="CD552" s="30"/>
      <c r="CE552" s="30"/>
      <c r="CF552" s="30"/>
      <c r="CG552" s="33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  <c r="CU552" s="30"/>
      <c r="CV552" s="30"/>
      <c r="CW552" s="30"/>
      <c r="CX552" s="30"/>
      <c r="CY552" s="30"/>
      <c r="CZ552" s="30"/>
      <c r="DA552" s="30"/>
      <c r="DB552" s="33"/>
      <c r="DC552" s="30"/>
      <c r="DD552" s="30"/>
      <c r="DE552" s="30"/>
      <c r="DF552" s="30"/>
      <c r="DG552" s="30"/>
      <c r="DH552" s="30"/>
      <c r="DI552" s="30"/>
      <c r="DJ552" s="30"/>
      <c r="DK552" s="30"/>
      <c r="DL552" s="29"/>
      <c r="DM552" s="29"/>
      <c r="DN552" s="30"/>
      <c r="DO552" s="30"/>
      <c r="DP552" s="30"/>
      <c r="DQ552" s="30"/>
      <c r="DR552" s="30"/>
      <c r="DS552" s="30"/>
      <c r="DT552" s="30"/>
      <c r="DU552" s="30"/>
      <c r="DV552" s="30"/>
      <c r="DW552" s="3">
        <v>22</v>
      </c>
      <c r="DX552"/>
      <c r="DY552" s="35">
        <v>8.2900000000000002E-6</v>
      </c>
      <c r="DZ552">
        <v>128.761</v>
      </c>
      <c r="EA552">
        <v>113.889</v>
      </c>
      <c r="EB552">
        <v>157.07400000000001</v>
      </c>
      <c r="EC552">
        <v>-69.444000000000003</v>
      </c>
      <c r="ED552">
        <v>1.4E-2</v>
      </c>
      <c r="EE552"/>
      <c r="EG552" s="33">
        <v>60</v>
      </c>
      <c r="EH552" s="30"/>
      <c r="EI552" s="34">
        <v>8.9020000000000005E-6</v>
      </c>
      <c r="EJ552" s="30">
        <v>56.874000000000002</v>
      </c>
      <c r="EK552" s="30">
        <v>53.223999999999997</v>
      </c>
      <c r="EL552" s="30">
        <v>65.475999999999999</v>
      </c>
      <c r="EM552" s="30">
        <v>73.495999999999995</v>
      </c>
      <c r="EN552" s="30">
        <v>1.6E-2</v>
      </c>
      <c r="EO552" s="30"/>
      <c r="EP552" s="30"/>
      <c r="EQ552" s="33"/>
      <c r="ER552" s="30"/>
      <c r="ES552" s="30"/>
      <c r="ET552" s="30"/>
      <c r="EU552" s="30"/>
      <c r="EV552" s="30"/>
      <c r="EW552" s="30"/>
      <c r="EX552" s="30"/>
      <c r="EY552" s="30"/>
      <c r="EZ552" s="30"/>
      <c r="GB552" s="29"/>
      <c r="GC552" s="29"/>
      <c r="GD552" s="29"/>
      <c r="GE552" s="29"/>
      <c r="GF552" s="29"/>
      <c r="GG552" s="29"/>
      <c r="GH552" s="29"/>
      <c r="GI552" s="29"/>
      <c r="GJ552" s="29"/>
      <c r="GK552" s="29"/>
      <c r="GL552" s="29"/>
      <c r="GM552" s="29"/>
      <c r="GN552" s="29"/>
    </row>
    <row r="553" spans="1:196" x14ac:dyDescent="0.25">
      <c r="A553" s="30"/>
      <c r="B553">
        <v>57</v>
      </c>
      <c r="C553" t="s">
        <v>7</v>
      </c>
      <c r="D553" s="35">
        <v>2.2199999999999999E-6</v>
      </c>
      <c r="E553">
        <v>19.614999999999998</v>
      </c>
      <c r="F553">
        <v>19.59</v>
      </c>
      <c r="G553">
        <v>25.440999999999999</v>
      </c>
      <c r="H553">
        <v>91.137</v>
      </c>
      <c r="I553">
        <v>4.0000000000000001E-3</v>
      </c>
      <c r="L553" s="33"/>
      <c r="M553" s="30"/>
      <c r="N553" s="30"/>
      <c r="O553" s="30"/>
      <c r="P553" s="30"/>
      <c r="Q553" s="30"/>
      <c r="R553" s="30"/>
      <c r="S553" s="30"/>
      <c r="T553" s="30"/>
      <c r="U553" s="30"/>
      <c r="V553" s="33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">
        <v>33</v>
      </c>
      <c r="AS553" s="35">
        <v>9.8200000000000008E-6</v>
      </c>
      <c r="AT553">
        <v>78.834000000000003</v>
      </c>
      <c r="AU553">
        <v>70.62</v>
      </c>
      <c r="AV553">
        <v>85.611000000000004</v>
      </c>
      <c r="AW553">
        <v>14.930999999999999</v>
      </c>
      <c r="AX553">
        <v>1.7000000000000001E-2</v>
      </c>
      <c r="BL553" s="33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3"/>
      <c r="BX553" s="30"/>
      <c r="BY553" s="30"/>
      <c r="BZ553" s="30"/>
      <c r="CA553" s="30"/>
      <c r="CB553" s="30"/>
      <c r="CC553" s="30"/>
      <c r="CD553" s="30"/>
      <c r="CE553" s="30"/>
      <c r="CF553" s="30"/>
      <c r="CG553" s="33"/>
      <c r="CH553" s="30"/>
      <c r="CI553" s="30"/>
      <c r="CJ553" s="30"/>
      <c r="CK553" s="30"/>
      <c r="CL553" s="30"/>
      <c r="CM553" s="30"/>
      <c r="CN553" s="30"/>
      <c r="CO553" s="30"/>
      <c r="CP553" s="30"/>
      <c r="CQ553" s="30"/>
      <c r="CR553" s="30"/>
      <c r="CS553" s="30"/>
      <c r="CT553" s="30"/>
      <c r="CU553" s="30"/>
      <c r="CV553" s="30"/>
      <c r="CW553" s="30"/>
      <c r="CX553" s="30"/>
      <c r="CY553" s="30"/>
      <c r="CZ553" s="30"/>
      <c r="DA553" s="30"/>
      <c r="DB553" s="33"/>
      <c r="DC553" s="30"/>
      <c r="DD553" s="30"/>
      <c r="DE553" s="30"/>
      <c r="DF553" s="30"/>
      <c r="DG553" s="30"/>
      <c r="DH553" s="30"/>
      <c r="DI553" s="30"/>
      <c r="DJ553" s="30"/>
      <c r="DK553" s="30"/>
      <c r="DL553" s="29"/>
      <c r="DM553" s="29"/>
      <c r="DN553" s="30"/>
      <c r="DO553" s="30"/>
      <c r="DP553" s="30"/>
      <c r="DQ553" s="30"/>
      <c r="DR553" s="30"/>
      <c r="DS553" s="30"/>
      <c r="DT553" s="30"/>
      <c r="DU553" s="30"/>
      <c r="DV553" s="30"/>
      <c r="DW553" s="3">
        <v>23</v>
      </c>
      <c r="DX553"/>
      <c r="DY553" s="35">
        <v>1.04E-5</v>
      </c>
      <c r="DZ553">
        <v>154.60499999999999</v>
      </c>
      <c r="EA553">
        <v>121.44799999999999</v>
      </c>
      <c r="EB553">
        <v>181.565</v>
      </c>
      <c r="EC553">
        <v>111.161</v>
      </c>
      <c r="ED553">
        <v>1.7999999999999999E-2</v>
      </c>
      <c r="EE553"/>
      <c r="EG553" s="33">
        <v>61</v>
      </c>
      <c r="EH553" s="30"/>
      <c r="EI553" s="34">
        <v>6.4459999999999998E-6</v>
      </c>
      <c r="EJ553" s="30">
        <v>57.587000000000003</v>
      </c>
      <c r="EK553" s="30">
        <v>53.387999999999998</v>
      </c>
      <c r="EL553" s="30">
        <v>64.332999999999998</v>
      </c>
      <c r="EM553" s="30">
        <v>-107.526</v>
      </c>
      <c r="EN553" s="30">
        <v>1.0999999999999999E-2</v>
      </c>
      <c r="EO553" s="30"/>
      <c r="EP553" s="30"/>
      <c r="EQ553" s="33"/>
      <c r="ER553" s="30"/>
      <c r="ES553" s="30"/>
      <c r="ET553" s="30"/>
      <c r="EU553" s="30"/>
      <c r="EV553" s="30"/>
      <c r="EW553" s="30"/>
      <c r="EX553" s="30"/>
      <c r="EY553" s="30"/>
      <c r="EZ553" s="30"/>
      <c r="GB553" s="29"/>
      <c r="GC553" s="29"/>
      <c r="GD553" s="29"/>
      <c r="GE553" s="29"/>
      <c r="GF553" s="29"/>
      <c r="GG553" s="29"/>
      <c r="GH553" s="29"/>
      <c r="GI553" s="29"/>
      <c r="GJ553" s="29"/>
      <c r="GK553" s="29"/>
      <c r="GL553" s="29"/>
      <c r="GM553" s="29"/>
      <c r="GN553" s="29"/>
    </row>
    <row r="554" spans="1:196" x14ac:dyDescent="0.25">
      <c r="A554" s="30"/>
      <c r="B554">
        <v>58</v>
      </c>
      <c r="C554" t="s">
        <v>4</v>
      </c>
      <c r="D554" s="35">
        <v>3.3799999999999998E-6</v>
      </c>
      <c r="E554">
        <v>103.944</v>
      </c>
      <c r="F554">
        <v>92.078000000000003</v>
      </c>
      <c r="G554">
        <v>116.212</v>
      </c>
      <c r="H554">
        <v>-55.62</v>
      </c>
      <c r="I554">
        <v>6.0000000000000001E-3</v>
      </c>
      <c r="L554" s="33"/>
      <c r="M554" s="30"/>
      <c r="N554" s="30"/>
      <c r="O554" s="30"/>
      <c r="P554" s="30"/>
      <c r="Q554" s="30"/>
      <c r="R554" s="30"/>
      <c r="S554" s="30"/>
      <c r="T554" s="30"/>
      <c r="U554" s="30"/>
      <c r="V554" s="33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">
        <v>34</v>
      </c>
      <c r="AS554" s="35">
        <v>1.6900000000000001E-5</v>
      </c>
      <c r="AT554">
        <v>79.323999999999998</v>
      </c>
      <c r="AU554">
        <v>67.786000000000001</v>
      </c>
      <c r="AV554">
        <v>87.406999999999996</v>
      </c>
      <c r="AW554">
        <v>-164.93199999999999</v>
      </c>
      <c r="AX554">
        <v>0.03</v>
      </c>
      <c r="BL554" s="33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3"/>
      <c r="BX554" s="30"/>
      <c r="BY554" s="30"/>
      <c r="BZ554" s="30"/>
      <c r="CA554" s="30"/>
      <c r="CB554" s="30"/>
      <c r="CC554" s="30"/>
      <c r="CD554" s="30"/>
      <c r="CE554" s="30"/>
      <c r="CF554" s="30"/>
      <c r="CG554" s="33"/>
      <c r="CH554" s="30"/>
      <c r="CI554" s="30"/>
      <c r="CJ554" s="30"/>
      <c r="CK554" s="30"/>
      <c r="CL554" s="30"/>
      <c r="CM554" s="30"/>
      <c r="CN554" s="30"/>
      <c r="CO554" s="30"/>
      <c r="CP554" s="30"/>
      <c r="CQ554" s="30"/>
      <c r="CR554" s="30"/>
      <c r="CS554" s="30"/>
      <c r="CT554" s="30"/>
      <c r="CU554" s="30"/>
      <c r="CV554" s="30"/>
      <c r="CW554" s="30"/>
      <c r="CX554" s="30"/>
      <c r="CY554" s="30"/>
      <c r="CZ554" s="30"/>
      <c r="DA554" s="30"/>
      <c r="DB554" s="33"/>
      <c r="DC554" s="30"/>
      <c r="DD554" s="30"/>
      <c r="DE554" s="30"/>
      <c r="DF554" s="30"/>
      <c r="DG554" s="30"/>
      <c r="DH554" s="30"/>
      <c r="DI554" s="30"/>
      <c r="DJ554" s="30"/>
      <c r="DK554" s="30"/>
      <c r="DL554" s="29"/>
      <c r="DM554" s="29"/>
      <c r="DN554" s="30"/>
      <c r="DO554" s="30"/>
      <c r="DP554" s="30"/>
      <c r="DQ554" s="30"/>
      <c r="DR554" s="30"/>
      <c r="DS554" s="30"/>
      <c r="DT554" s="30"/>
      <c r="DU554" s="30"/>
      <c r="DV554" s="30"/>
      <c r="DW554" s="3">
        <v>24</v>
      </c>
      <c r="DX554"/>
      <c r="DY554" s="35">
        <v>7.3699999999999997E-6</v>
      </c>
      <c r="DZ554">
        <v>118.702</v>
      </c>
      <c r="EA554">
        <v>109.268</v>
      </c>
      <c r="EB554">
        <v>138</v>
      </c>
      <c r="EC554">
        <v>-66.801000000000002</v>
      </c>
      <c r="ED554">
        <v>1.2999999999999999E-2</v>
      </c>
      <c r="EE554"/>
      <c r="EG554" s="33">
        <v>62</v>
      </c>
      <c r="EH554" s="30"/>
      <c r="EI554" s="34">
        <v>4.6040000000000003E-6</v>
      </c>
      <c r="EJ554" s="30">
        <v>53.515000000000001</v>
      </c>
      <c r="EK554" s="30">
        <v>49.497</v>
      </c>
      <c r="EL554" s="30">
        <v>57.720999999999997</v>
      </c>
      <c r="EM554" s="30">
        <v>65.224999999999994</v>
      </c>
      <c r="EN554" s="30">
        <v>8.0000000000000002E-3</v>
      </c>
      <c r="EO554" s="30"/>
      <c r="EP554" s="30"/>
      <c r="EQ554" s="33"/>
      <c r="ER554" s="30"/>
      <c r="ES554" s="30"/>
      <c r="ET554" s="30"/>
      <c r="EU554" s="30"/>
      <c r="EV554" s="30"/>
      <c r="EW554" s="30"/>
      <c r="EX554" s="30"/>
      <c r="EY554" s="30"/>
      <c r="EZ554" s="30"/>
      <c r="GB554" s="29"/>
      <c r="GC554" s="29"/>
      <c r="GD554" s="29"/>
      <c r="GE554" s="29"/>
      <c r="GF554" s="29"/>
      <c r="GG554" s="29"/>
      <c r="GH554" s="29"/>
      <c r="GI554" s="29"/>
      <c r="GJ554" s="29"/>
      <c r="GK554" s="29"/>
      <c r="GL554" s="29"/>
      <c r="GM554" s="29"/>
      <c r="GN554" s="29"/>
    </row>
    <row r="555" spans="1:196" x14ac:dyDescent="0.25">
      <c r="A555" s="30"/>
      <c r="B555">
        <v>59</v>
      </c>
      <c r="C555" t="s">
        <v>5</v>
      </c>
      <c r="D555" s="35">
        <v>1.29E-5</v>
      </c>
      <c r="E555">
        <v>215.17599999999999</v>
      </c>
      <c r="F555">
        <v>191.22200000000001</v>
      </c>
      <c r="G555">
        <v>243.351</v>
      </c>
      <c r="H555">
        <v>143.13</v>
      </c>
      <c r="I555">
        <v>2.3E-2</v>
      </c>
      <c r="L555" s="33"/>
      <c r="M555" s="30"/>
      <c r="N555" s="30"/>
      <c r="O555" s="30"/>
      <c r="P555" s="30"/>
      <c r="Q555" s="30"/>
      <c r="R555" s="30"/>
      <c r="S555" s="30"/>
      <c r="T555" s="30"/>
      <c r="U555" s="30"/>
      <c r="V555" s="33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">
        <v>35</v>
      </c>
      <c r="AS555" s="35">
        <v>9.5200000000000003E-6</v>
      </c>
      <c r="AT555">
        <v>81.346999999999994</v>
      </c>
      <c r="AU555">
        <v>72.400999999999996</v>
      </c>
      <c r="AV555">
        <v>86.444000000000003</v>
      </c>
      <c r="AW555">
        <v>13.57</v>
      </c>
      <c r="AX555">
        <v>1.7000000000000001E-2</v>
      </c>
      <c r="BL555" s="33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3"/>
      <c r="BX555" s="30"/>
      <c r="BY555" s="30"/>
      <c r="BZ555" s="30"/>
      <c r="CA555" s="30"/>
      <c r="CB555" s="30"/>
      <c r="CC555" s="30"/>
      <c r="CD555" s="30"/>
      <c r="CE555" s="30"/>
      <c r="CF555" s="30"/>
      <c r="CG555" s="33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S555" s="30"/>
      <c r="CT555" s="30"/>
      <c r="CU555" s="30"/>
      <c r="CV555" s="30"/>
      <c r="CW555" s="30"/>
      <c r="CX555" s="30"/>
      <c r="CY555" s="30"/>
      <c r="CZ555" s="30"/>
      <c r="DA555" s="30"/>
      <c r="DB555" s="33"/>
      <c r="DC555" s="30"/>
      <c r="DD555" s="30"/>
      <c r="DE555" s="30"/>
      <c r="DF555" s="30"/>
      <c r="DG555" s="30"/>
      <c r="DH555" s="30"/>
      <c r="DI555" s="30"/>
      <c r="DJ555" s="30"/>
      <c r="DK555" s="30"/>
      <c r="DL555" s="29"/>
      <c r="DM555" s="29"/>
      <c r="DN555" s="30"/>
      <c r="DO555" s="30"/>
      <c r="DP555" s="30"/>
      <c r="DQ555" s="30"/>
      <c r="DR555" s="30"/>
      <c r="DS555" s="30"/>
      <c r="DT555" s="30"/>
      <c r="DU555" s="30"/>
      <c r="DV555" s="30"/>
      <c r="DW555" s="3">
        <v>25</v>
      </c>
      <c r="DX555"/>
      <c r="DY555" s="35">
        <v>7.3699999999999997E-6</v>
      </c>
      <c r="DZ555">
        <v>119.136</v>
      </c>
      <c r="EA555">
        <v>113.96299999999999</v>
      </c>
      <c r="EB555">
        <v>125.758</v>
      </c>
      <c r="EC555">
        <v>109.983</v>
      </c>
      <c r="ED555">
        <v>1.2999999999999999E-2</v>
      </c>
      <c r="EE555"/>
      <c r="EG555" s="33">
        <v>63</v>
      </c>
      <c r="EH555" s="30"/>
      <c r="EI555" s="34">
        <v>5.2179999999999998E-6</v>
      </c>
      <c r="EJ555" s="30">
        <v>54.863</v>
      </c>
      <c r="EK555" s="30">
        <v>48.832999999999998</v>
      </c>
      <c r="EL555" s="30">
        <v>60.49</v>
      </c>
      <c r="EM555" s="30">
        <v>-104.931</v>
      </c>
      <c r="EN555" s="30">
        <v>8.9999999999999993E-3</v>
      </c>
      <c r="EO555" s="30"/>
      <c r="EP555" s="30"/>
      <c r="EQ555" s="33"/>
      <c r="ER555" s="30"/>
      <c r="ES555" s="30"/>
      <c r="ET555" s="30"/>
      <c r="EU555" s="30"/>
      <c r="EV555" s="30"/>
      <c r="EW555" s="30"/>
      <c r="EX555" s="30"/>
      <c r="EY555" s="30"/>
      <c r="EZ555" s="30"/>
      <c r="GB555" s="29"/>
      <c r="GC555" s="29"/>
      <c r="GD555" s="29"/>
      <c r="GE555" s="29"/>
      <c r="GF555" s="29"/>
      <c r="GG555" s="29"/>
      <c r="GH555" s="29"/>
      <c r="GI555" s="29"/>
      <c r="GJ555" s="29"/>
      <c r="GK555" s="29"/>
      <c r="GL555" s="29"/>
      <c r="GM555" s="29"/>
      <c r="GN555" s="29"/>
    </row>
    <row r="556" spans="1:196" x14ac:dyDescent="0.25">
      <c r="A556" s="30"/>
      <c r="B556">
        <v>56</v>
      </c>
      <c r="C556" t="s">
        <v>83</v>
      </c>
      <c r="D556" s="35">
        <v>3.5E-4</v>
      </c>
      <c r="E556">
        <v>156.75200000000001</v>
      </c>
      <c r="F556">
        <v>99.063999999999993</v>
      </c>
      <c r="G556">
        <v>245.35499999999999</v>
      </c>
      <c r="H556">
        <v>-43.293999999999997</v>
      </c>
      <c r="I556">
        <v>0.63200000000000001</v>
      </c>
      <c r="L556" s="33"/>
      <c r="M556" s="30"/>
      <c r="N556" s="30"/>
      <c r="O556" s="30"/>
      <c r="P556" s="30"/>
      <c r="Q556" s="30"/>
      <c r="R556" s="30"/>
      <c r="S556" s="30"/>
      <c r="T556" s="30"/>
      <c r="U556" s="30"/>
      <c r="V556" s="33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">
        <v>36</v>
      </c>
      <c r="AS556" s="35">
        <v>1.17E-5</v>
      </c>
      <c r="AT556">
        <v>73.066000000000003</v>
      </c>
      <c r="AU556">
        <v>64.003</v>
      </c>
      <c r="AV556">
        <v>86.444000000000003</v>
      </c>
      <c r="AW556">
        <v>-165.964</v>
      </c>
      <c r="AX556">
        <v>2.1000000000000001E-2</v>
      </c>
      <c r="BL556" s="33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3"/>
      <c r="BX556" s="30"/>
      <c r="BY556" s="30"/>
      <c r="BZ556" s="30"/>
      <c r="CA556" s="30"/>
      <c r="CB556" s="30"/>
      <c r="CC556" s="30"/>
      <c r="CD556" s="30"/>
      <c r="CE556" s="30"/>
      <c r="CF556" s="30"/>
      <c r="CG556" s="33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S556" s="30"/>
      <c r="CT556" s="30"/>
      <c r="CU556" s="30"/>
      <c r="CV556" s="30"/>
      <c r="CW556" s="30"/>
      <c r="CX556" s="30"/>
      <c r="CY556" s="30"/>
      <c r="CZ556" s="30"/>
      <c r="DA556" s="30"/>
      <c r="DB556" s="33"/>
      <c r="DC556" s="30"/>
      <c r="DD556" s="30"/>
      <c r="DE556" s="30"/>
      <c r="DF556" s="30"/>
      <c r="DG556" s="30"/>
      <c r="DH556" s="30"/>
      <c r="DI556" s="30"/>
      <c r="DJ556" s="30"/>
      <c r="DK556" s="30"/>
      <c r="DL556" s="29"/>
      <c r="DM556" s="29"/>
      <c r="DN556" s="30"/>
      <c r="DO556" s="30"/>
      <c r="DP556" s="30"/>
      <c r="DQ556" s="30"/>
      <c r="DR556" s="30"/>
      <c r="DS556" s="30"/>
      <c r="DT556" s="30"/>
      <c r="DU556" s="30"/>
      <c r="DV556" s="30"/>
      <c r="DW556" s="3">
        <v>26</v>
      </c>
      <c r="DX556"/>
      <c r="DY556" s="35">
        <v>1.04E-5</v>
      </c>
      <c r="DZ556">
        <v>110.687</v>
      </c>
      <c r="EA556">
        <v>101.02</v>
      </c>
      <c r="EB556">
        <v>122.889</v>
      </c>
      <c r="EC556">
        <v>-68.838999999999999</v>
      </c>
      <c r="ED556">
        <v>1.7999999999999999E-2</v>
      </c>
      <c r="EE556"/>
      <c r="EG556" s="33">
        <v>64</v>
      </c>
      <c r="EH556" s="30"/>
      <c r="EI556" s="34">
        <v>6.4459999999999998E-6</v>
      </c>
      <c r="EJ556" s="30">
        <v>52.896999999999998</v>
      </c>
      <c r="EK556" s="30">
        <v>48.167000000000002</v>
      </c>
      <c r="EL556" s="30">
        <v>58.798999999999999</v>
      </c>
      <c r="EM556" s="30">
        <v>69.775000000000006</v>
      </c>
      <c r="EN556" s="30">
        <v>1.0999999999999999E-2</v>
      </c>
      <c r="EO556" s="30"/>
      <c r="EP556" s="30"/>
      <c r="EQ556" s="33"/>
      <c r="ER556" s="30"/>
      <c r="ES556" s="30"/>
      <c r="ET556" s="30"/>
      <c r="EU556" s="30"/>
      <c r="EV556" s="30"/>
      <c r="EW556" s="30"/>
      <c r="EX556" s="30"/>
      <c r="EY556" s="30"/>
      <c r="EZ556" s="30"/>
      <c r="GB556" s="29"/>
      <c r="GC556" s="29"/>
      <c r="GD556" s="29"/>
      <c r="GE556" s="29"/>
      <c r="GF556" s="29"/>
      <c r="GG556" s="29"/>
      <c r="GH556" s="29"/>
      <c r="GI556" s="29"/>
      <c r="GJ556" s="29"/>
      <c r="GK556" s="29"/>
      <c r="GL556" s="29"/>
      <c r="GM556" s="29"/>
      <c r="GN556" s="29"/>
    </row>
    <row r="557" spans="1:196" x14ac:dyDescent="0.25">
      <c r="A557" s="30"/>
      <c r="C557" t="s">
        <v>74</v>
      </c>
      <c r="I557">
        <v>5.6550000000000002</v>
      </c>
      <c r="L557" s="33"/>
      <c r="M557" s="30"/>
      <c r="N557" s="30"/>
      <c r="O557" s="30"/>
      <c r="P557" s="30"/>
      <c r="Q557" s="30"/>
      <c r="R557" s="30"/>
      <c r="S557" s="30"/>
      <c r="T557" s="30"/>
      <c r="U557" s="30"/>
      <c r="V557" s="33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">
        <v>37</v>
      </c>
      <c r="AS557" s="35">
        <v>1.04E-5</v>
      </c>
      <c r="AT557">
        <v>76.400999999999996</v>
      </c>
      <c r="AU557">
        <v>58.404000000000003</v>
      </c>
      <c r="AV557">
        <v>93.286000000000001</v>
      </c>
      <c r="AW557">
        <v>14.036</v>
      </c>
      <c r="AX557">
        <v>1.7999999999999999E-2</v>
      </c>
      <c r="BL557" s="33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3"/>
      <c r="BX557" s="30"/>
      <c r="BY557" s="30"/>
      <c r="BZ557" s="30"/>
      <c r="CA557" s="30"/>
      <c r="CB557" s="30"/>
      <c r="CC557" s="30"/>
      <c r="CD557" s="30"/>
      <c r="CE557" s="30"/>
      <c r="CF557" s="30"/>
      <c r="CG557" s="33"/>
      <c r="CH557" s="30"/>
      <c r="CI557" s="30"/>
      <c r="CJ557" s="30"/>
      <c r="CK557" s="30"/>
      <c r="CL557" s="30"/>
      <c r="CM557" s="30"/>
      <c r="CN557" s="30"/>
      <c r="CO557" s="30"/>
      <c r="CP557" s="30"/>
      <c r="CQ557" s="30"/>
      <c r="CR557" s="30"/>
      <c r="CS557" s="30"/>
      <c r="CT557" s="30"/>
      <c r="CU557" s="30"/>
      <c r="CV557" s="30"/>
      <c r="CW557" s="30"/>
      <c r="CX557" s="30"/>
      <c r="CY557" s="30"/>
      <c r="CZ557" s="30"/>
      <c r="DA557" s="30"/>
      <c r="DB557" s="33"/>
      <c r="DC557" s="30"/>
      <c r="DD557" s="30"/>
      <c r="DE557" s="30"/>
      <c r="DF557" s="30"/>
      <c r="DG557" s="30"/>
      <c r="DH557" s="30"/>
      <c r="DI557" s="30"/>
      <c r="DJ557" s="30"/>
      <c r="DK557" s="30"/>
      <c r="DL557" s="29"/>
      <c r="DM557" s="29"/>
      <c r="DN557" s="30"/>
      <c r="DO557" s="30"/>
      <c r="DP557" s="30"/>
      <c r="DQ557" s="30"/>
      <c r="DR557" s="30"/>
      <c r="DS557" s="30"/>
      <c r="DT557" s="30"/>
      <c r="DU557" s="30"/>
      <c r="DV557" s="30"/>
      <c r="DW557" s="3">
        <v>27</v>
      </c>
      <c r="DX557"/>
      <c r="DY557" s="35">
        <v>1.2300000000000001E-5</v>
      </c>
      <c r="DZ557">
        <v>113.621</v>
      </c>
      <c r="EA557">
        <v>99.887</v>
      </c>
      <c r="EB557">
        <v>132.80699999999999</v>
      </c>
      <c r="EC557">
        <v>110.726</v>
      </c>
      <c r="ED557">
        <v>2.1999999999999999E-2</v>
      </c>
      <c r="EE557"/>
      <c r="EG557" s="33">
        <v>65</v>
      </c>
      <c r="EH557" s="30"/>
      <c r="EI557" s="34">
        <v>6.139E-6</v>
      </c>
      <c r="EJ557" s="30">
        <v>54.048000000000002</v>
      </c>
      <c r="EK557" s="30">
        <v>50.667000000000002</v>
      </c>
      <c r="EL557" s="30">
        <v>57.667000000000002</v>
      </c>
      <c r="EM557" s="30">
        <v>-108.435</v>
      </c>
      <c r="EN557" s="30">
        <v>1.0999999999999999E-2</v>
      </c>
      <c r="EO557" s="30"/>
      <c r="EP557" s="30"/>
      <c r="EQ557" s="33"/>
      <c r="ER557" s="30"/>
      <c r="ES557" s="30"/>
      <c r="ET557" s="30"/>
      <c r="EU557" s="30"/>
      <c r="EV557" s="30"/>
      <c r="EW557" s="30"/>
      <c r="EX557" s="30"/>
      <c r="EY557" s="30"/>
      <c r="EZ557" s="30"/>
      <c r="GB557" s="29"/>
      <c r="GC557" s="29"/>
      <c r="GD557" s="29"/>
      <c r="GE557" s="29"/>
      <c r="GF557" s="29"/>
      <c r="GG557" s="29"/>
      <c r="GH557" s="29"/>
      <c r="GI557" s="29"/>
      <c r="GJ557" s="29"/>
      <c r="GK557" s="29"/>
      <c r="GL557" s="29"/>
      <c r="GM557" s="29"/>
      <c r="GN557" s="29"/>
    </row>
    <row r="558" spans="1:196" x14ac:dyDescent="0.25">
      <c r="A558" s="30"/>
      <c r="J558" t="s">
        <v>8</v>
      </c>
      <c r="L558" s="33"/>
      <c r="M558" s="30"/>
      <c r="N558" s="30"/>
      <c r="O558" s="30"/>
      <c r="P558" s="30"/>
      <c r="Q558" s="30"/>
      <c r="R558" s="30"/>
      <c r="S558" s="30"/>
      <c r="T558" s="30"/>
      <c r="U558" s="30"/>
      <c r="V558" s="33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">
        <v>38</v>
      </c>
      <c r="AS558" s="35">
        <v>1.29E-5</v>
      </c>
      <c r="AT558">
        <v>80.311000000000007</v>
      </c>
      <c r="AU558">
        <v>64.778000000000006</v>
      </c>
      <c r="AV558">
        <v>100.38800000000001</v>
      </c>
      <c r="AW558">
        <v>-165.964</v>
      </c>
      <c r="AX558">
        <v>2.3E-2</v>
      </c>
      <c r="BL558" s="33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3"/>
      <c r="BX558" s="30"/>
      <c r="BY558" s="30"/>
      <c r="BZ558" s="30"/>
      <c r="CA558" s="30"/>
      <c r="CB558" s="30"/>
      <c r="CC558" s="30"/>
      <c r="CD558" s="30"/>
      <c r="CE558" s="30"/>
      <c r="CF558" s="30"/>
      <c r="CG558" s="33"/>
      <c r="CH558" s="30"/>
      <c r="CI558" s="30"/>
      <c r="CJ558" s="30"/>
      <c r="CK558" s="30"/>
      <c r="CL558" s="30"/>
      <c r="CM558" s="30"/>
      <c r="CN558" s="30"/>
      <c r="CO558" s="30"/>
      <c r="CP558" s="30"/>
      <c r="CQ558" s="30"/>
      <c r="CR558" s="30"/>
      <c r="CS558" s="30"/>
      <c r="CT558" s="30"/>
      <c r="CU558" s="30"/>
      <c r="CV558" s="30"/>
      <c r="CW558" s="30"/>
      <c r="CX558" s="30"/>
      <c r="CY558" s="30"/>
      <c r="CZ558" s="30"/>
      <c r="DA558" s="30"/>
      <c r="DB558" s="33"/>
      <c r="DC558" s="30"/>
      <c r="DD558" s="30"/>
      <c r="DE558" s="30"/>
      <c r="DF558" s="30"/>
      <c r="DG558" s="30"/>
      <c r="DH558" s="30"/>
      <c r="DI558" s="30"/>
      <c r="DJ558" s="30"/>
      <c r="DK558" s="30"/>
      <c r="DL558" s="29"/>
      <c r="DM558" s="29"/>
      <c r="DN558" s="30"/>
      <c r="DO558" s="30"/>
      <c r="DP558" s="30"/>
      <c r="DQ558" s="30"/>
      <c r="DR558" s="30"/>
      <c r="DS558" s="30"/>
      <c r="DT558" s="30"/>
      <c r="DU558" s="30"/>
      <c r="DV558" s="30"/>
      <c r="DW558" s="3">
        <v>28</v>
      </c>
      <c r="DX558"/>
      <c r="DY558" s="35">
        <v>1.01E-5</v>
      </c>
      <c r="DZ558">
        <v>114.92700000000001</v>
      </c>
      <c r="EA558">
        <v>105.67</v>
      </c>
      <c r="EB558">
        <v>126.27200000000001</v>
      </c>
      <c r="EC558">
        <v>-68.198999999999998</v>
      </c>
      <c r="ED558">
        <v>1.7999999999999999E-2</v>
      </c>
      <c r="EE558"/>
      <c r="EG558" s="33">
        <v>66</v>
      </c>
      <c r="EH558" s="30"/>
      <c r="EI558" s="34">
        <v>6.139E-6</v>
      </c>
      <c r="EJ558" s="30">
        <v>49.307000000000002</v>
      </c>
      <c r="EK558" s="30">
        <v>41.344999999999999</v>
      </c>
      <c r="EL558" s="30">
        <v>55.786000000000001</v>
      </c>
      <c r="EM558" s="30">
        <v>71.564999999999998</v>
      </c>
      <c r="EN558" s="30">
        <v>1.0999999999999999E-2</v>
      </c>
      <c r="EO558" s="30"/>
      <c r="EP558" s="30"/>
      <c r="EQ558" s="33"/>
      <c r="ER558" s="30"/>
      <c r="ES558" s="30"/>
      <c r="ET558" s="30"/>
      <c r="EU558" s="30"/>
      <c r="EV558" s="30"/>
      <c r="EW558" s="30"/>
      <c r="EX558" s="30"/>
      <c r="EY558" s="30"/>
      <c r="EZ558" s="30"/>
      <c r="GB558" s="29"/>
      <c r="GC558" s="29"/>
      <c r="GD558" s="29"/>
      <c r="GE558" s="29"/>
      <c r="GF558" s="29"/>
      <c r="GG558" s="29"/>
      <c r="GH558" s="29"/>
      <c r="GI558" s="29"/>
      <c r="GJ558" s="29"/>
      <c r="GK558" s="29"/>
      <c r="GL558" s="29"/>
      <c r="GM558" s="29"/>
      <c r="GN558" s="29"/>
    </row>
    <row r="559" spans="1:196" x14ac:dyDescent="0.25">
      <c r="A559" s="30"/>
      <c r="J559">
        <f>I556/I552</f>
        <v>57.45454545454546</v>
      </c>
      <c r="K559">
        <f>I557/I552</f>
        <v>514.09090909090912</v>
      </c>
      <c r="L559" s="33"/>
      <c r="M559" s="30"/>
      <c r="N559" s="30"/>
      <c r="O559" s="30"/>
      <c r="P559" s="30"/>
      <c r="Q559" s="30"/>
      <c r="R559" s="30"/>
      <c r="S559" s="30"/>
      <c r="T559" s="30"/>
      <c r="U559" s="30"/>
      <c r="V559" s="33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">
        <v>39</v>
      </c>
      <c r="AS559" s="35">
        <v>1.5E-5</v>
      </c>
      <c r="AT559">
        <v>76.433999999999997</v>
      </c>
      <c r="AU559">
        <v>68.111000000000004</v>
      </c>
      <c r="AV559">
        <v>89</v>
      </c>
      <c r="AW559">
        <v>15.461</v>
      </c>
      <c r="AX559">
        <v>2.7E-2</v>
      </c>
      <c r="BL559" s="33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3"/>
      <c r="BX559" s="30"/>
      <c r="BY559" s="30"/>
      <c r="BZ559" s="30"/>
      <c r="CA559" s="30"/>
      <c r="CB559" s="30"/>
      <c r="CC559" s="30"/>
      <c r="CD559" s="30"/>
      <c r="CE559" s="30"/>
      <c r="CF559" s="30"/>
      <c r="CG559" s="33"/>
      <c r="CH559" s="30"/>
      <c r="CI559" s="30"/>
      <c r="CJ559" s="30"/>
      <c r="CK559" s="30"/>
      <c r="CL559" s="30"/>
      <c r="CM559" s="30"/>
      <c r="CN559" s="30"/>
      <c r="CO559" s="30"/>
      <c r="CP559" s="30"/>
      <c r="CQ559" s="30"/>
      <c r="CR559" s="30"/>
      <c r="CS559" s="30"/>
      <c r="CT559" s="30"/>
      <c r="CU559" s="30"/>
      <c r="CV559" s="30"/>
      <c r="CW559" s="30"/>
      <c r="CX559" s="30"/>
      <c r="CY559" s="30"/>
      <c r="CZ559" s="30"/>
      <c r="DA559" s="30"/>
      <c r="DB559" s="33"/>
      <c r="DC559" s="30"/>
      <c r="DD559" s="30"/>
      <c r="DE559" s="30"/>
      <c r="DF559" s="30"/>
      <c r="DG559" s="30"/>
      <c r="DH559" s="30"/>
      <c r="DI559" s="30"/>
      <c r="DJ559" s="30"/>
      <c r="DK559" s="30"/>
      <c r="DL559" s="29"/>
      <c r="DM559" s="29"/>
      <c r="DN559" s="30"/>
      <c r="DO559" s="30"/>
      <c r="DP559" s="30"/>
      <c r="DQ559" s="30"/>
      <c r="DR559" s="30"/>
      <c r="DS559" s="30"/>
      <c r="DT559" s="30"/>
      <c r="DU559" s="30"/>
      <c r="DV559" s="30"/>
      <c r="DW559" s="3">
        <v>29</v>
      </c>
      <c r="DX559"/>
      <c r="DY559" s="35">
        <v>9.5200000000000003E-6</v>
      </c>
      <c r="DZ559">
        <v>106.072</v>
      </c>
      <c r="EA559">
        <v>95.421999999999997</v>
      </c>
      <c r="EB559">
        <v>122.289</v>
      </c>
      <c r="EC559">
        <v>109.654</v>
      </c>
      <c r="ED559">
        <v>1.6E-2</v>
      </c>
      <c r="EE559"/>
      <c r="EG559" s="33">
        <v>67</v>
      </c>
      <c r="EH559" s="30"/>
      <c r="EI559" s="34">
        <v>5.8320000000000002E-6</v>
      </c>
      <c r="EJ559" s="30">
        <v>51.353000000000002</v>
      </c>
      <c r="EK559" s="30">
        <v>46.332999999999998</v>
      </c>
      <c r="EL559" s="30">
        <v>57.667000000000002</v>
      </c>
      <c r="EM559" s="30">
        <v>-109.44</v>
      </c>
      <c r="EN559" s="30">
        <v>0.01</v>
      </c>
      <c r="EO559" s="30"/>
      <c r="EP559" s="30"/>
      <c r="EQ559" s="33"/>
      <c r="ER559" s="30"/>
      <c r="ES559" s="30"/>
      <c r="ET559" s="30"/>
      <c r="EU559" s="30"/>
      <c r="EV559" s="30"/>
      <c r="EW559" s="30"/>
      <c r="EX559" s="30"/>
      <c r="EY559" s="30"/>
      <c r="EZ559" s="30"/>
      <c r="GB559" s="29"/>
      <c r="GC559" s="29"/>
      <c r="GD559" s="29"/>
      <c r="GE559" s="29"/>
      <c r="GF559" s="29"/>
      <c r="GG559" s="29"/>
      <c r="GH559" s="29"/>
      <c r="GI559" s="29"/>
      <c r="GJ559" s="29"/>
      <c r="GK559" s="29"/>
      <c r="GL559" s="29"/>
      <c r="GM559" s="29"/>
      <c r="GN559" s="29"/>
    </row>
    <row r="560" spans="1:196" x14ac:dyDescent="0.25">
      <c r="A560" s="30"/>
      <c r="E560">
        <f>F561-K559</f>
        <v>293.76623376623388</v>
      </c>
      <c r="F560">
        <f>I557/(I552+I553)</f>
        <v>377.00000000000006</v>
      </c>
      <c r="G560">
        <f>H561-J559</f>
        <v>32.831168831168831</v>
      </c>
      <c r="H560">
        <f>I556/(I552+I553)</f>
        <v>42.133333333333333</v>
      </c>
      <c r="I560" t="s">
        <v>9</v>
      </c>
      <c r="J560">
        <f>I556/I555</f>
        <v>27.478260869565219</v>
      </c>
      <c r="K560">
        <f>I557/I555</f>
        <v>245.86956521739131</v>
      </c>
      <c r="L560" s="33"/>
      <c r="M560" s="30"/>
      <c r="N560" s="30"/>
      <c r="O560" s="30"/>
      <c r="P560" s="30"/>
      <c r="Q560" s="30"/>
      <c r="R560" s="30"/>
      <c r="S560" s="30"/>
      <c r="T560" s="30"/>
      <c r="U560" s="30"/>
      <c r="V560" s="33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">
        <v>40</v>
      </c>
      <c r="AS560" s="35">
        <v>1.2E-5</v>
      </c>
      <c r="AT560">
        <v>67.051000000000002</v>
      </c>
      <c r="AU560">
        <v>58.667000000000002</v>
      </c>
      <c r="AV560">
        <v>76.700999999999993</v>
      </c>
      <c r="AW560">
        <v>-167.8</v>
      </c>
      <c r="AX560">
        <v>2.1000000000000001E-2</v>
      </c>
      <c r="BL560" s="33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3"/>
      <c r="BX560" s="30"/>
      <c r="BY560" s="30"/>
      <c r="BZ560" s="30"/>
      <c r="CA560" s="30"/>
      <c r="CB560" s="30"/>
      <c r="CC560" s="30"/>
      <c r="CD560" s="30"/>
      <c r="CE560" s="30"/>
      <c r="CF560" s="30"/>
      <c r="CG560" s="33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S560" s="30"/>
      <c r="CT560" s="30"/>
      <c r="CU560" s="30"/>
      <c r="CV560" s="30"/>
      <c r="CW560" s="30"/>
      <c r="CX560" s="30"/>
      <c r="CY560" s="30"/>
      <c r="CZ560" s="30"/>
      <c r="DA560" s="30"/>
      <c r="DB560" s="33"/>
      <c r="DC560" s="30"/>
      <c r="DD560" s="30"/>
      <c r="DE560" s="30"/>
      <c r="DF560" s="30"/>
      <c r="DG560" s="30"/>
      <c r="DH560" s="30"/>
      <c r="DI560" s="30"/>
      <c r="DJ560" s="30"/>
      <c r="DK560" s="30"/>
      <c r="DL560" s="29"/>
      <c r="DM560" s="29"/>
      <c r="DN560" s="30"/>
      <c r="DO560" s="30"/>
      <c r="DP560" s="30"/>
      <c r="DQ560" s="30"/>
      <c r="DR560" s="30"/>
      <c r="DS560" s="30"/>
      <c r="DT560" s="30"/>
      <c r="DU560" s="30"/>
      <c r="DV560" s="30"/>
      <c r="DW560" s="3">
        <v>30</v>
      </c>
      <c r="DX560"/>
      <c r="DY560" s="35">
        <v>1.04E-5</v>
      </c>
      <c r="DZ560">
        <v>110.994</v>
      </c>
      <c r="EA560">
        <v>96.667000000000002</v>
      </c>
      <c r="EB560">
        <v>126.556</v>
      </c>
      <c r="EC560">
        <v>-68.198999999999998</v>
      </c>
      <c r="ED560">
        <v>1.7999999999999999E-2</v>
      </c>
      <c r="EE560"/>
      <c r="EG560" s="33">
        <v>68</v>
      </c>
      <c r="EH560" s="30"/>
      <c r="EI560" s="34">
        <v>7.3669999999999999E-6</v>
      </c>
      <c r="EJ560" s="30">
        <v>51.262999999999998</v>
      </c>
      <c r="EK560" s="30">
        <v>44.927999999999997</v>
      </c>
      <c r="EL560" s="30">
        <v>57.667000000000002</v>
      </c>
      <c r="EM560" s="30">
        <v>72.349999999999994</v>
      </c>
      <c r="EN560" s="30">
        <v>1.2999999999999999E-2</v>
      </c>
      <c r="EO560" s="30"/>
      <c r="EP560" s="30"/>
      <c r="EQ560" s="33"/>
      <c r="ER560" s="30"/>
      <c r="ES560" s="30"/>
      <c r="ET560" s="30"/>
      <c r="EU560" s="30"/>
      <c r="EV560" s="30"/>
      <c r="EW560" s="30"/>
      <c r="EX560" s="30"/>
      <c r="EY560" s="30"/>
      <c r="EZ560" s="30"/>
      <c r="GB560" s="29"/>
      <c r="GC560" s="29"/>
      <c r="GD560" s="29"/>
      <c r="GE560" s="29"/>
      <c r="GF560" s="29"/>
      <c r="GG560" s="29"/>
      <c r="GH560" s="29"/>
      <c r="GI560" s="29"/>
      <c r="GJ560" s="29"/>
      <c r="GK560" s="29"/>
      <c r="GL560" s="29"/>
      <c r="GM560" s="29"/>
      <c r="GN560" s="29"/>
    </row>
    <row r="561" spans="1:196" x14ac:dyDescent="0.25">
      <c r="A561" s="30"/>
      <c r="F561">
        <f>I557/(I552-I553)</f>
        <v>807.857142857143</v>
      </c>
      <c r="H561">
        <f>I556/(I552-I553)</f>
        <v>90.285714285714292</v>
      </c>
      <c r="I561" t="s">
        <v>10</v>
      </c>
      <c r="J561">
        <f>I556/I554</f>
        <v>105.33333333333333</v>
      </c>
      <c r="K561">
        <f>I557/I554</f>
        <v>942.5</v>
      </c>
      <c r="L561" s="33"/>
      <c r="M561" s="30"/>
      <c r="N561" s="30"/>
      <c r="O561" s="30"/>
      <c r="P561" s="30"/>
      <c r="Q561" s="30"/>
      <c r="R561" s="30"/>
      <c r="S561" s="30"/>
      <c r="T561" s="30"/>
      <c r="U561" s="30"/>
      <c r="V561" s="33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">
        <v>41</v>
      </c>
      <c r="AS561" s="35">
        <v>1.01E-5</v>
      </c>
      <c r="AT561">
        <v>59.511000000000003</v>
      </c>
      <c r="AU561">
        <v>53.259</v>
      </c>
      <c r="AV561">
        <v>66.814999999999998</v>
      </c>
      <c r="AW561">
        <v>14.930999999999999</v>
      </c>
      <c r="AX561">
        <v>1.7999999999999999E-2</v>
      </c>
      <c r="BL561" s="33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3"/>
      <c r="BX561" s="30"/>
      <c r="BY561" s="30"/>
      <c r="BZ561" s="30"/>
      <c r="CA561" s="30"/>
      <c r="CB561" s="30"/>
      <c r="CC561" s="30"/>
      <c r="CD561" s="30"/>
      <c r="CE561" s="30"/>
      <c r="CF561" s="30"/>
      <c r="CG561" s="33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S561" s="30"/>
      <c r="CT561" s="30"/>
      <c r="CU561" s="30"/>
      <c r="CV561" s="30"/>
      <c r="CW561" s="30"/>
      <c r="CX561" s="30"/>
      <c r="CY561" s="30"/>
      <c r="CZ561" s="30"/>
      <c r="DA561" s="30"/>
      <c r="DB561" s="33"/>
      <c r="DC561" s="30"/>
      <c r="DD561" s="30"/>
      <c r="DE561" s="30"/>
      <c r="DF561" s="30"/>
      <c r="DG561" s="30"/>
      <c r="DH561" s="30"/>
      <c r="DI561" s="30"/>
      <c r="DJ561" s="30"/>
      <c r="DK561" s="30"/>
      <c r="DL561" s="29"/>
      <c r="DM561" s="29"/>
      <c r="DN561" s="30"/>
      <c r="DO561" s="30"/>
      <c r="DP561" s="30"/>
      <c r="DQ561" s="30"/>
      <c r="DR561" s="30"/>
      <c r="DS561" s="30"/>
      <c r="DT561" s="30"/>
      <c r="DU561" s="30"/>
      <c r="DV561" s="30"/>
      <c r="DW561" s="3">
        <v>31</v>
      </c>
      <c r="DX561"/>
      <c r="DY561" s="35">
        <v>9.2099999999999999E-6</v>
      </c>
      <c r="DZ561">
        <v>111.878</v>
      </c>
      <c r="EA561">
        <v>102.512</v>
      </c>
      <c r="EB561">
        <v>126.556</v>
      </c>
      <c r="EC561">
        <v>110.32299999999999</v>
      </c>
      <c r="ED561">
        <v>1.6E-2</v>
      </c>
      <c r="EE561"/>
      <c r="EG561" s="33">
        <v>69</v>
      </c>
      <c r="EH561" s="30"/>
      <c r="EI561" s="34">
        <v>4.9110000000000001E-6</v>
      </c>
      <c r="EJ561" s="30">
        <v>61.136000000000003</v>
      </c>
      <c r="EK561" s="30">
        <v>47.420999999999999</v>
      </c>
      <c r="EL561" s="30">
        <v>80.332999999999998</v>
      </c>
      <c r="EM561" s="30">
        <v>-105.94499999999999</v>
      </c>
      <c r="EN561" s="30">
        <v>8.0000000000000002E-3</v>
      </c>
      <c r="EO561" s="30"/>
      <c r="EP561" s="30"/>
      <c r="EQ561" s="33"/>
      <c r="ER561" s="30"/>
      <c r="ES561" s="30"/>
      <c r="ET561" s="30"/>
      <c r="EU561" s="30"/>
      <c r="EV561" s="30"/>
      <c r="EW561" s="30"/>
      <c r="EX561" s="30"/>
      <c r="EY561" s="30"/>
      <c r="EZ561" s="30"/>
      <c r="GB561" s="29"/>
      <c r="GC561" s="29"/>
      <c r="GD561" s="29"/>
      <c r="GE561" s="29"/>
      <c r="GF561" s="29"/>
      <c r="GG561" s="29"/>
      <c r="GH561" s="29"/>
      <c r="GI561" s="29"/>
      <c r="GJ561" s="29"/>
      <c r="GK561" s="29"/>
      <c r="GL561" s="29"/>
      <c r="GM561" s="29"/>
      <c r="GN561" s="29"/>
    </row>
    <row r="562" spans="1:196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3"/>
      <c r="M562" s="30"/>
      <c r="N562" s="30"/>
      <c r="O562" s="30"/>
      <c r="P562" s="30"/>
      <c r="Q562" s="30"/>
      <c r="R562" s="30"/>
      <c r="S562" s="30"/>
      <c r="T562" s="30"/>
      <c r="U562" s="30"/>
      <c r="V562" s="33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">
        <v>42</v>
      </c>
      <c r="AS562" s="35">
        <v>1.11E-5</v>
      </c>
      <c r="AT562">
        <v>59.104999999999997</v>
      </c>
      <c r="AU562">
        <v>47.110999999999997</v>
      </c>
      <c r="AV562">
        <v>74.933999999999997</v>
      </c>
      <c r="AW562">
        <v>-163.61000000000001</v>
      </c>
      <c r="AX562">
        <v>0.02</v>
      </c>
      <c r="BL562" s="33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3"/>
      <c r="BX562" s="30"/>
      <c r="BY562" s="30"/>
      <c r="BZ562" s="30"/>
      <c r="CA562" s="30"/>
      <c r="CB562" s="30"/>
      <c r="CC562" s="30"/>
      <c r="CD562" s="30"/>
      <c r="CE562" s="30"/>
      <c r="CF562" s="30"/>
      <c r="CG562" s="33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  <c r="CU562" s="30"/>
      <c r="CV562" s="30"/>
      <c r="CW562" s="30"/>
      <c r="CX562" s="30"/>
      <c r="CY562" s="30"/>
      <c r="CZ562" s="30"/>
      <c r="DA562" s="30"/>
      <c r="DB562" s="33"/>
      <c r="DC562" s="30"/>
      <c r="DD562" s="30"/>
      <c r="DE562" s="30"/>
      <c r="DF562" s="30"/>
      <c r="DG562" s="30"/>
      <c r="DH562" s="30"/>
      <c r="DI562" s="30"/>
      <c r="DJ562" s="30"/>
      <c r="DK562" s="30"/>
      <c r="DL562" s="29"/>
      <c r="DM562" s="29"/>
      <c r="DN562" s="30"/>
      <c r="DO562" s="30"/>
      <c r="DP562" s="30"/>
      <c r="DQ562" s="30"/>
      <c r="DR562" s="30"/>
      <c r="DS562" s="30"/>
      <c r="DT562" s="30"/>
      <c r="DU562" s="30"/>
      <c r="DV562" s="30"/>
      <c r="DW562" s="3">
        <v>32</v>
      </c>
      <c r="DX562"/>
      <c r="DY562" s="35">
        <v>9.2099999999999999E-6</v>
      </c>
      <c r="DZ562">
        <v>134.16999999999999</v>
      </c>
      <c r="EA562">
        <v>122.333</v>
      </c>
      <c r="EB562">
        <v>158.76599999999999</v>
      </c>
      <c r="EC562">
        <v>-67.834000000000003</v>
      </c>
      <c r="ED562">
        <v>1.6E-2</v>
      </c>
      <c r="EE562"/>
      <c r="EG562" s="33">
        <v>70</v>
      </c>
      <c r="EH562" s="30"/>
      <c r="EI562" s="34">
        <v>7.6739999999999997E-6</v>
      </c>
      <c r="EJ562" s="30">
        <v>87.406000000000006</v>
      </c>
      <c r="EK562" s="30">
        <v>64</v>
      </c>
      <c r="EL562" s="30">
        <v>118</v>
      </c>
      <c r="EM562" s="30">
        <v>67.751000000000005</v>
      </c>
      <c r="EN562" s="30">
        <v>1.2999999999999999E-2</v>
      </c>
      <c r="EO562" s="30"/>
      <c r="EP562" s="30"/>
      <c r="EQ562" s="33"/>
      <c r="ER562" s="30"/>
      <c r="ES562" s="30"/>
      <c r="ET562" s="30"/>
      <c r="EU562" s="30"/>
      <c r="EV562" s="30"/>
      <c r="EW562" s="30"/>
      <c r="EX562" s="30"/>
      <c r="EY562" s="30"/>
      <c r="EZ562" s="30"/>
      <c r="GB562" s="29"/>
      <c r="GC562" s="29"/>
      <c r="GD562" s="29"/>
      <c r="GE562" s="29"/>
      <c r="GF562" s="29"/>
      <c r="GG562" s="29"/>
      <c r="GH562" s="29"/>
      <c r="GI562" s="29"/>
      <c r="GJ562" s="29"/>
      <c r="GK562" s="29"/>
      <c r="GL562" s="29"/>
      <c r="GM562" s="29"/>
      <c r="GN562" s="29"/>
    </row>
    <row r="563" spans="1:196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3"/>
      <c r="M563" s="30"/>
      <c r="N563" s="30"/>
      <c r="O563" s="30"/>
      <c r="P563" s="30"/>
      <c r="Q563" s="30"/>
      <c r="R563" s="30"/>
      <c r="S563" s="30"/>
      <c r="T563" s="30"/>
      <c r="U563" s="30"/>
      <c r="V563" s="33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">
        <v>43</v>
      </c>
      <c r="AS563" s="35">
        <v>8.2900000000000002E-6</v>
      </c>
      <c r="AT563">
        <v>59.311</v>
      </c>
      <c r="AU563">
        <v>52.106999999999999</v>
      </c>
      <c r="AV563">
        <v>64.790999999999997</v>
      </c>
      <c r="AW563">
        <v>16.260000000000002</v>
      </c>
      <c r="AX563">
        <v>1.4E-2</v>
      </c>
      <c r="BL563" s="33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3"/>
      <c r="BX563" s="30"/>
      <c r="BY563" s="30"/>
      <c r="BZ563" s="30"/>
      <c r="CA563" s="30"/>
      <c r="CB563" s="30"/>
      <c r="CC563" s="30"/>
      <c r="CD563" s="30"/>
      <c r="CE563" s="30"/>
      <c r="CF563" s="30"/>
      <c r="CG563" s="33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  <c r="CU563" s="30"/>
      <c r="CV563" s="30"/>
      <c r="CW563" s="30"/>
      <c r="CX563" s="30"/>
      <c r="CY563" s="30"/>
      <c r="CZ563" s="30"/>
      <c r="DA563" s="30"/>
      <c r="DB563" s="33"/>
      <c r="DC563" s="30"/>
      <c r="DD563" s="30"/>
      <c r="DE563" s="30"/>
      <c r="DF563" s="30"/>
      <c r="DG563" s="30"/>
      <c r="DH563" s="30"/>
      <c r="DI563" s="30"/>
      <c r="DJ563" s="30"/>
      <c r="DK563" s="30"/>
      <c r="DL563" s="29"/>
      <c r="DM563" s="29"/>
      <c r="DN563" s="30"/>
      <c r="DO563" s="30"/>
      <c r="DP563" s="30"/>
      <c r="DQ563" s="30"/>
      <c r="DR563" s="30"/>
      <c r="DS563" s="30"/>
      <c r="DT563" s="30"/>
      <c r="DU563" s="30"/>
      <c r="DV563" s="30"/>
      <c r="DW563" s="3">
        <v>33</v>
      </c>
      <c r="DX563"/>
      <c r="DY563" s="35">
        <v>1.17E-5</v>
      </c>
      <c r="DZ563">
        <v>120.98399999999999</v>
      </c>
      <c r="EA563">
        <v>106.20699999999999</v>
      </c>
      <c r="EB563">
        <v>134.423</v>
      </c>
      <c r="EC563">
        <v>110.376</v>
      </c>
      <c r="ED563">
        <v>2.1000000000000001E-2</v>
      </c>
      <c r="EE563"/>
      <c r="EG563" s="33">
        <v>71</v>
      </c>
      <c r="EH563" s="30"/>
      <c r="EI563" s="34">
        <v>5.2179999999999998E-6</v>
      </c>
      <c r="EJ563" s="30">
        <v>70.587000000000003</v>
      </c>
      <c r="EK563" s="30">
        <v>54.332999999999998</v>
      </c>
      <c r="EL563" s="30">
        <v>98</v>
      </c>
      <c r="EM563" s="30">
        <v>-104.931</v>
      </c>
      <c r="EN563" s="30">
        <v>8.9999999999999993E-3</v>
      </c>
      <c r="EO563" s="30"/>
      <c r="EP563" s="30"/>
      <c r="EQ563" s="33"/>
      <c r="ER563" s="30"/>
      <c r="ES563" s="30"/>
      <c r="ET563" s="30"/>
      <c r="EU563" s="30"/>
      <c r="EV563" s="30"/>
      <c r="EW563" s="30"/>
      <c r="EX563" s="30"/>
      <c r="EY563" s="30"/>
      <c r="EZ563" s="30"/>
      <c r="GB563" s="29"/>
      <c r="GC563" s="29"/>
      <c r="GD563" s="29"/>
      <c r="GE563" s="29"/>
      <c r="GF563" s="29"/>
      <c r="GG563" s="29"/>
      <c r="GH563" s="29"/>
      <c r="GI563" s="29"/>
      <c r="GJ563" s="29"/>
      <c r="GK563" s="29"/>
      <c r="GL563" s="29"/>
      <c r="GM563" s="29"/>
      <c r="GN563" s="29"/>
    </row>
    <row r="564" spans="1:196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3"/>
      <c r="M564" s="30"/>
      <c r="N564" s="30"/>
      <c r="O564" s="30"/>
      <c r="P564" s="30"/>
      <c r="Q564" s="30"/>
      <c r="R564" s="30"/>
      <c r="S564" s="30"/>
      <c r="T564" s="30"/>
      <c r="U564" s="30"/>
      <c r="V564" s="33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">
        <v>44</v>
      </c>
      <c r="AS564" s="35">
        <v>1.17E-5</v>
      </c>
      <c r="AT564">
        <v>62.475000000000001</v>
      </c>
      <c r="AU564">
        <v>51.430999999999997</v>
      </c>
      <c r="AV564">
        <v>74.102000000000004</v>
      </c>
      <c r="AW564">
        <v>-165.964</v>
      </c>
      <c r="AX564">
        <v>0.02</v>
      </c>
      <c r="BL564" s="33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3"/>
      <c r="BX564" s="30"/>
      <c r="BY564" s="30"/>
      <c r="BZ564" s="30"/>
      <c r="CA564" s="30"/>
      <c r="CB564" s="30"/>
      <c r="CC564" s="30"/>
      <c r="CD564" s="30"/>
      <c r="CE564" s="30"/>
      <c r="CF564" s="30"/>
      <c r="CG564" s="33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0"/>
      <c r="DB564" s="33"/>
      <c r="DC564" s="30"/>
      <c r="DD564" s="30"/>
      <c r="DE564" s="30"/>
      <c r="DF564" s="30"/>
      <c r="DG564" s="30"/>
      <c r="DH564" s="30"/>
      <c r="DI564" s="30"/>
      <c r="DJ564" s="30"/>
      <c r="DK564" s="30"/>
      <c r="DL564" s="29"/>
      <c r="DM564" s="29"/>
      <c r="DN564" s="30"/>
      <c r="DO564" s="30"/>
      <c r="DP564" s="30"/>
      <c r="DQ564" s="30"/>
      <c r="DR564" s="30"/>
      <c r="DS564" s="30"/>
      <c r="DT564" s="30"/>
      <c r="DU564" s="30"/>
      <c r="DV564" s="30"/>
      <c r="DW564" s="3">
        <v>34</v>
      </c>
      <c r="DX564"/>
      <c r="DY564" s="35">
        <v>8.2900000000000002E-6</v>
      </c>
      <c r="DZ564">
        <v>125.242</v>
      </c>
      <c r="EA564">
        <v>113.556</v>
      </c>
      <c r="EB564">
        <v>143.43600000000001</v>
      </c>
      <c r="EC564">
        <v>-70.200999999999993</v>
      </c>
      <c r="ED564">
        <v>1.4E-2</v>
      </c>
      <c r="EE564"/>
      <c r="EG564" s="33">
        <v>72</v>
      </c>
      <c r="EH564" s="30"/>
      <c r="EI564" s="34">
        <v>5.2179999999999998E-6</v>
      </c>
      <c r="EJ564" s="30">
        <v>46.779000000000003</v>
      </c>
      <c r="EK564" s="30">
        <v>39.332999999999998</v>
      </c>
      <c r="EL564" s="30">
        <v>54.332999999999998</v>
      </c>
      <c r="EM564" s="30">
        <v>68.198999999999998</v>
      </c>
      <c r="EN564" s="30">
        <v>8.9999999999999993E-3</v>
      </c>
      <c r="EO564" s="30"/>
      <c r="EP564" s="30"/>
      <c r="EQ564" s="33"/>
      <c r="ER564" s="30"/>
      <c r="ES564" s="30"/>
      <c r="ET564" s="30"/>
      <c r="EU564" s="30"/>
      <c r="EV564" s="30"/>
      <c r="EW564" s="30"/>
      <c r="EX564" s="30"/>
      <c r="EY564" s="30"/>
      <c r="EZ564" s="30"/>
      <c r="GB564" s="29"/>
      <c r="GC564" s="29"/>
      <c r="GD564" s="29"/>
      <c r="GE564" s="29"/>
      <c r="GF564" s="29"/>
      <c r="GG564" s="29"/>
      <c r="GH564" s="29"/>
      <c r="GI564" s="29"/>
      <c r="GJ564" s="29"/>
      <c r="GK564" s="29"/>
      <c r="GL564" s="29"/>
      <c r="GM564" s="29"/>
      <c r="GN564" s="29"/>
    </row>
    <row r="565" spans="1:196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3"/>
      <c r="M565" s="30"/>
      <c r="N565" s="30"/>
      <c r="O565" s="30"/>
      <c r="P565" s="30"/>
      <c r="Q565" s="30"/>
      <c r="R565" s="30"/>
      <c r="S565" s="30"/>
      <c r="T565" s="30"/>
      <c r="U565" s="30"/>
      <c r="V565" s="33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">
        <v>45</v>
      </c>
      <c r="AS565" s="35">
        <v>1.04E-5</v>
      </c>
      <c r="AT565">
        <v>57.518999999999998</v>
      </c>
      <c r="AU565">
        <v>53.454999999999998</v>
      </c>
      <c r="AV565">
        <v>63.335000000000001</v>
      </c>
      <c r="AW565">
        <v>15.709</v>
      </c>
      <c r="AX565">
        <v>1.7999999999999999E-2</v>
      </c>
      <c r="BL565" s="33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3"/>
      <c r="BX565" s="30"/>
      <c r="BY565" s="30"/>
      <c r="BZ565" s="30"/>
      <c r="CA565" s="30"/>
      <c r="CB565" s="30"/>
      <c r="CC565" s="30"/>
      <c r="CD565" s="30"/>
      <c r="CE565" s="30"/>
      <c r="CF565" s="30"/>
      <c r="CG565" s="33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  <c r="CU565" s="30"/>
      <c r="CV565" s="30"/>
      <c r="CW565" s="30"/>
      <c r="CX565" s="30"/>
      <c r="CY565" s="30"/>
      <c r="CZ565" s="30"/>
      <c r="DA565" s="30"/>
      <c r="DB565" s="33"/>
      <c r="DC565" s="30"/>
      <c r="DD565" s="30"/>
      <c r="DE565" s="30"/>
      <c r="DF565" s="30"/>
      <c r="DG565" s="30"/>
      <c r="DH565" s="30"/>
      <c r="DI565" s="30"/>
      <c r="DJ565" s="30"/>
      <c r="DK565" s="30"/>
      <c r="DL565" s="29"/>
      <c r="DM565" s="29"/>
      <c r="DN565" s="30"/>
      <c r="DO565" s="30"/>
      <c r="DP565" s="30"/>
      <c r="DQ565" s="30"/>
      <c r="DR565" s="30"/>
      <c r="DS565" s="30"/>
      <c r="DT565" s="30"/>
      <c r="DU565" s="30"/>
      <c r="DV565" s="30"/>
      <c r="DW565" s="3">
        <v>35</v>
      </c>
      <c r="DX565"/>
      <c r="DY565" s="35">
        <v>8.8999999999999995E-6</v>
      </c>
      <c r="DZ565">
        <v>136.55799999999999</v>
      </c>
      <c r="EA565">
        <v>118.667</v>
      </c>
      <c r="EB565">
        <v>170.27</v>
      </c>
      <c r="EC565">
        <v>111.801</v>
      </c>
      <c r="ED565">
        <v>1.4999999999999999E-2</v>
      </c>
      <c r="EE565"/>
      <c r="EG565" s="33">
        <v>73</v>
      </c>
      <c r="EH565" s="30" t="s">
        <v>3</v>
      </c>
      <c r="EI565" s="34">
        <v>7.5630000000000003E-6</v>
      </c>
      <c r="EJ565" s="30">
        <v>61.289000000000001</v>
      </c>
      <c r="EK565" s="30">
        <v>55.353000000000002</v>
      </c>
      <c r="EL565" s="30">
        <v>67.594999999999999</v>
      </c>
      <c r="EM565" s="30">
        <v>-18.587</v>
      </c>
      <c r="EN565" s="30">
        <v>1.2999999999999999E-2</v>
      </c>
      <c r="EO565" s="30"/>
      <c r="EP565" s="30"/>
      <c r="EQ565" s="33"/>
      <c r="ER565" s="30"/>
      <c r="ES565" s="30"/>
      <c r="ET565" s="30"/>
      <c r="EU565" s="30"/>
      <c r="EV565" s="30"/>
      <c r="EW565" s="30"/>
      <c r="EX565" s="30"/>
      <c r="EY565" s="30"/>
      <c r="EZ565" s="30"/>
      <c r="GB565" s="29"/>
      <c r="GC565" s="29"/>
      <c r="GD565" s="29"/>
      <c r="GE565" s="29"/>
      <c r="GF565" s="29"/>
      <c r="GG565" s="29"/>
      <c r="GH565" s="29"/>
      <c r="GI565" s="29"/>
      <c r="GJ565" s="29"/>
      <c r="GK565" s="29"/>
      <c r="GL565" s="29"/>
      <c r="GM565" s="29"/>
      <c r="GN565" s="29"/>
    </row>
    <row r="566" spans="1:196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3"/>
      <c r="M566" s="30"/>
      <c r="N566" s="30"/>
      <c r="O566" s="30"/>
      <c r="P566" s="30"/>
      <c r="Q566" s="30"/>
      <c r="R566" s="30"/>
      <c r="S566" s="30"/>
      <c r="T566" s="30"/>
      <c r="U566" s="30"/>
      <c r="V566" s="33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">
        <v>46</v>
      </c>
      <c r="AS566" s="35">
        <v>1.1399999999999999E-5</v>
      </c>
      <c r="AT566">
        <v>57.088999999999999</v>
      </c>
      <c r="AU566">
        <v>51.716000000000001</v>
      </c>
      <c r="AV566">
        <v>62.213999999999999</v>
      </c>
      <c r="AW566">
        <v>-165.57900000000001</v>
      </c>
      <c r="AX566">
        <v>0.02</v>
      </c>
      <c r="BL566" s="33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3"/>
      <c r="BX566" s="30"/>
      <c r="BY566" s="30"/>
      <c r="BZ566" s="30"/>
      <c r="CA566" s="30"/>
      <c r="CB566" s="30"/>
      <c r="CC566" s="30"/>
      <c r="CD566" s="30"/>
      <c r="CE566" s="30"/>
      <c r="CF566" s="30"/>
      <c r="CG566" s="33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S566" s="30"/>
      <c r="CT566" s="30"/>
      <c r="CU566" s="30"/>
      <c r="CV566" s="30"/>
      <c r="CW566" s="30"/>
      <c r="CX566" s="30"/>
      <c r="CY566" s="30"/>
      <c r="CZ566" s="30"/>
      <c r="DA566" s="30"/>
      <c r="DB566" s="33"/>
      <c r="DC566" s="30"/>
      <c r="DD566" s="30"/>
      <c r="DE566" s="30"/>
      <c r="DF566" s="30"/>
      <c r="DG566" s="30"/>
      <c r="DH566" s="30"/>
      <c r="DI566" s="30"/>
      <c r="DJ566" s="30"/>
      <c r="DK566" s="30"/>
      <c r="DL566" s="29"/>
      <c r="DM566" s="29"/>
      <c r="DN566" s="30"/>
      <c r="DO566" s="30"/>
      <c r="DP566" s="30"/>
      <c r="DQ566" s="30"/>
      <c r="DR566" s="30"/>
      <c r="DS566" s="30"/>
      <c r="DT566" s="30"/>
      <c r="DU566" s="30"/>
      <c r="DV566" s="30"/>
      <c r="DW566" s="3">
        <v>36</v>
      </c>
      <c r="DX566"/>
      <c r="DY566" s="35">
        <v>9.5200000000000003E-6</v>
      </c>
      <c r="DZ566">
        <v>127.93600000000001</v>
      </c>
      <c r="EA566">
        <v>118.667</v>
      </c>
      <c r="EB566">
        <v>138.131</v>
      </c>
      <c r="EC566">
        <v>-68.552000000000007</v>
      </c>
      <c r="ED566">
        <v>1.7000000000000001E-2</v>
      </c>
      <c r="EE566"/>
      <c r="EG566" s="33">
        <v>74</v>
      </c>
      <c r="EH566" s="30" t="s">
        <v>7</v>
      </c>
      <c r="EI566" s="34">
        <v>2.0810000000000001E-6</v>
      </c>
      <c r="EJ566" s="30">
        <v>7.298</v>
      </c>
      <c r="EK566" s="30">
        <v>7.2030000000000003</v>
      </c>
      <c r="EL566" s="30">
        <v>9.8460000000000001</v>
      </c>
      <c r="EM566" s="30">
        <v>90.224999999999994</v>
      </c>
      <c r="EN566" s="30">
        <v>4.0000000000000001E-3</v>
      </c>
      <c r="EO566" s="30"/>
      <c r="EP566" s="30"/>
      <c r="EQ566" s="33"/>
      <c r="ER566" s="30"/>
      <c r="ES566" s="30"/>
      <c r="ET566" s="30"/>
      <c r="EU566" s="30"/>
      <c r="EV566" s="30"/>
      <c r="EW566" s="30"/>
      <c r="EX566" s="30"/>
      <c r="EY566" s="30"/>
      <c r="EZ566" s="30"/>
      <c r="GB566" s="29"/>
      <c r="GC566" s="29"/>
      <c r="GD566" s="29"/>
      <c r="GE566" s="29"/>
      <c r="GF566" s="29"/>
      <c r="GG566" s="29"/>
      <c r="GH566" s="29"/>
      <c r="GI566" s="29"/>
      <c r="GJ566" s="29"/>
      <c r="GK566" s="29"/>
      <c r="GL566" s="29"/>
      <c r="GM566" s="29"/>
      <c r="GN566" s="29"/>
    </row>
    <row r="567" spans="1:196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3"/>
      <c r="M567" s="30"/>
      <c r="N567" s="30"/>
      <c r="O567" s="30"/>
      <c r="P567" s="30"/>
      <c r="Q567" s="30"/>
      <c r="R567" s="30"/>
      <c r="S567" s="30"/>
      <c r="T567" s="30"/>
      <c r="U567" s="30"/>
      <c r="V567" s="33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">
        <v>47</v>
      </c>
      <c r="AS567" s="35">
        <v>1.0699999999999999E-5</v>
      </c>
      <c r="AT567">
        <v>60.238999999999997</v>
      </c>
      <c r="AU567">
        <v>50.545000000000002</v>
      </c>
      <c r="AV567">
        <v>66.62</v>
      </c>
      <c r="AW567">
        <v>15.255000000000001</v>
      </c>
      <c r="AX567">
        <v>1.9E-2</v>
      </c>
      <c r="BL567" s="33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3"/>
      <c r="BX567" s="30"/>
      <c r="BY567" s="30"/>
      <c r="BZ567" s="30"/>
      <c r="CA567" s="30"/>
      <c r="CB567" s="30"/>
      <c r="CC567" s="30"/>
      <c r="CD567" s="30"/>
      <c r="CE567" s="30"/>
      <c r="CF567" s="30"/>
      <c r="CG567" s="33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S567" s="30"/>
      <c r="CT567" s="30"/>
      <c r="CU567" s="30"/>
      <c r="CV567" s="30"/>
      <c r="CW567" s="30"/>
      <c r="CX567" s="30"/>
      <c r="CY567" s="30"/>
      <c r="CZ567" s="30"/>
      <c r="DA567" s="30"/>
      <c r="DB567" s="33"/>
      <c r="DC567" s="30"/>
      <c r="DD567" s="30"/>
      <c r="DE567" s="30"/>
      <c r="DF567" s="30"/>
      <c r="DG567" s="30"/>
      <c r="DH567" s="30"/>
      <c r="DI567" s="30"/>
      <c r="DJ567" s="30"/>
      <c r="DK567" s="30"/>
      <c r="DL567" s="29"/>
      <c r="DM567" s="29"/>
      <c r="DN567" s="30"/>
      <c r="DO567" s="30"/>
      <c r="DP567" s="30"/>
      <c r="DQ567" s="30"/>
      <c r="DR567" s="30"/>
      <c r="DS567" s="30"/>
      <c r="DT567" s="30"/>
      <c r="DU567" s="30"/>
      <c r="DV567" s="30"/>
      <c r="DW567" s="3">
        <v>37</v>
      </c>
      <c r="DX567"/>
      <c r="DY567" s="35">
        <v>8.6000000000000007E-6</v>
      </c>
      <c r="DZ567">
        <v>120.878</v>
      </c>
      <c r="EA567">
        <v>102.333</v>
      </c>
      <c r="EB567">
        <v>137.77799999999999</v>
      </c>
      <c r="EC567">
        <v>111.801</v>
      </c>
      <c r="ED567">
        <v>1.4999999999999999E-2</v>
      </c>
      <c r="EE567"/>
      <c r="EG567" s="33">
        <v>75</v>
      </c>
      <c r="EH567" s="30" t="s">
        <v>4</v>
      </c>
      <c r="EI567" s="34">
        <v>3.9899999999999999E-6</v>
      </c>
      <c r="EJ567" s="30">
        <v>46.779000000000003</v>
      </c>
      <c r="EK567" s="30">
        <v>36.832999999999998</v>
      </c>
      <c r="EL567" s="30">
        <v>54.332999999999998</v>
      </c>
      <c r="EM567" s="30">
        <v>-115.346</v>
      </c>
      <c r="EN567" s="30">
        <v>7.0000000000000001E-3</v>
      </c>
      <c r="EO567" s="30"/>
      <c r="EP567" s="30"/>
      <c r="EQ567" s="33"/>
      <c r="ER567" s="30"/>
      <c r="ES567" s="30"/>
      <c r="ET567" s="30"/>
      <c r="EU567" s="30"/>
      <c r="EV567" s="30"/>
      <c r="EW567" s="30"/>
      <c r="EX567" s="30"/>
      <c r="EY567" s="30"/>
      <c r="EZ567" s="30"/>
      <c r="GB567" s="29"/>
      <c r="GC567" s="29"/>
      <c r="GD567" s="29"/>
      <c r="GE567" s="29"/>
      <c r="GF567" s="29"/>
      <c r="GG567" s="29"/>
      <c r="GH567" s="29"/>
      <c r="GI567" s="29"/>
      <c r="GJ567" s="29"/>
      <c r="GK567" s="29"/>
      <c r="GL567" s="29"/>
      <c r="GM567" s="29"/>
      <c r="GN567" s="29"/>
    </row>
    <row r="568" spans="1:196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3"/>
      <c r="M568" s="30"/>
      <c r="N568" s="30"/>
      <c r="O568" s="30"/>
      <c r="P568" s="30"/>
      <c r="Q568" s="30"/>
      <c r="R568" s="30"/>
      <c r="S568" s="30"/>
      <c r="T568" s="30"/>
      <c r="U568" s="30"/>
      <c r="V568" s="33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">
        <v>48</v>
      </c>
      <c r="AS568" s="35">
        <v>6.1399999999999997E-6</v>
      </c>
      <c r="AT568">
        <v>70.38</v>
      </c>
      <c r="AU568">
        <v>57.558</v>
      </c>
      <c r="AV568">
        <v>82</v>
      </c>
      <c r="AW568">
        <v>-168.11099999999999</v>
      </c>
      <c r="AX568">
        <v>1.0999999999999999E-2</v>
      </c>
      <c r="BL568" s="33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3"/>
      <c r="BX568" s="30"/>
      <c r="BY568" s="30"/>
      <c r="BZ568" s="30"/>
      <c r="CA568" s="30"/>
      <c r="CB568" s="30"/>
      <c r="CC568" s="30"/>
      <c r="CD568" s="30"/>
      <c r="CE568" s="30"/>
      <c r="CF568" s="30"/>
      <c r="CG568" s="33"/>
      <c r="CH568" s="30"/>
      <c r="CI568" s="30"/>
      <c r="CJ568" s="30"/>
      <c r="CK568" s="30"/>
      <c r="CL568" s="30"/>
      <c r="CM568" s="30"/>
      <c r="CN568" s="30"/>
      <c r="CO568" s="30"/>
      <c r="CP568" s="30"/>
      <c r="CQ568" s="30"/>
      <c r="CR568" s="30"/>
      <c r="CS568" s="30"/>
      <c r="CT568" s="30"/>
      <c r="CU568" s="30"/>
      <c r="CV568" s="30"/>
      <c r="CW568" s="30"/>
      <c r="CX568" s="30"/>
      <c r="CY568" s="30"/>
      <c r="CZ568" s="30"/>
      <c r="DA568" s="30"/>
      <c r="DB568" s="33"/>
      <c r="DC568" s="30"/>
      <c r="DD568" s="30"/>
      <c r="DE568" s="30"/>
      <c r="DF568" s="30"/>
      <c r="DG568" s="30"/>
      <c r="DH568" s="30"/>
      <c r="DI568" s="30"/>
      <c r="DJ568" s="30"/>
      <c r="DK568" s="30"/>
      <c r="DL568" s="29"/>
      <c r="DM568" s="29"/>
      <c r="DN568" s="30"/>
      <c r="DO568" s="30"/>
      <c r="DP568" s="30"/>
      <c r="DQ568" s="30"/>
      <c r="DR568" s="30"/>
      <c r="DS568" s="30"/>
      <c r="DT568" s="30"/>
      <c r="DU568" s="30"/>
      <c r="DV568" s="30"/>
      <c r="DW568" s="3">
        <v>38</v>
      </c>
      <c r="DX568"/>
      <c r="DY568" s="35">
        <v>1.3200000000000001E-5</v>
      </c>
      <c r="DZ568">
        <v>119.729</v>
      </c>
      <c r="EA568">
        <v>101.20699999999999</v>
      </c>
      <c r="EB568">
        <v>130.691</v>
      </c>
      <c r="EC568">
        <v>-70.253</v>
      </c>
      <c r="ED568">
        <v>2.3E-2</v>
      </c>
      <c r="EE568"/>
      <c r="EG568" s="33">
        <v>76</v>
      </c>
      <c r="EH568" s="30" t="s">
        <v>5</v>
      </c>
      <c r="EI568" s="34">
        <v>1.3200000000000001E-5</v>
      </c>
      <c r="EJ568" s="30">
        <v>87.406000000000006</v>
      </c>
      <c r="EK568" s="30">
        <v>70</v>
      </c>
      <c r="EL568" s="30">
        <v>118</v>
      </c>
      <c r="EM568" s="30">
        <v>76.759</v>
      </c>
      <c r="EN568" s="30">
        <v>2.3E-2</v>
      </c>
      <c r="EO568" s="30"/>
      <c r="EP568" s="30"/>
      <c r="EQ568" s="33"/>
      <c r="ER568" s="30"/>
      <c r="ES568" s="30"/>
      <c r="ET568" s="30"/>
      <c r="EU568" s="30"/>
      <c r="EV568" s="30"/>
      <c r="EW568" s="30"/>
      <c r="EX568" s="30"/>
      <c r="EY568" s="30"/>
      <c r="EZ568" s="30"/>
      <c r="GB568" s="29"/>
      <c r="GC568" s="29"/>
      <c r="GD568" s="29"/>
      <c r="GE568" s="29"/>
      <c r="GF568" s="29"/>
      <c r="GG568" s="29"/>
      <c r="GH568" s="29"/>
      <c r="GI568" s="29"/>
      <c r="GJ568" s="29"/>
      <c r="GK568" s="29"/>
      <c r="GL568" s="29"/>
      <c r="GM568" s="29"/>
      <c r="GN568" s="29"/>
    </row>
    <row r="569" spans="1:196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3"/>
      <c r="M569" s="30"/>
      <c r="N569" s="30"/>
      <c r="O569" s="30"/>
      <c r="P569" s="30"/>
      <c r="Q569" s="30"/>
      <c r="R569" s="30"/>
      <c r="S569" s="30"/>
      <c r="T569" s="30"/>
      <c r="U569" s="30"/>
      <c r="V569" s="33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">
        <v>49</v>
      </c>
      <c r="AS569" s="35">
        <v>1.29E-5</v>
      </c>
      <c r="AT569">
        <v>77.75</v>
      </c>
      <c r="AU569">
        <v>63.917999999999999</v>
      </c>
      <c r="AV569">
        <v>85.332999999999998</v>
      </c>
      <c r="AW569">
        <v>14.381</v>
      </c>
      <c r="AX569">
        <v>2.1999999999999999E-2</v>
      </c>
      <c r="BL569" s="33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3"/>
      <c r="BX569" s="30"/>
      <c r="BY569" s="30"/>
      <c r="BZ569" s="30"/>
      <c r="CA569" s="30"/>
      <c r="CB569" s="30"/>
      <c r="CC569" s="30"/>
      <c r="CD569" s="30"/>
      <c r="CE569" s="30"/>
      <c r="CF569" s="30"/>
      <c r="CG569" s="33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S569" s="30"/>
      <c r="CT569" s="30"/>
      <c r="CU569" s="30"/>
      <c r="CV569" s="30"/>
      <c r="CW569" s="30"/>
      <c r="CX569" s="30"/>
      <c r="CY569" s="30"/>
      <c r="CZ569" s="30"/>
      <c r="DA569" s="30"/>
      <c r="DB569" s="33"/>
      <c r="DC569" s="30"/>
      <c r="DD569" s="30"/>
      <c r="DE569" s="30"/>
      <c r="DF569" s="30"/>
      <c r="DG569" s="30"/>
      <c r="DH569" s="30"/>
      <c r="DI569" s="30"/>
      <c r="DJ569" s="30"/>
      <c r="DK569" s="30"/>
      <c r="DL569" s="29"/>
      <c r="DM569" s="29"/>
      <c r="DN569" s="30"/>
      <c r="DO569" s="30"/>
      <c r="DP569" s="30"/>
      <c r="DQ569" s="30"/>
      <c r="DR569" s="30"/>
      <c r="DS569" s="30"/>
      <c r="DT569" s="30"/>
      <c r="DU569" s="30"/>
      <c r="DV569" s="30"/>
      <c r="DW569" s="3">
        <v>39</v>
      </c>
      <c r="DX569"/>
      <c r="DY569" s="35">
        <v>8.6000000000000007E-6</v>
      </c>
      <c r="DZ569">
        <v>128.12</v>
      </c>
      <c r="EA569">
        <v>113.333</v>
      </c>
      <c r="EB569">
        <v>145.691</v>
      </c>
      <c r="EC569">
        <v>114.624</v>
      </c>
      <c r="ED569">
        <v>1.4999999999999999E-2</v>
      </c>
      <c r="EE569"/>
      <c r="EG569" s="33">
        <v>73</v>
      </c>
      <c r="EH569" s="30" t="s">
        <v>56</v>
      </c>
      <c r="EI569" s="34">
        <v>5.2209999999999995E-4</v>
      </c>
      <c r="EJ569" s="30">
        <v>62.045999999999999</v>
      </c>
      <c r="EK569" s="30">
        <v>38.762999999999998</v>
      </c>
      <c r="EL569" s="30">
        <v>117.893</v>
      </c>
      <c r="EM569" s="30">
        <v>71.554000000000002</v>
      </c>
      <c r="EN569" s="30">
        <v>0.94199999999999995</v>
      </c>
      <c r="EO569" s="30"/>
      <c r="EP569" s="30"/>
      <c r="EQ569" s="33"/>
      <c r="ER569" s="30"/>
      <c r="ES569" s="30"/>
      <c r="ET569" s="30"/>
      <c r="EU569" s="30"/>
      <c r="EV569" s="30"/>
      <c r="EW569" s="30"/>
      <c r="EX569" s="30"/>
      <c r="EY569" s="30"/>
      <c r="EZ569" s="30"/>
      <c r="GB569" s="29"/>
      <c r="GC569" s="29"/>
      <c r="GD569" s="29"/>
      <c r="GE569" s="29"/>
      <c r="GF569" s="29"/>
      <c r="GG569" s="29"/>
      <c r="GH569" s="29"/>
      <c r="GI569" s="29"/>
      <c r="GJ569" s="29"/>
      <c r="GK569" s="29"/>
      <c r="GL569" s="29"/>
      <c r="GM569" s="29"/>
      <c r="GN569" s="29"/>
    </row>
    <row r="570" spans="1:196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3"/>
      <c r="M570" s="30"/>
      <c r="N570" s="30"/>
      <c r="O570" s="30"/>
      <c r="P570" s="30"/>
      <c r="Q570" s="30"/>
      <c r="R570" s="30"/>
      <c r="S570" s="30"/>
      <c r="T570" s="30"/>
      <c r="U570" s="30"/>
      <c r="V570" s="33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">
        <v>50</v>
      </c>
      <c r="AR570" t="s">
        <v>3</v>
      </c>
      <c r="AS570" s="35">
        <v>1.0200000000000001E-5</v>
      </c>
      <c r="AT570">
        <v>93.32</v>
      </c>
      <c r="AU570">
        <v>79.590999999999994</v>
      </c>
      <c r="AV570">
        <v>110.035</v>
      </c>
      <c r="AW570">
        <v>-69.947999999999993</v>
      </c>
      <c r="AX570">
        <v>1.7999999999999999E-2</v>
      </c>
      <c r="BL570" s="33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3"/>
      <c r="BX570" s="30"/>
      <c r="BY570" s="30"/>
      <c r="BZ570" s="30"/>
      <c r="CA570" s="30"/>
      <c r="CB570" s="30"/>
      <c r="CC570" s="30"/>
      <c r="CD570" s="30"/>
      <c r="CE570" s="30"/>
      <c r="CF570" s="30"/>
      <c r="CG570" s="33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  <c r="CV570" s="30"/>
      <c r="CW570" s="30"/>
      <c r="CX570" s="30"/>
      <c r="CY570" s="30"/>
      <c r="CZ570" s="30"/>
      <c r="DA570" s="30"/>
      <c r="DB570" s="33"/>
      <c r="DC570" s="30"/>
      <c r="DD570" s="30"/>
      <c r="DE570" s="30"/>
      <c r="DF570" s="30"/>
      <c r="DG570" s="30"/>
      <c r="DH570" s="30"/>
      <c r="DI570" s="30"/>
      <c r="DJ570" s="30"/>
      <c r="DK570" s="30"/>
      <c r="DL570" s="29"/>
      <c r="DM570" s="29"/>
      <c r="DN570" s="30"/>
      <c r="DO570" s="30"/>
      <c r="DP570" s="30"/>
      <c r="DQ570" s="30"/>
      <c r="DR570" s="30"/>
      <c r="DS570" s="30"/>
      <c r="DT570" s="30"/>
      <c r="DU570" s="30"/>
      <c r="DV570" s="30"/>
      <c r="DW570" s="3">
        <v>40</v>
      </c>
      <c r="DX570"/>
      <c r="DY570" s="35">
        <v>1.04E-5</v>
      </c>
      <c r="DZ570">
        <v>133.47399999999999</v>
      </c>
      <c r="EA570">
        <v>120.19199999999999</v>
      </c>
      <c r="EB570">
        <v>157.18199999999999</v>
      </c>
      <c r="EC570">
        <v>-71.03</v>
      </c>
      <c r="ED570">
        <v>1.7999999999999999E-2</v>
      </c>
      <c r="EE570"/>
      <c r="EG570" s="33">
        <v>73</v>
      </c>
      <c r="EH570" s="30" t="s">
        <v>56</v>
      </c>
      <c r="EI570" s="34">
        <v>5.2209999999999995E-4</v>
      </c>
      <c r="EJ570" s="30">
        <v>62.045999999999999</v>
      </c>
      <c r="EK570" s="30">
        <v>38.762999999999998</v>
      </c>
      <c r="EL570" s="30">
        <v>117.893</v>
      </c>
      <c r="EM570" s="30">
        <v>71.554000000000002</v>
      </c>
      <c r="EN570" s="30">
        <v>0.94199999999999995</v>
      </c>
      <c r="EO570" s="30"/>
      <c r="EP570" s="30"/>
      <c r="EQ570" s="33">
        <v>73</v>
      </c>
      <c r="ER570" s="30" t="s">
        <v>3</v>
      </c>
      <c r="ES570" s="34">
        <v>7.5630000000000003E-6</v>
      </c>
      <c r="ET570" s="30">
        <v>61.289000000000001</v>
      </c>
      <c r="EU570" s="30">
        <v>55.353000000000002</v>
      </c>
      <c r="EV570" s="30">
        <v>67.594999999999999</v>
      </c>
      <c r="EW570" s="30">
        <v>-18.587</v>
      </c>
      <c r="EX570" s="30">
        <v>1.2999999999999999E-2</v>
      </c>
      <c r="EY570" s="30"/>
      <c r="EZ570" s="30"/>
      <c r="GB570" s="29"/>
      <c r="GC570" s="29"/>
      <c r="GD570" s="29"/>
      <c r="GE570" s="29"/>
      <c r="GF570" s="29"/>
      <c r="GG570" s="29"/>
      <c r="GH570" s="29"/>
      <c r="GI570" s="29"/>
      <c r="GJ570" s="29"/>
      <c r="GK570" s="29"/>
      <c r="GL570" s="29"/>
      <c r="GM570" s="29"/>
      <c r="GN570" s="29"/>
    </row>
    <row r="571" spans="1:196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3"/>
      <c r="M571" s="30"/>
      <c r="N571" s="30"/>
      <c r="O571" s="30"/>
      <c r="P571" s="30"/>
      <c r="Q571" s="30"/>
      <c r="R571" s="30"/>
      <c r="S571" s="30"/>
      <c r="T571" s="30"/>
      <c r="U571" s="30"/>
      <c r="V571" s="33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">
        <v>51</v>
      </c>
      <c r="AR571" t="s">
        <v>7</v>
      </c>
      <c r="AS571" s="35">
        <v>2.5500000000000001E-6</v>
      </c>
      <c r="AT571">
        <v>29.196000000000002</v>
      </c>
      <c r="AU571">
        <v>24.652999999999999</v>
      </c>
      <c r="AV571">
        <v>39.003</v>
      </c>
      <c r="AW571">
        <v>90.759</v>
      </c>
      <c r="AX571">
        <v>5.0000000000000001E-3</v>
      </c>
      <c r="BL571" s="33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3"/>
      <c r="BX571" s="30"/>
      <c r="BY571" s="30"/>
      <c r="BZ571" s="30"/>
      <c r="CA571" s="30"/>
      <c r="CB571" s="30"/>
      <c r="CC571" s="30"/>
      <c r="CD571" s="30"/>
      <c r="CE571" s="30"/>
      <c r="CF571" s="30"/>
      <c r="CG571" s="33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  <c r="CU571" s="30"/>
      <c r="CV571" s="30"/>
      <c r="CW571" s="30"/>
      <c r="CX571" s="30"/>
      <c r="CY571" s="30"/>
      <c r="CZ571" s="30"/>
      <c r="DA571" s="30"/>
      <c r="DB571" s="33"/>
      <c r="DC571" s="30"/>
      <c r="DD571" s="30"/>
      <c r="DE571" s="30"/>
      <c r="DF571" s="30"/>
      <c r="DG571" s="30"/>
      <c r="DH571" s="30"/>
      <c r="DI571" s="30"/>
      <c r="DJ571" s="30"/>
      <c r="DK571" s="30"/>
      <c r="DL571" s="29"/>
      <c r="DM571" s="29"/>
      <c r="DN571" s="30"/>
      <c r="DO571" s="30"/>
      <c r="DP571" s="30"/>
      <c r="DQ571" s="30"/>
      <c r="DR571" s="30"/>
      <c r="DS571" s="30"/>
      <c r="DT571" s="30"/>
      <c r="DU571" s="30"/>
      <c r="DV571" s="30"/>
      <c r="DW571" s="3">
        <v>41</v>
      </c>
      <c r="DX571"/>
      <c r="DY571" s="35">
        <v>1.0699999999999999E-5</v>
      </c>
      <c r="DZ571">
        <v>118.30500000000001</v>
      </c>
      <c r="EA571">
        <v>107.50700000000001</v>
      </c>
      <c r="EB571">
        <v>129.667</v>
      </c>
      <c r="EC571">
        <v>110.556</v>
      </c>
      <c r="ED571">
        <v>1.9E-2</v>
      </c>
      <c r="EE571"/>
      <c r="EG571" s="33"/>
      <c r="EH571" s="30"/>
      <c r="EI571" s="30"/>
      <c r="EJ571" s="30"/>
      <c r="EK571" s="30"/>
      <c r="EL571" s="30"/>
      <c r="EM571" s="30"/>
      <c r="EN571" s="30"/>
      <c r="EO571" s="30" t="s">
        <v>8</v>
      </c>
      <c r="EP571" s="30"/>
      <c r="EQ571" s="33">
        <v>74</v>
      </c>
      <c r="ER571" s="30" t="s">
        <v>7</v>
      </c>
      <c r="ES571" s="34">
        <v>2.0810000000000001E-6</v>
      </c>
      <c r="ET571" s="30">
        <v>7.298</v>
      </c>
      <c r="EU571" s="30">
        <v>7.2030000000000003</v>
      </c>
      <c r="EV571" s="30">
        <v>9.8460000000000001</v>
      </c>
      <c r="EW571" s="30">
        <v>90.224999999999994</v>
      </c>
      <c r="EX571" s="30">
        <v>4.0000000000000001E-3</v>
      </c>
      <c r="EY571" s="30"/>
      <c r="EZ571" s="30"/>
      <c r="GB571" s="29"/>
      <c r="GC571" s="29"/>
      <c r="GD571" s="29"/>
      <c r="GE571" s="29"/>
      <c r="GF571" s="29"/>
      <c r="GG571" s="29"/>
      <c r="GH571" s="29"/>
      <c r="GI571" s="29"/>
      <c r="GJ571" s="29"/>
      <c r="GK571" s="29"/>
      <c r="GL571" s="29"/>
      <c r="GM571" s="29"/>
      <c r="GN571" s="29"/>
    </row>
    <row r="572" spans="1:196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3"/>
      <c r="M572" s="30"/>
      <c r="N572" s="30"/>
      <c r="O572" s="30"/>
      <c r="P572" s="30"/>
      <c r="Q572" s="30"/>
      <c r="R572" s="30"/>
      <c r="S572" s="30"/>
      <c r="T572" s="30"/>
      <c r="U572" s="30"/>
      <c r="V572" s="33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">
        <v>52</v>
      </c>
      <c r="AR572" t="s">
        <v>4</v>
      </c>
      <c r="AS572" s="35">
        <v>5.5300000000000004E-6</v>
      </c>
      <c r="AT572">
        <v>57.088999999999999</v>
      </c>
      <c r="AU572">
        <v>47.110999999999997</v>
      </c>
      <c r="AV572">
        <v>62.213999999999999</v>
      </c>
      <c r="AW572">
        <v>-168.11099999999999</v>
      </c>
      <c r="AX572">
        <v>8.9999999999999993E-3</v>
      </c>
      <c r="BL572" s="33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3"/>
      <c r="BX572" s="30"/>
      <c r="BY572" s="30"/>
      <c r="BZ572" s="30"/>
      <c r="CA572" s="30"/>
      <c r="CB572" s="30"/>
      <c r="CC572" s="30"/>
      <c r="CD572" s="30"/>
      <c r="CE572" s="30"/>
      <c r="CF572" s="30"/>
      <c r="CG572" s="33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0"/>
      <c r="DB572" s="33"/>
      <c r="DC572" s="30"/>
      <c r="DD572" s="30"/>
      <c r="DE572" s="30"/>
      <c r="DF572" s="30"/>
      <c r="DG572" s="30"/>
      <c r="DH572" s="30"/>
      <c r="DI572" s="30"/>
      <c r="DJ572" s="30"/>
      <c r="DK572" s="30"/>
      <c r="DL572" s="29"/>
      <c r="DM572" s="29"/>
      <c r="DN572" s="30"/>
      <c r="DO572" s="30"/>
      <c r="DP572" s="30"/>
      <c r="DQ572" s="30"/>
      <c r="DR572" s="30"/>
      <c r="DS572" s="30"/>
      <c r="DT572" s="30"/>
      <c r="DU572" s="30"/>
      <c r="DV572" s="30"/>
      <c r="DW572" s="3">
        <v>42</v>
      </c>
      <c r="DX572"/>
      <c r="DY572" s="35">
        <v>1.17E-5</v>
      </c>
      <c r="DZ572">
        <v>144.05199999999999</v>
      </c>
      <c r="EA572">
        <v>129.667</v>
      </c>
      <c r="EB572">
        <v>161.83199999999999</v>
      </c>
      <c r="EC572">
        <v>-67.62</v>
      </c>
      <c r="ED572">
        <v>0.02</v>
      </c>
      <c r="EE572"/>
      <c r="EG572" s="33"/>
      <c r="EH572" s="30"/>
      <c r="EI572" s="30"/>
      <c r="EJ572" s="30"/>
      <c r="EK572" s="30"/>
      <c r="EL572" s="30"/>
      <c r="EM572" s="30"/>
      <c r="EN572" s="30"/>
      <c r="EO572" s="30">
        <f>EN569/EN565</f>
        <v>72.461538461538467</v>
      </c>
      <c r="EP572" s="30">
        <f>EN570/EN565</f>
        <v>72.461538461538467</v>
      </c>
      <c r="EQ572" s="33">
        <v>75</v>
      </c>
      <c r="ER572" s="30" t="s">
        <v>4</v>
      </c>
      <c r="ES572" s="34">
        <v>3.9899999999999999E-6</v>
      </c>
      <c r="ET572" s="30">
        <v>46.779000000000003</v>
      </c>
      <c r="EU572" s="30">
        <v>36.832999999999998</v>
      </c>
      <c r="EV572" s="30">
        <v>54.332999999999998</v>
      </c>
      <c r="EW572" s="30">
        <v>-115.346</v>
      </c>
      <c r="EX572" s="30">
        <v>7.0000000000000001E-3</v>
      </c>
      <c r="EY572" s="30"/>
      <c r="EZ572" s="30"/>
      <c r="GB572" s="29"/>
      <c r="GC572" s="29"/>
      <c r="GD572" s="29"/>
      <c r="GE572" s="29"/>
      <c r="GF572" s="29"/>
      <c r="GG572" s="29"/>
      <c r="GH572" s="29"/>
      <c r="GI572" s="29"/>
      <c r="GJ572" s="29"/>
      <c r="GK572" s="29"/>
      <c r="GL572" s="29"/>
      <c r="GM572" s="29"/>
      <c r="GN572" s="29"/>
    </row>
    <row r="573" spans="1:196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3"/>
      <c r="M573" s="30"/>
      <c r="N573" s="30"/>
      <c r="O573" s="30"/>
      <c r="P573" s="30"/>
      <c r="Q573" s="30"/>
      <c r="R573" s="30"/>
      <c r="S573" s="30"/>
      <c r="T573" s="30"/>
      <c r="U573" s="30"/>
      <c r="V573" s="33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">
        <v>53</v>
      </c>
      <c r="AR573" t="s">
        <v>5</v>
      </c>
      <c r="AS573" s="35">
        <v>1.6900000000000001E-5</v>
      </c>
      <c r="AT573">
        <v>154.256</v>
      </c>
      <c r="AU573">
        <v>131.90899999999999</v>
      </c>
      <c r="AV573">
        <v>198.05199999999999</v>
      </c>
      <c r="AW573">
        <v>17.353999999999999</v>
      </c>
      <c r="AX573">
        <v>0.03</v>
      </c>
      <c r="BL573" s="33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3"/>
      <c r="BX573" s="30"/>
      <c r="BY573" s="30"/>
      <c r="BZ573" s="30"/>
      <c r="CA573" s="30"/>
      <c r="CB573" s="30"/>
      <c r="CC573" s="30"/>
      <c r="CD573" s="30"/>
      <c r="CE573" s="30"/>
      <c r="CF573" s="30"/>
      <c r="CG573" s="33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  <c r="CU573" s="30"/>
      <c r="CV573" s="30"/>
      <c r="CW573" s="30"/>
      <c r="CX573" s="30"/>
      <c r="CY573" s="30"/>
      <c r="CZ573" s="30"/>
      <c r="DA573" s="30"/>
      <c r="DB573" s="33"/>
      <c r="DC573" s="30"/>
      <c r="DD573" s="30"/>
      <c r="DE573" s="30"/>
      <c r="DF573" s="30"/>
      <c r="DG573" s="30"/>
      <c r="DH573" s="30"/>
      <c r="DI573" s="30"/>
      <c r="DJ573" s="30"/>
      <c r="DK573" s="30"/>
      <c r="DL573" s="29"/>
      <c r="DM573" s="29"/>
      <c r="DN573" s="30"/>
      <c r="DO573" s="30"/>
      <c r="DP573" s="30"/>
      <c r="DQ573" s="30"/>
      <c r="DR573" s="30"/>
      <c r="DS573" s="30"/>
      <c r="DT573" s="30"/>
      <c r="DU573" s="30"/>
      <c r="DV573" s="30"/>
      <c r="DW573" s="3">
        <v>43</v>
      </c>
      <c r="DX573"/>
      <c r="DY573" s="35">
        <v>1.17E-5</v>
      </c>
      <c r="DZ573">
        <v>125.91800000000001</v>
      </c>
      <c r="EA573">
        <v>101.791</v>
      </c>
      <c r="EB573">
        <v>157.98400000000001</v>
      </c>
      <c r="EC573">
        <v>110.925</v>
      </c>
      <c r="ED573">
        <v>2.1000000000000001E-2</v>
      </c>
      <c r="EE573"/>
      <c r="EG573" s="33"/>
      <c r="EH573" s="30"/>
      <c r="EI573" s="30"/>
      <c r="EJ573" s="30">
        <f>EK574-EP572</f>
        <v>32.205128205128204</v>
      </c>
      <c r="EK573" s="30">
        <f>EN570/(EN565+EN566)</f>
        <v>55.411764705882348</v>
      </c>
      <c r="EL573" s="30">
        <f>EM574-EO572</f>
        <v>32.205128205128204</v>
      </c>
      <c r="EM573" s="30">
        <f>EN569/(EN565+EN566)</f>
        <v>55.411764705882348</v>
      </c>
      <c r="EN573" s="30" t="s">
        <v>9</v>
      </c>
      <c r="EO573" s="30">
        <f>EN569/EN568</f>
        <v>40.95652173913043</v>
      </c>
      <c r="EP573" s="30">
        <f>EN570/EN568</f>
        <v>40.95652173913043</v>
      </c>
      <c r="EQ573" s="33">
        <v>76</v>
      </c>
      <c r="ER573" s="30" t="s">
        <v>5</v>
      </c>
      <c r="ES573" s="34">
        <v>1.3200000000000001E-5</v>
      </c>
      <c r="ET573" s="30">
        <v>87.406000000000006</v>
      </c>
      <c r="EU573" s="30">
        <v>70</v>
      </c>
      <c r="EV573" s="30">
        <v>118</v>
      </c>
      <c r="EW573" s="30">
        <v>76.759</v>
      </c>
      <c r="EX573" s="30">
        <v>2.3E-2</v>
      </c>
      <c r="EY573" s="30"/>
      <c r="EZ573" s="30"/>
      <c r="GB573" s="29"/>
      <c r="GC573" s="29"/>
      <c r="GD573" s="29"/>
      <c r="GE573" s="29"/>
      <c r="GF573" s="29"/>
      <c r="GG573" s="29"/>
      <c r="GH573" s="29"/>
      <c r="GI573" s="29"/>
      <c r="GJ573" s="29"/>
      <c r="GK573" s="29"/>
      <c r="GL573" s="29"/>
      <c r="GM573" s="29"/>
      <c r="GN573" s="29"/>
    </row>
    <row r="574" spans="1:196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3"/>
      <c r="M574" s="30"/>
      <c r="N574" s="30"/>
      <c r="O574" s="30"/>
      <c r="P574" s="30"/>
      <c r="Q574" s="30"/>
      <c r="R574" s="30"/>
      <c r="S574" s="30"/>
      <c r="T574" s="30"/>
      <c r="U574" s="30"/>
      <c r="V574" s="33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">
        <v>50</v>
      </c>
      <c r="AS574" s="35">
        <v>4.8299999999999998E-4</v>
      </c>
      <c r="AT574">
        <v>91.159000000000006</v>
      </c>
      <c r="AU574">
        <v>47.067999999999998</v>
      </c>
      <c r="AV574">
        <v>219.10400000000001</v>
      </c>
      <c r="AW574">
        <v>14.353999999999999</v>
      </c>
      <c r="AX574">
        <v>0.872</v>
      </c>
      <c r="BL574" s="33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3"/>
      <c r="BX574" s="30"/>
      <c r="BY574" s="30"/>
      <c r="BZ574" s="30"/>
      <c r="CA574" s="30"/>
      <c r="CB574" s="30"/>
      <c r="CC574" s="30"/>
      <c r="CD574" s="30"/>
      <c r="CE574" s="30"/>
      <c r="CF574" s="30"/>
      <c r="CG574" s="33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  <c r="CU574" s="30"/>
      <c r="CV574" s="30"/>
      <c r="CW574" s="30"/>
      <c r="CX574" s="30"/>
      <c r="CY574" s="30"/>
      <c r="CZ574" s="30"/>
      <c r="DA574" s="30"/>
      <c r="DB574" s="33"/>
      <c r="DC574" s="30"/>
      <c r="DD574" s="30"/>
      <c r="DE574" s="30"/>
      <c r="DF574" s="30"/>
      <c r="DG574" s="30"/>
      <c r="DH574" s="30"/>
      <c r="DI574" s="30"/>
      <c r="DJ574" s="30"/>
      <c r="DK574" s="30"/>
      <c r="DL574" s="29"/>
      <c r="DM574" s="29"/>
      <c r="DN574" s="30"/>
      <c r="DO574" s="30"/>
      <c r="DP574" s="30"/>
      <c r="DQ574" s="30"/>
      <c r="DR574" s="30"/>
      <c r="DS574" s="30"/>
      <c r="DT574" s="30"/>
      <c r="DU574" s="30"/>
      <c r="DV574" s="30"/>
      <c r="DW574" s="3">
        <v>44</v>
      </c>
      <c r="DX574"/>
      <c r="DY574" s="35">
        <v>9.8200000000000008E-6</v>
      </c>
      <c r="DZ574">
        <v>119.97499999999999</v>
      </c>
      <c r="EA574">
        <v>112.889</v>
      </c>
      <c r="EB574">
        <v>126.97799999999999</v>
      </c>
      <c r="EC574">
        <v>-69.227999999999994</v>
      </c>
      <c r="ED574">
        <v>1.7000000000000001E-2</v>
      </c>
      <c r="EE574"/>
      <c r="EG574" s="33"/>
      <c r="EH574" s="30"/>
      <c r="EI574" s="30"/>
      <c r="EJ574" s="30"/>
      <c r="EK574" s="30">
        <f>EN570/(EN565-EN566)</f>
        <v>104.66666666666667</v>
      </c>
      <c r="EL574" s="30"/>
      <c r="EM574" s="30">
        <f>EN569/(EN565-EN566)</f>
        <v>104.66666666666667</v>
      </c>
      <c r="EN574" s="30" t="s">
        <v>10</v>
      </c>
      <c r="EO574" s="30">
        <f>EN569/EN567</f>
        <v>134.57142857142856</v>
      </c>
      <c r="EP574" s="30">
        <f>EN570/EN567</f>
        <v>134.57142857142856</v>
      </c>
      <c r="EQ574" s="33">
        <v>56</v>
      </c>
      <c r="ER574" s="30" t="s">
        <v>3</v>
      </c>
      <c r="ES574" s="34">
        <v>8.6109999999999994E-6</v>
      </c>
      <c r="ET574" s="30">
        <v>73.123000000000005</v>
      </c>
      <c r="EU574" s="30">
        <v>56.972999999999999</v>
      </c>
      <c r="EV574" s="30">
        <v>92.075000000000003</v>
      </c>
      <c r="EW574" s="30">
        <v>-38.718000000000004</v>
      </c>
      <c r="EX574" s="30">
        <v>1.4999999999999999E-2</v>
      </c>
      <c r="EY574" s="30"/>
      <c r="EZ574" s="30"/>
      <c r="GB574" s="29"/>
      <c r="GC574" s="29"/>
      <c r="GD574" s="29"/>
      <c r="GE574" s="29"/>
      <c r="GF574" s="29"/>
      <c r="GG574" s="29"/>
      <c r="GH574" s="29"/>
      <c r="GI574" s="29"/>
      <c r="GJ574" s="29"/>
      <c r="GK574" s="29"/>
      <c r="GL574" s="29"/>
      <c r="GM574" s="29"/>
      <c r="GN574" s="29"/>
    </row>
    <row r="575" spans="1:196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3"/>
      <c r="M575" s="30"/>
      <c r="N575" s="30"/>
      <c r="O575" s="30"/>
      <c r="P575" s="30"/>
      <c r="Q575" s="30"/>
      <c r="R575" s="30"/>
      <c r="S575" s="30"/>
      <c r="T575" s="30"/>
      <c r="U575" s="30"/>
      <c r="V575" s="33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X575">
        <v>6.2250000000000005</v>
      </c>
      <c r="BL575" s="33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3"/>
      <c r="BX575" s="30"/>
      <c r="BY575" s="30"/>
      <c r="BZ575" s="30"/>
      <c r="CA575" s="30"/>
      <c r="CB575" s="30"/>
      <c r="CC575" s="30"/>
      <c r="CD575" s="30"/>
      <c r="CE575" s="30"/>
      <c r="CF575" s="30"/>
      <c r="CG575" s="33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0"/>
      <c r="DB575" s="33"/>
      <c r="DC575" s="30"/>
      <c r="DD575" s="30"/>
      <c r="DE575" s="30"/>
      <c r="DF575" s="30"/>
      <c r="DG575" s="30"/>
      <c r="DH575" s="30"/>
      <c r="DI575" s="30"/>
      <c r="DJ575" s="30"/>
      <c r="DK575" s="30"/>
      <c r="DL575" s="29"/>
      <c r="DM575" s="29"/>
      <c r="DN575" s="30"/>
      <c r="DO575" s="30"/>
      <c r="DP575" s="30"/>
      <c r="DQ575" s="30"/>
      <c r="DR575" s="30"/>
      <c r="DS575" s="30"/>
      <c r="DT575" s="30"/>
      <c r="DU575" s="30"/>
      <c r="DV575" s="30"/>
      <c r="DW575" s="3">
        <v>45</v>
      </c>
      <c r="DX575"/>
      <c r="DY575" s="35">
        <v>1.26E-5</v>
      </c>
      <c r="DZ575">
        <v>138.56899999999999</v>
      </c>
      <c r="EA575">
        <v>123.667</v>
      </c>
      <c r="EB575">
        <v>159.239</v>
      </c>
      <c r="EC575">
        <v>110.726</v>
      </c>
      <c r="ED575">
        <v>2.1999999999999999E-2</v>
      </c>
      <c r="EE575"/>
      <c r="EG575" s="33"/>
      <c r="EH575" s="30"/>
      <c r="EI575" s="30"/>
      <c r="EJ575" s="30"/>
      <c r="EK575" s="30"/>
      <c r="EL575" s="30"/>
      <c r="EM575" s="30"/>
      <c r="EN575" s="30"/>
      <c r="EO575" s="30"/>
      <c r="EP575" s="30"/>
      <c r="EQ575" s="33">
        <v>57</v>
      </c>
      <c r="ER575" s="30" t="s">
        <v>7</v>
      </c>
      <c r="ES575" s="34">
        <v>2.3089999999999998E-6</v>
      </c>
      <c r="ET575" s="30">
        <v>16.327000000000002</v>
      </c>
      <c r="EU575" s="30">
        <v>12.494</v>
      </c>
      <c r="EV575" s="30">
        <v>27.106999999999999</v>
      </c>
      <c r="EW575" s="30">
        <v>90.055999999999997</v>
      </c>
      <c r="EX575" s="30">
        <v>4.0000000000000001E-3</v>
      </c>
      <c r="EY575" s="30"/>
      <c r="EZ575" s="30"/>
      <c r="GB575" s="29"/>
      <c r="GC575" s="29"/>
      <c r="GD575" s="29"/>
      <c r="GE575" s="29"/>
      <c r="GF575" s="29"/>
      <c r="GG575" s="29"/>
      <c r="GH575" s="29"/>
      <c r="GI575" s="29"/>
      <c r="GJ575" s="29"/>
      <c r="GK575" s="29"/>
      <c r="GL575" s="29"/>
      <c r="GM575" s="29"/>
      <c r="GN575" s="29"/>
    </row>
    <row r="576" spans="1:196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3"/>
      <c r="M576" s="30"/>
      <c r="N576" s="30"/>
      <c r="O576" s="30"/>
      <c r="P576" s="30"/>
      <c r="Q576" s="30"/>
      <c r="R576" s="30"/>
      <c r="S576" s="30"/>
      <c r="T576" s="30"/>
      <c r="U576" s="30"/>
      <c r="V576" s="33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Y576" t="s">
        <v>8</v>
      </c>
      <c r="BL576" s="33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3"/>
      <c r="BX576" s="30"/>
      <c r="BY576" s="30"/>
      <c r="BZ576" s="30"/>
      <c r="CA576" s="30"/>
      <c r="CB576" s="30"/>
      <c r="CC576" s="30"/>
      <c r="CD576" s="30"/>
      <c r="CE576" s="30"/>
      <c r="CF576" s="30"/>
      <c r="CG576" s="33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0"/>
      <c r="DB576" s="33"/>
      <c r="DC576" s="30"/>
      <c r="DD576" s="30"/>
      <c r="DE576" s="30"/>
      <c r="DF576" s="30"/>
      <c r="DG576" s="30"/>
      <c r="DH576" s="30"/>
      <c r="DI576" s="30"/>
      <c r="DJ576" s="30"/>
      <c r="DK576" s="30"/>
      <c r="DL576" s="29"/>
      <c r="DM576" s="29"/>
      <c r="DN576" s="30"/>
      <c r="DO576" s="30"/>
      <c r="DP576" s="30"/>
      <c r="DQ576" s="30"/>
      <c r="DR576" s="30"/>
      <c r="DS576" s="30"/>
      <c r="DT576" s="30"/>
      <c r="DU576" s="30"/>
      <c r="DV576" s="30"/>
      <c r="DW576" s="3">
        <v>46</v>
      </c>
      <c r="DX576"/>
      <c r="DY576" s="35">
        <v>8.2900000000000002E-6</v>
      </c>
      <c r="DZ576">
        <v>137.47200000000001</v>
      </c>
      <c r="EA576">
        <v>125.949</v>
      </c>
      <c r="EB576">
        <v>148.619</v>
      </c>
      <c r="EC576">
        <v>-67.38</v>
      </c>
      <c r="ED576">
        <v>1.4E-2</v>
      </c>
      <c r="EE576"/>
      <c r="EG576" s="33"/>
      <c r="EH576" s="30" t="s">
        <v>3</v>
      </c>
      <c r="EI576" s="30"/>
      <c r="EJ576" s="30"/>
      <c r="EK576" s="30"/>
      <c r="EL576" s="30"/>
      <c r="EM576" s="30"/>
      <c r="EN576" s="30">
        <f>(EX570+EX574)/2</f>
        <v>1.3999999999999999E-2</v>
      </c>
      <c r="EO576" s="30"/>
      <c r="EP576" s="30"/>
      <c r="EQ576" s="33">
        <v>58</v>
      </c>
      <c r="ER576" s="30" t="s">
        <v>4</v>
      </c>
      <c r="ES576" s="34">
        <v>5.2179999999999998E-6</v>
      </c>
      <c r="ET576" s="30">
        <v>40.633000000000003</v>
      </c>
      <c r="EU576" s="30">
        <v>26.68</v>
      </c>
      <c r="EV576" s="30">
        <v>49</v>
      </c>
      <c r="EW576" s="30">
        <v>-132.51</v>
      </c>
      <c r="EX576" s="30">
        <v>8.9999999999999993E-3</v>
      </c>
      <c r="EY576" s="30"/>
      <c r="EZ576" s="30"/>
      <c r="GB576" s="29"/>
      <c r="GC576" s="29"/>
      <c r="GD576" s="29"/>
      <c r="GE576" s="29"/>
      <c r="GF576" s="29"/>
      <c r="GG576" s="29"/>
      <c r="GH576" s="29"/>
      <c r="GI576" s="29"/>
      <c r="GJ576" s="29"/>
      <c r="GK576" s="29"/>
      <c r="GL576" s="29"/>
      <c r="GM576" s="29"/>
      <c r="GN576" s="29"/>
    </row>
    <row r="577" spans="1:196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3"/>
      <c r="M577" s="30"/>
      <c r="N577" s="30"/>
      <c r="O577" s="30"/>
      <c r="P577" s="30"/>
      <c r="Q577" s="30"/>
      <c r="R577" s="30"/>
      <c r="S577" s="30"/>
      <c r="T577" s="30"/>
      <c r="U577" s="30"/>
      <c r="V577" s="33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Y577">
        <f>AX574/AX570</f>
        <v>48.44444444444445</v>
      </c>
      <c r="AZ577">
        <f>AX575/AX570</f>
        <v>345.83333333333337</v>
      </c>
      <c r="BL577" s="33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3"/>
      <c r="BX577" s="30"/>
      <c r="BY577" s="30"/>
      <c r="BZ577" s="30"/>
      <c r="CA577" s="30"/>
      <c r="CB577" s="30"/>
      <c r="CC577" s="30"/>
      <c r="CD577" s="30"/>
      <c r="CE577" s="30"/>
      <c r="CF577" s="30"/>
      <c r="CG577" s="33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  <c r="CU577" s="30"/>
      <c r="CV577" s="30"/>
      <c r="CW577" s="30"/>
      <c r="CX577" s="30"/>
      <c r="CY577" s="30"/>
      <c r="CZ577" s="30"/>
      <c r="DA577" s="30"/>
      <c r="DB577" s="33"/>
      <c r="DC577" s="30"/>
      <c r="DD577" s="30"/>
      <c r="DE577" s="30"/>
      <c r="DF577" s="30"/>
      <c r="DG577" s="30"/>
      <c r="DH577" s="30"/>
      <c r="DI577" s="30"/>
      <c r="DJ577" s="30"/>
      <c r="DK577" s="30"/>
      <c r="DL577" s="29"/>
      <c r="DM577" s="29"/>
      <c r="DN577" s="30"/>
      <c r="DO577" s="30"/>
      <c r="DP577" s="30"/>
      <c r="DQ577" s="30"/>
      <c r="DR577" s="30"/>
      <c r="DS577" s="30"/>
      <c r="DT577" s="30"/>
      <c r="DU577" s="30"/>
      <c r="DV577" s="30"/>
      <c r="DW577" s="3">
        <v>47</v>
      </c>
      <c r="DX577"/>
      <c r="DY577" s="35">
        <v>8.6000000000000007E-6</v>
      </c>
      <c r="DZ577">
        <v>126.503</v>
      </c>
      <c r="EA577">
        <v>110.77800000000001</v>
      </c>
      <c r="EB577">
        <v>149.22200000000001</v>
      </c>
      <c r="EC577">
        <v>109.093</v>
      </c>
      <c r="ED577">
        <v>1.4999999999999999E-2</v>
      </c>
      <c r="EE577"/>
      <c r="EG577" s="33"/>
      <c r="EH577" s="30" t="s">
        <v>7</v>
      </c>
      <c r="EI577" s="30"/>
      <c r="EJ577" s="30"/>
      <c r="EK577" s="30"/>
      <c r="EL577" s="30"/>
      <c r="EM577" s="30"/>
      <c r="EN577" s="30">
        <f>(EX571+EX575)/2</f>
        <v>4.0000000000000001E-3</v>
      </c>
      <c r="EO577" s="30"/>
      <c r="EP577" s="30"/>
      <c r="EQ577" s="33">
        <v>59</v>
      </c>
      <c r="ER577" s="30" t="s">
        <v>5</v>
      </c>
      <c r="ES577" s="34">
        <v>1.473E-5</v>
      </c>
      <c r="ET577" s="30">
        <v>121.75</v>
      </c>
      <c r="EU577" s="30">
        <v>79.367000000000004</v>
      </c>
      <c r="EV577" s="30">
        <v>164.82599999999999</v>
      </c>
      <c r="EW577" s="30">
        <v>57.723999999999997</v>
      </c>
      <c r="EX577" s="30">
        <v>2.5999999999999999E-2</v>
      </c>
      <c r="EY577" s="30"/>
      <c r="EZ577" s="30"/>
      <c r="GB577" s="29"/>
      <c r="GC577" s="29"/>
      <c r="GD577" s="29"/>
      <c r="GE577" s="29"/>
      <c r="GF577" s="29"/>
      <c r="GG577" s="29"/>
      <c r="GH577" s="29"/>
      <c r="GI577" s="29"/>
      <c r="GJ577" s="29"/>
      <c r="GK577" s="29"/>
      <c r="GL577" s="29"/>
      <c r="GM577" s="29"/>
      <c r="GN577" s="29"/>
    </row>
    <row r="578" spans="1:196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3"/>
      <c r="M578" s="30"/>
      <c r="N578" s="30"/>
      <c r="O578" s="30"/>
      <c r="P578" s="30"/>
      <c r="Q578" s="30"/>
      <c r="R578" s="30"/>
      <c r="S578" s="30"/>
      <c r="T578" s="30"/>
      <c r="U578" s="30"/>
      <c r="V578" s="33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T578">
        <f>AU579-AZ577</f>
        <v>133.01282051282061</v>
      </c>
      <c r="AU578">
        <f>AX575/(AX570+AX571)</f>
        <v>270.6521739130435</v>
      </c>
      <c r="AV578">
        <f>AW579-AY577</f>
        <v>18.632478632478644</v>
      </c>
      <c r="AW578">
        <f>AX574/(AX570+AX571)</f>
        <v>37.913043478260867</v>
      </c>
      <c r="AX578" t="s">
        <v>9</v>
      </c>
      <c r="AY578">
        <f>AX574/AX573</f>
        <v>29.066666666666666</v>
      </c>
      <c r="AZ578">
        <f>AX575/AX573</f>
        <v>207.50000000000003</v>
      </c>
      <c r="BL578" s="33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3"/>
      <c r="BX578" s="30"/>
      <c r="BY578" s="30"/>
      <c r="BZ578" s="30"/>
      <c r="CA578" s="30"/>
      <c r="CB578" s="30"/>
      <c r="CC578" s="30"/>
      <c r="CD578" s="30"/>
      <c r="CE578" s="30"/>
      <c r="CF578" s="30"/>
      <c r="CG578" s="33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  <c r="CU578" s="30"/>
      <c r="CV578" s="30"/>
      <c r="CW578" s="30"/>
      <c r="CX578" s="30"/>
      <c r="CY578" s="30"/>
      <c r="CZ578" s="30"/>
      <c r="DA578" s="30"/>
      <c r="DB578" s="33"/>
      <c r="DC578" s="30"/>
      <c r="DD578" s="30"/>
      <c r="DE578" s="30"/>
      <c r="DF578" s="30"/>
      <c r="DG578" s="30"/>
      <c r="DH578" s="30"/>
      <c r="DI578" s="30"/>
      <c r="DJ578" s="30"/>
      <c r="DK578" s="30"/>
      <c r="DL578" s="29"/>
      <c r="DM578" s="29"/>
      <c r="DN578" s="30"/>
      <c r="DO578" s="30"/>
      <c r="DP578" s="30"/>
      <c r="DQ578" s="30"/>
      <c r="DR578" s="30"/>
      <c r="DS578" s="30"/>
      <c r="DT578" s="30"/>
      <c r="DU578" s="30"/>
      <c r="DV578" s="30"/>
      <c r="DW578" s="3">
        <v>48</v>
      </c>
      <c r="DX578"/>
      <c r="DY578" s="35">
        <v>1.0699999999999999E-5</v>
      </c>
      <c r="DZ578">
        <v>116.265</v>
      </c>
      <c r="EA578">
        <v>100.804</v>
      </c>
      <c r="EB578">
        <v>135.625</v>
      </c>
      <c r="EC578">
        <v>-67.248999999999995</v>
      </c>
      <c r="ED578">
        <v>1.9E-2</v>
      </c>
      <c r="EE578"/>
      <c r="EG578" s="33"/>
      <c r="EH578" s="30" t="s">
        <v>4</v>
      </c>
      <c r="EI578" s="30"/>
      <c r="EJ578" s="30"/>
      <c r="EK578" s="30"/>
      <c r="EL578" s="30"/>
      <c r="EM578" s="30"/>
      <c r="EN578" s="30">
        <f>(EX572+EX576)/2</f>
        <v>8.0000000000000002E-3</v>
      </c>
      <c r="EO578" s="30"/>
      <c r="EP578" s="30"/>
      <c r="EQ578" s="33"/>
      <c r="ER578" s="30"/>
      <c r="ES578" s="30"/>
      <c r="ET578" s="30"/>
      <c r="EU578" s="30"/>
      <c r="EV578" s="30"/>
      <c r="EW578" s="30"/>
      <c r="EX578" s="30"/>
      <c r="EY578" s="30"/>
      <c r="EZ578" s="30"/>
      <c r="GB578" s="29"/>
      <c r="GC578" s="29"/>
      <c r="GD578" s="29"/>
      <c r="GE578" s="29"/>
      <c r="GF578" s="29"/>
      <c r="GG578" s="29"/>
      <c r="GH578" s="29"/>
      <c r="GI578" s="29"/>
      <c r="GJ578" s="29"/>
      <c r="GK578" s="29"/>
      <c r="GL578" s="29"/>
      <c r="GM578" s="29"/>
      <c r="GN578" s="29"/>
    </row>
    <row r="579" spans="1:196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3"/>
      <c r="M579" s="30"/>
      <c r="N579" s="30"/>
      <c r="O579" s="30"/>
      <c r="P579" s="30"/>
      <c r="Q579" s="30"/>
      <c r="R579" s="30"/>
      <c r="S579" s="30"/>
      <c r="T579" s="30"/>
      <c r="U579" s="30"/>
      <c r="V579" s="33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U579">
        <f>AX575/(AX570-AX571)</f>
        <v>478.84615384615398</v>
      </c>
      <c r="AW579">
        <f>AX574/(AX570-AX571)</f>
        <v>67.076923076923094</v>
      </c>
      <c r="AX579" t="s">
        <v>10</v>
      </c>
      <c r="AY579">
        <f>AX574/AX572</f>
        <v>96.8888888888889</v>
      </c>
      <c r="AZ579">
        <f>AX575/AX572</f>
        <v>691.66666666666674</v>
      </c>
      <c r="BL579" s="33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3"/>
      <c r="BX579" s="30"/>
      <c r="BY579" s="30"/>
      <c r="BZ579" s="30"/>
      <c r="CA579" s="30"/>
      <c r="CB579" s="30"/>
      <c r="CC579" s="30"/>
      <c r="CD579" s="30"/>
      <c r="CE579" s="30"/>
      <c r="CF579" s="30"/>
      <c r="CG579" s="33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  <c r="CV579" s="30"/>
      <c r="CW579" s="30"/>
      <c r="CX579" s="30"/>
      <c r="CY579" s="30"/>
      <c r="CZ579" s="30"/>
      <c r="DA579" s="30"/>
      <c r="DB579" s="33"/>
      <c r="DC579" s="30"/>
      <c r="DD579" s="30"/>
      <c r="DE579" s="30"/>
      <c r="DF579" s="30"/>
      <c r="DG579" s="30"/>
      <c r="DH579" s="30"/>
      <c r="DI579" s="30"/>
      <c r="DJ579" s="30"/>
      <c r="DK579" s="30"/>
      <c r="DL579" s="29"/>
      <c r="DM579" s="29"/>
      <c r="DN579" s="30"/>
      <c r="DO579" s="30"/>
      <c r="DP579" s="30"/>
      <c r="DQ579" s="30"/>
      <c r="DR579" s="30"/>
      <c r="DS579" s="30"/>
      <c r="DT579" s="30"/>
      <c r="DU579" s="30"/>
      <c r="DV579" s="30"/>
      <c r="DW579" s="3">
        <v>49</v>
      </c>
      <c r="DX579"/>
      <c r="DY579" s="35">
        <v>7.3699999999999997E-6</v>
      </c>
      <c r="DZ579">
        <v>115.38800000000001</v>
      </c>
      <c r="EA579">
        <v>109.184</v>
      </c>
      <c r="EB579">
        <v>122.536</v>
      </c>
      <c r="EC579">
        <v>-70.016999999999996</v>
      </c>
      <c r="ED579">
        <v>1.2999999999999999E-2</v>
      </c>
      <c r="EE579"/>
      <c r="EG579" s="33"/>
      <c r="EH579" s="30" t="s">
        <v>5</v>
      </c>
      <c r="EI579" s="30"/>
      <c r="EJ579" s="30"/>
      <c r="EK579" s="30"/>
      <c r="EL579" s="30"/>
      <c r="EM579" s="30"/>
      <c r="EN579" s="30">
        <f>(EX573+EX577)/2</f>
        <v>2.4500000000000001E-2</v>
      </c>
      <c r="EO579" s="30"/>
      <c r="EP579" s="30"/>
      <c r="EQ579" s="33"/>
      <c r="ER579" s="30"/>
      <c r="ES579" s="30"/>
      <c r="ET579" s="30"/>
      <c r="EU579" s="30"/>
      <c r="EV579" s="30"/>
      <c r="EW579" s="30"/>
      <c r="EX579" s="30"/>
      <c r="EY579" s="30"/>
      <c r="EZ579" s="30"/>
      <c r="GB579" s="29"/>
      <c r="GC579" s="29"/>
      <c r="GD579" s="29"/>
      <c r="GE579" s="29"/>
      <c r="GF579" s="29"/>
      <c r="GG579" s="29"/>
      <c r="GH579" s="29"/>
      <c r="GI579" s="29"/>
      <c r="GJ579" s="29"/>
      <c r="GK579" s="29"/>
      <c r="GL579" s="29"/>
      <c r="GM579" s="29"/>
      <c r="GN579" s="29"/>
    </row>
    <row r="580" spans="1:196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3"/>
      <c r="M580" s="30"/>
      <c r="N580" s="30"/>
      <c r="O580" s="30"/>
      <c r="P580" s="30"/>
      <c r="Q580" s="30"/>
      <c r="R580" s="30"/>
      <c r="S580" s="30"/>
      <c r="T580" s="30"/>
      <c r="U580" s="30"/>
      <c r="V580" s="33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3"/>
      <c r="AR580" s="30"/>
      <c r="AS580" s="30"/>
      <c r="AT580" s="30"/>
      <c r="AU580" s="30"/>
      <c r="AV580" s="30"/>
      <c r="AW580" s="30"/>
      <c r="AX580" s="30"/>
      <c r="AY580" s="30"/>
      <c r="AZ580" s="30"/>
      <c r="BA580" s="29"/>
      <c r="BB580" s="29"/>
      <c r="BC580" s="30"/>
      <c r="BD580" s="30"/>
      <c r="BE580" s="30"/>
      <c r="BF580" s="30"/>
      <c r="BG580" s="30"/>
      <c r="BH580" s="30"/>
      <c r="BI580" s="30"/>
      <c r="BJ580" s="30"/>
      <c r="BK580" s="30"/>
      <c r="BL580" s="33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3"/>
      <c r="BX580" s="30"/>
      <c r="BY580" s="30"/>
      <c r="BZ580" s="30"/>
      <c r="CA580" s="30"/>
      <c r="CB580" s="30"/>
      <c r="CC580" s="30"/>
      <c r="CD580" s="30"/>
      <c r="CE580" s="30"/>
      <c r="CF580" s="30"/>
      <c r="CG580" s="33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  <c r="CV580" s="30"/>
      <c r="CW580" s="30"/>
      <c r="CX580" s="30"/>
      <c r="CY580" s="30"/>
      <c r="CZ580" s="30"/>
      <c r="DA580" s="30"/>
      <c r="DB580" s="33"/>
      <c r="DC580" s="30"/>
      <c r="DD580" s="30"/>
      <c r="DE580" s="30"/>
      <c r="DF580" s="30"/>
      <c r="DG580" s="30"/>
      <c r="DH580" s="30"/>
      <c r="DI580" s="30"/>
      <c r="DJ580" s="30"/>
      <c r="DK580" s="30"/>
      <c r="DL580" s="29"/>
      <c r="DM580" s="29"/>
      <c r="DN580" s="30"/>
      <c r="DO580" s="30"/>
      <c r="DP580" s="30"/>
      <c r="DQ580" s="30"/>
      <c r="DR580" s="30"/>
      <c r="DS580" s="30"/>
      <c r="DT580" s="30"/>
      <c r="DU580" s="30"/>
      <c r="DV580" s="30"/>
      <c r="DW580" s="3">
        <v>50</v>
      </c>
      <c r="DX580"/>
      <c r="DY580" s="35">
        <v>7.6699999999999994E-6</v>
      </c>
      <c r="DZ580">
        <v>114.917</v>
      </c>
      <c r="EA580">
        <v>105.173</v>
      </c>
      <c r="EB580">
        <v>125.309</v>
      </c>
      <c r="EC580">
        <v>109.179</v>
      </c>
      <c r="ED580">
        <v>1.2999999999999999E-2</v>
      </c>
      <c r="EE580"/>
      <c r="EG580" s="33"/>
      <c r="EH580" s="30"/>
      <c r="EI580" s="30"/>
      <c r="EJ580" s="30"/>
      <c r="EK580" s="30"/>
      <c r="EL580" s="30"/>
      <c r="EM580" s="30"/>
      <c r="EN580" s="30">
        <f>EN569+EN487</f>
        <v>1.766</v>
      </c>
      <c r="EO580" s="30"/>
      <c r="EP580" s="30"/>
      <c r="EQ580" s="33"/>
      <c r="ER580" s="30"/>
      <c r="ES580" s="30"/>
      <c r="ET580" s="30"/>
      <c r="EU580" s="30"/>
      <c r="EV580" s="30"/>
      <c r="EW580" s="30"/>
      <c r="EX580" s="30"/>
      <c r="EY580" s="30"/>
      <c r="EZ580" s="30"/>
      <c r="GB580" s="29"/>
      <c r="GC580" s="29"/>
      <c r="GD580" s="29"/>
      <c r="GE580" s="29"/>
      <c r="GF580" s="29"/>
      <c r="GG580" s="29"/>
      <c r="GH580" s="29"/>
      <c r="GI580" s="29"/>
      <c r="GJ580" s="29"/>
      <c r="GK580" s="29"/>
      <c r="GL580" s="29"/>
      <c r="GM580" s="29"/>
      <c r="GN580" s="29"/>
    </row>
    <row r="581" spans="1:196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3"/>
      <c r="M581" s="30"/>
      <c r="N581" s="30"/>
      <c r="O581" s="30"/>
      <c r="P581" s="30"/>
      <c r="Q581" s="30"/>
      <c r="R581" s="30"/>
      <c r="S581" s="30"/>
      <c r="T581" s="30"/>
      <c r="U581" s="30"/>
      <c r="V581" s="33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6" t="s">
        <v>105</v>
      </c>
      <c r="AR581" s="30"/>
      <c r="AS581" s="30"/>
      <c r="AT581" s="30"/>
      <c r="AU581" s="30"/>
      <c r="AV581" s="30"/>
      <c r="AW581" s="30"/>
      <c r="AX581" s="30"/>
      <c r="AY581" s="30"/>
      <c r="AZ581" s="30"/>
      <c r="BA581" s="29"/>
      <c r="BB581" s="29"/>
      <c r="BC581" s="30"/>
      <c r="BD581" s="30"/>
      <c r="BE581" s="30"/>
      <c r="BF581" s="30"/>
      <c r="BG581" s="30"/>
      <c r="BH581" s="30"/>
      <c r="BI581" s="30"/>
      <c r="BJ581" s="30"/>
      <c r="BK581" s="30"/>
      <c r="BL581" s="33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3"/>
      <c r="BX581" s="30"/>
      <c r="BY581" s="30"/>
      <c r="BZ581" s="30"/>
      <c r="CA581" s="30"/>
      <c r="CB581" s="30"/>
      <c r="CC581" s="30"/>
      <c r="CD581" s="30"/>
      <c r="CE581" s="30"/>
      <c r="CF581" s="30"/>
      <c r="CG581" s="33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  <c r="CU581" s="30"/>
      <c r="CV581" s="30"/>
      <c r="CW581" s="30"/>
      <c r="CX581" s="30"/>
      <c r="CY581" s="30"/>
      <c r="CZ581" s="30"/>
      <c r="DA581" s="30"/>
      <c r="DB581" s="33"/>
      <c r="DC581" s="30"/>
      <c r="DD581" s="30"/>
      <c r="DE581" s="30"/>
      <c r="DF581" s="30"/>
      <c r="DG581" s="30"/>
      <c r="DH581" s="30"/>
      <c r="DI581" s="30"/>
      <c r="DJ581" s="30"/>
      <c r="DK581" s="30"/>
      <c r="DL581" s="29"/>
      <c r="DM581" s="29"/>
      <c r="DN581" s="30"/>
      <c r="DO581" s="30"/>
      <c r="DP581" s="30"/>
      <c r="DQ581" s="30"/>
      <c r="DR581" s="30"/>
      <c r="DS581" s="30"/>
      <c r="DT581" s="30"/>
      <c r="DU581" s="30"/>
      <c r="DV581" s="30"/>
      <c r="DW581" s="3">
        <v>51</v>
      </c>
      <c r="DX581"/>
      <c r="DY581" s="35">
        <v>1.01E-5</v>
      </c>
      <c r="DZ581">
        <v>111.76300000000001</v>
      </c>
      <c r="EA581">
        <v>102.15300000000001</v>
      </c>
      <c r="EB581">
        <v>122.048</v>
      </c>
      <c r="EC581">
        <v>-68.198999999999998</v>
      </c>
      <c r="ED581">
        <v>1.7999999999999999E-2</v>
      </c>
      <c r="EE581"/>
      <c r="EG581" s="33">
        <v>74</v>
      </c>
      <c r="EH581" s="30" t="s">
        <v>58</v>
      </c>
      <c r="EI581" s="34">
        <v>9.856000000000001E-4</v>
      </c>
      <c r="EJ581" s="30">
        <v>75.671999999999997</v>
      </c>
      <c r="EK581" s="30">
        <v>9.3079999999999998</v>
      </c>
      <c r="EL581" s="30">
        <v>237.577</v>
      </c>
      <c r="EM581" s="30">
        <v>63.188000000000002</v>
      </c>
      <c r="EN581" s="30">
        <v>1.7789999999999999</v>
      </c>
      <c r="EO581" s="30"/>
      <c r="EP581" s="30"/>
      <c r="EQ581" s="33"/>
      <c r="ER581" s="30"/>
      <c r="ES581" s="30"/>
      <c r="ET581" s="30"/>
      <c r="EU581" s="30"/>
      <c r="EV581" s="30"/>
      <c r="EW581" s="30"/>
      <c r="EX581" s="30"/>
      <c r="EY581" s="30"/>
      <c r="EZ581" s="30"/>
      <c r="GB581" s="29"/>
      <c r="GC581" s="29"/>
      <c r="GD581" s="29"/>
      <c r="GE581" s="29"/>
      <c r="GF581" s="29"/>
      <c r="GG581" s="29"/>
      <c r="GH581" s="29"/>
      <c r="GI581" s="29"/>
      <c r="GJ581" s="29"/>
      <c r="GK581" s="29"/>
      <c r="GL581" s="29"/>
      <c r="GM581" s="29"/>
      <c r="GN581" s="29"/>
    </row>
    <row r="582" spans="1:196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3"/>
      <c r="M582" s="30"/>
      <c r="N582" s="30"/>
      <c r="O582" s="30"/>
      <c r="P582" s="30"/>
      <c r="Q582" s="30"/>
      <c r="R582" s="30"/>
      <c r="S582" s="30"/>
      <c r="T582" s="30"/>
      <c r="U582" s="30"/>
      <c r="V582" s="33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" t="s">
        <v>12</v>
      </c>
      <c r="AR582" t="s">
        <v>1</v>
      </c>
      <c r="AS582" t="s">
        <v>2</v>
      </c>
      <c r="AT582" t="s">
        <v>3</v>
      </c>
      <c r="AU582" t="s">
        <v>4</v>
      </c>
      <c r="AV582" t="s">
        <v>5</v>
      </c>
      <c r="AW582" t="s">
        <v>6</v>
      </c>
      <c r="AX582" t="s">
        <v>13</v>
      </c>
      <c r="BL582" s="33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3"/>
      <c r="BX582" s="30"/>
      <c r="BY582" s="30"/>
      <c r="BZ582" s="30"/>
      <c r="CA582" s="30"/>
      <c r="CB582" s="30"/>
      <c r="CC582" s="30"/>
      <c r="CD582" s="30"/>
      <c r="CE582" s="30"/>
      <c r="CF582" s="30"/>
      <c r="CG582" s="33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  <c r="CU582" s="30"/>
      <c r="CV582" s="30"/>
      <c r="CW582" s="30"/>
      <c r="CX582" s="30"/>
      <c r="CY582" s="30"/>
      <c r="CZ582" s="30"/>
      <c r="DA582" s="30"/>
      <c r="DB582" s="33"/>
      <c r="DC582" s="30"/>
      <c r="DD582" s="30"/>
      <c r="DE582" s="30"/>
      <c r="DF582" s="30"/>
      <c r="DG582" s="30"/>
      <c r="DH582" s="30"/>
      <c r="DI582" s="30"/>
      <c r="DJ582" s="30"/>
      <c r="DK582" s="30"/>
      <c r="DL582" s="29"/>
      <c r="DM582" s="29"/>
      <c r="DN582" s="30"/>
      <c r="DO582" s="30"/>
      <c r="DP582" s="30"/>
      <c r="DQ582" s="30"/>
      <c r="DR582" s="30"/>
      <c r="DS582" s="30"/>
      <c r="DT582" s="30"/>
      <c r="DU582" s="30"/>
      <c r="DV582" s="30"/>
      <c r="DW582" s="3">
        <v>52</v>
      </c>
      <c r="DX582"/>
      <c r="DY582" s="35">
        <v>1.2E-5</v>
      </c>
      <c r="DZ582">
        <v>121.411</v>
      </c>
      <c r="EA582">
        <v>110.24299999999999</v>
      </c>
      <c r="EB582">
        <v>156.428</v>
      </c>
      <c r="EC582">
        <v>-67.62</v>
      </c>
      <c r="ED582">
        <v>2.1000000000000001E-2</v>
      </c>
      <c r="EE582"/>
      <c r="EG582" s="33"/>
      <c r="EH582" s="30"/>
      <c r="EI582" s="30"/>
      <c r="EJ582" s="30"/>
      <c r="EK582" s="30"/>
      <c r="EL582" s="30"/>
      <c r="EM582" s="30"/>
      <c r="EN582" s="30"/>
      <c r="EO582" s="30" t="s">
        <v>8</v>
      </c>
      <c r="EP582" s="30"/>
      <c r="EQ582" s="33"/>
      <c r="ER582" s="30"/>
      <c r="ES582" s="30"/>
      <c r="ET582" s="30"/>
      <c r="EU582" s="30"/>
      <c r="EV582" s="30"/>
      <c r="EW582" s="30"/>
      <c r="EX582" s="30"/>
      <c r="EY582" s="30"/>
      <c r="EZ582" s="30"/>
      <c r="GB582" s="29"/>
      <c r="GC582" s="29"/>
      <c r="GD582" s="29"/>
      <c r="GE582" s="29"/>
      <c r="GF582" s="29"/>
      <c r="GG582" s="29"/>
      <c r="GH582" s="29"/>
      <c r="GI582" s="29"/>
      <c r="GJ582" s="29"/>
      <c r="GK582" s="29"/>
      <c r="GL582" s="29"/>
      <c r="GM582" s="29"/>
      <c r="GN582" s="29"/>
    </row>
    <row r="583" spans="1:196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3"/>
      <c r="M583" s="30"/>
      <c r="N583" s="30"/>
      <c r="O583" s="30"/>
      <c r="P583" s="30"/>
      <c r="Q583" s="30"/>
      <c r="R583" s="30"/>
      <c r="S583" s="30"/>
      <c r="T583" s="30"/>
      <c r="U583" s="30"/>
      <c r="V583" s="33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">
        <v>1</v>
      </c>
      <c r="AS583" s="35">
        <v>8.6000000000000007E-6</v>
      </c>
      <c r="AT583">
        <v>120.592</v>
      </c>
      <c r="AU583">
        <v>109.568</v>
      </c>
      <c r="AV583">
        <v>134.59299999999999</v>
      </c>
      <c r="AW583">
        <v>-160.20099999999999</v>
      </c>
      <c r="AX583">
        <v>1.4999999999999999E-2</v>
      </c>
      <c r="BL583" s="33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3"/>
      <c r="BX583" s="30"/>
      <c r="BY583" s="30"/>
      <c r="BZ583" s="30"/>
      <c r="CA583" s="30"/>
      <c r="CB583" s="30"/>
      <c r="CC583" s="30"/>
      <c r="CD583" s="30"/>
      <c r="CE583" s="30"/>
      <c r="CF583" s="30"/>
      <c r="CG583" s="33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  <c r="CV583" s="30"/>
      <c r="CW583" s="30"/>
      <c r="CX583" s="30"/>
      <c r="CY583" s="30"/>
      <c r="CZ583" s="30"/>
      <c r="DA583" s="30"/>
      <c r="DB583" s="33"/>
      <c r="DC583" s="30"/>
      <c r="DD583" s="30"/>
      <c r="DE583" s="30"/>
      <c r="DF583" s="30"/>
      <c r="DG583" s="30"/>
      <c r="DH583" s="30"/>
      <c r="DI583" s="30"/>
      <c r="DJ583" s="30"/>
      <c r="DK583" s="30"/>
      <c r="DL583" s="29"/>
      <c r="DM583" s="29"/>
      <c r="DN583" s="30"/>
      <c r="DO583" s="30"/>
      <c r="DP583" s="30"/>
      <c r="DQ583" s="30"/>
      <c r="DR583" s="30"/>
      <c r="DS583" s="30"/>
      <c r="DT583" s="30"/>
      <c r="DU583" s="30"/>
      <c r="DV583" s="30"/>
      <c r="DW583" s="3">
        <v>53</v>
      </c>
      <c r="DX583"/>
      <c r="DY583" s="35">
        <v>1.11E-5</v>
      </c>
      <c r="DZ583">
        <v>123.45399999999999</v>
      </c>
      <c r="EA583">
        <v>110.617</v>
      </c>
      <c r="EB583">
        <v>153.41900000000001</v>
      </c>
      <c r="EC583">
        <v>109.983</v>
      </c>
      <c r="ED583">
        <v>1.9E-2</v>
      </c>
      <c r="EE583"/>
      <c r="EG583" s="33"/>
      <c r="EH583" s="30"/>
      <c r="EI583" s="30"/>
      <c r="EJ583" s="30"/>
      <c r="EK583" s="30"/>
      <c r="EL583" s="30"/>
      <c r="EM583" s="30"/>
      <c r="EN583" s="30"/>
      <c r="EO583" s="30">
        <f>EN580/EN576</f>
        <v>126.14285714285715</v>
      </c>
      <c r="EP583" s="30">
        <f>EN581/EN576</f>
        <v>127.07142857142858</v>
      </c>
      <c r="EQ583" s="33"/>
      <c r="ER583" s="30"/>
      <c r="ES583" s="30"/>
      <c r="ET583" s="30"/>
      <c r="EU583" s="30"/>
      <c r="EV583" s="30"/>
      <c r="EW583" s="30"/>
      <c r="EX583" s="30"/>
      <c r="EY583" s="30"/>
      <c r="EZ583" s="30"/>
      <c r="GB583" s="29"/>
      <c r="GC583" s="29"/>
      <c r="GD583" s="29"/>
      <c r="GE583" s="29"/>
      <c r="GF583" s="29"/>
      <c r="GG583" s="29"/>
      <c r="GH583" s="29"/>
      <c r="GI583" s="29"/>
      <c r="GJ583" s="29"/>
      <c r="GK583" s="29"/>
      <c r="GL583" s="29"/>
      <c r="GM583" s="29"/>
      <c r="GN583" s="29"/>
    </row>
    <row r="584" spans="1:196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3"/>
      <c r="M584" s="30"/>
      <c r="N584" s="30"/>
      <c r="O584" s="30"/>
      <c r="P584" s="30"/>
      <c r="Q584" s="30"/>
      <c r="R584" s="30"/>
      <c r="S584" s="30"/>
      <c r="T584" s="30"/>
      <c r="U584" s="30"/>
      <c r="V584" s="33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">
        <v>2</v>
      </c>
      <c r="AS584" s="35">
        <v>7.0600000000000002E-6</v>
      </c>
      <c r="AT584">
        <v>123.59099999999999</v>
      </c>
      <c r="AU584">
        <v>109</v>
      </c>
      <c r="AV584">
        <v>137.375</v>
      </c>
      <c r="AW584">
        <v>13.391999999999999</v>
      </c>
      <c r="AX584">
        <v>1.2E-2</v>
      </c>
      <c r="BL584" s="33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3"/>
      <c r="BX584" s="30"/>
      <c r="BY584" s="30"/>
      <c r="BZ584" s="30"/>
      <c r="CA584" s="30"/>
      <c r="CB584" s="30"/>
      <c r="CC584" s="30"/>
      <c r="CD584" s="30"/>
      <c r="CE584" s="30"/>
      <c r="CF584" s="30"/>
      <c r="CG584" s="33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  <c r="CV584" s="30"/>
      <c r="CW584" s="30"/>
      <c r="CX584" s="30"/>
      <c r="CY584" s="30"/>
      <c r="CZ584" s="30"/>
      <c r="DA584" s="30"/>
      <c r="DB584" s="33"/>
      <c r="DC584" s="30"/>
      <c r="DD584" s="30"/>
      <c r="DE584" s="30"/>
      <c r="DF584" s="30"/>
      <c r="DG584" s="30"/>
      <c r="DH584" s="30"/>
      <c r="DI584" s="30"/>
      <c r="DJ584" s="30"/>
      <c r="DK584" s="30"/>
      <c r="DL584" s="29"/>
      <c r="DM584" s="29"/>
      <c r="DN584" s="30"/>
      <c r="DO584" s="30"/>
      <c r="DP584" s="30"/>
      <c r="DQ584" s="30"/>
      <c r="DR584" s="30"/>
      <c r="DS584" s="30"/>
      <c r="DT584" s="30"/>
      <c r="DU584" s="30"/>
      <c r="DV584" s="30"/>
      <c r="DW584" s="3">
        <v>54</v>
      </c>
      <c r="DX584"/>
      <c r="DY584" s="35">
        <v>7.9799999999999998E-6</v>
      </c>
      <c r="DZ584">
        <v>139.02600000000001</v>
      </c>
      <c r="EA584">
        <v>117.93300000000001</v>
      </c>
      <c r="EB584">
        <v>206.10599999999999</v>
      </c>
      <c r="EC584">
        <v>-68.629000000000005</v>
      </c>
      <c r="ED584">
        <v>1.4E-2</v>
      </c>
      <c r="EE584"/>
      <c r="EG584" s="33"/>
      <c r="EH584" s="30"/>
      <c r="EI584" s="30"/>
      <c r="EJ584" s="30">
        <f>EK585-EP583</f>
        <v>50.828571428571422</v>
      </c>
      <c r="EK584" s="30">
        <f>EN581/(EN576+EN577)</f>
        <v>98.833333333333343</v>
      </c>
      <c r="EL584" s="30">
        <f>EM585-EO583</f>
        <v>50.45714285714287</v>
      </c>
      <c r="EM584" s="30">
        <f>EN580/(EN576+EN577)</f>
        <v>98.111111111111114</v>
      </c>
      <c r="EN584" s="30" t="s">
        <v>9</v>
      </c>
      <c r="EO584" s="30">
        <f>EN580/EN579</f>
        <v>72.08163265306122</v>
      </c>
      <c r="EP584" s="30">
        <f>EN581/EN579</f>
        <v>72.612244897959172</v>
      </c>
      <c r="EQ584" s="33"/>
      <c r="ER584" s="30"/>
      <c r="ES584" s="30"/>
      <c r="ET584" s="30"/>
      <c r="EU584" s="30"/>
      <c r="EV584" s="30"/>
      <c r="EW584" s="30"/>
      <c r="EX584" s="30"/>
      <c r="EY584" s="30"/>
      <c r="EZ584" s="30"/>
      <c r="GB584" s="29"/>
      <c r="GC584" s="29"/>
      <c r="GD584" s="29"/>
      <c r="GE584" s="29"/>
      <c r="GF584" s="29"/>
      <c r="GG584" s="29"/>
      <c r="GH584" s="29"/>
      <c r="GI584" s="29"/>
      <c r="GJ584" s="29"/>
      <c r="GK584" s="29"/>
      <c r="GL584" s="29"/>
      <c r="GM584" s="29"/>
      <c r="GN584" s="29"/>
    </row>
    <row r="585" spans="1:196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3"/>
      <c r="M585" s="30"/>
      <c r="N585" s="30"/>
      <c r="O585" s="30"/>
      <c r="P585" s="30"/>
      <c r="Q585" s="30"/>
      <c r="R585" s="30"/>
      <c r="S585" s="30"/>
      <c r="T585" s="30"/>
      <c r="U585" s="30"/>
      <c r="V585" s="33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">
        <v>3</v>
      </c>
      <c r="AS585" s="35">
        <v>8.8999999999999995E-6</v>
      </c>
      <c r="AT585">
        <v>118.848</v>
      </c>
      <c r="AU585">
        <v>103.239</v>
      </c>
      <c r="AV585">
        <v>135.44900000000001</v>
      </c>
      <c r="AW585">
        <v>-161.565</v>
      </c>
      <c r="AX585">
        <v>1.6E-2</v>
      </c>
      <c r="BL585" s="33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3"/>
      <c r="BX585" s="30"/>
      <c r="BY585" s="30"/>
      <c r="BZ585" s="30"/>
      <c r="CA585" s="30"/>
      <c r="CB585" s="30"/>
      <c r="CC585" s="30"/>
      <c r="CD585" s="30"/>
      <c r="CE585" s="30"/>
      <c r="CF585" s="30"/>
      <c r="CG585" s="33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  <c r="CV585" s="30"/>
      <c r="CW585" s="30"/>
      <c r="CX585" s="30"/>
      <c r="CY585" s="30"/>
      <c r="CZ585" s="30"/>
      <c r="DA585" s="30"/>
      <c r="DB585" s="33"/>
      <c r="DC585" s="30"/>
      <c r="DD585" s="30"/>
      <c r="DE585" s="30"/>
      <c r="DF585" s="30"/>
      <c r="DG585" s="30"/>
      <c r="DH585" s="30"/>
      <c r="DI585" s="30"/>
      <c r="DJ585" s="30"/>
      <c r="DK585" s="30"/>
      <c r="DL585" s="29"/>
      <c r="DM585" s="29"/>
      <c r="DN585" s="30"/>
      <c r="DO585" s="30"/>
      <c r="DP585" s="30"/>
      <c r="DQ585" s="30"/>
      <c r="DR585" s="30"/>
      <c r="DS585" s="30"/>
      <c r="DT585" s="30"/>
      <c r="DU585" s="30"/>
      <c r="DV585" s="30"/>
      <c r="DW585" s="3">
        <v>55</v>
      </c>
      <c r="DX585"/>
      <c r="DY585" s="35">
        <v>8.2900000000000002E-6</v>
      </c>
      <c r="DZ585">
        <v>118.83499999999999</v>
      </c>
      <c r="EA585">
        <v>104.744</v>
      </c>
      <c r="EB585">
        <v>130.113</v>
      </c>
      <c r="EC585">
        <v>110.556</v>
      </c>
      <c r="ED585">
        <v>1.4E-2</v>
      </c>
      <c r="EE585"/>
      <c r="EG585" s="33"/>
      <c r="EH585" s="30"/>
      <c r="EI585" s="30"/>
      <c r="EJ585" s="30"/>
      <c r="EK585" s="30">
        <f>EN581/(EN576-EN577)</f>
        <v>177.9</v>
      </c>
      <c r="EL585" s="30"/>
      <c r="EM585" s="30">
        <f>EN580/(EN576-EN577)</f>
        <v>176.60000000000002</v>
      </c>
      <c r="EN585" s="30" t="s">
        <v>10</v>
      </c>
      <c r="EO585" s="30">
        <f>EN580/EN578</f>
        <v>220.75</v>
      </c>
      <c r="EP585" s="30">
        <f>EN581/EN578</f>
        <v>222.37499999999997</v>
      </c>
      <c r="EQ585" s="33"/>
      <c r="ER585" s="30"/>
      <c r="ES585" s="30"/>
      <c r="ET585" s="30"/>
      <c r="EU585" s="30"/>
      <c r="EV585" s="30"/>
      <c r="EW585" s="30"/>
      <c r="EX585" s="30"/>
      <c r="EY585" s="30"/>
      <c r="EZ585" s="30"/>
      <c r="GB585" s="29"/>
      <c r="GC585" s="29"/>
      <c r="GD585" s="29"/>
      <c r="GE585" s="29"/>
      <c r="GF585" s="29"/>
      <c r="GG585" s="29"/>
      <c r="GH585" s="29"/>
      <c r="GI585" s="29"/>
      <c r="GJ585" s="29"/>
      <c r="GK585" s="29"/>
      <c r="GL585" s="29"/>
      <c r="GM585" s="29"/>
      <c r="GN585" s="29"/>
    </row>
    <row r="586" spans="1:196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3"/>
      <c r="M586" s="30"/>
      <c r="N586" s="30"/>
      <c r="O586" s="30"/>
      <c r="P586" s="30"/>
      <c r="Q586" s="30"/>
      <c r="R586" s="30"/>
      <c r="S586" s="30"/>
      <c r="T586" s="30"/>
      <c r="U586" s="30"/>
      <c r="V586" s="33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">
        <v>4</v>
      </c>
      <c r="AS586" s="35">
        <v>1.5400000000000002E-5</v>
      </c>
      <c r="AT586">
        <v>104.367</v>
      </c>
      <c r="AU586">
        <v>85.332999999999998</v>
      </c>
      <c r="AV586">
        <v>115.051</v>
      </c>
      <c r="AW586">
        <v>19.178999999999998</v>
      </c>
      <c r="AX586">
        <v>2.7E-2</v>
      </c>
      <c r="BL586" s="33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3"/>
      <c r="BX586" s="30"/>
      <c r="BY586" s="30"/>
      <c r="BZ586" s="30"/>
      <c r="CA586" s="30"/>
      <c r="CB586" s="30"/>
      <c r="CC586" s="30"/>
      <c r="CD586" s="30"/>
      <c r="CE586" s="30"/>
      <c r="CF586" s="30"/>
      <c r="CG586" s="33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  <c r="CV586" s="30"/>
      <c r="CW586" s="30"/>
      <c r="CX586" s="30"/>
      <c r="CY586" s="30"/>
      <c r="CZ586" s="30"/>
      <c r="DA586" s="30"/>
      <c r="DB586" s="33"/>
      <c r="DC586" s="30"/>
      <c r="DD586" s="30"/>
      <c r="DE586" s="30"/>
      <c r="DF586" s="30"/>
      <c r="DG586" s="30"/>
      <c r="DH586" s="30"/>
      <c r="DI586" s="30"/>
      <c r="DJ586" s="30"/>
      <c r="DK586" s="30"/>
      <c r="DL586" s="29"/>
      <c r="DM586" s="29"/>
      <c r="DN586" s="30"/>
      <c r="DO586" s="30"/>
      <c r="DP586" s="30"/>
      <c r="DQ586" s="30"/>
      <c r="DR586" s="30"/>
      <c r="DS586" s="30"/>
      <c r="DT586" s="30"/>
      <c r="DU586" s="30"/>
      <c r="DV586" s="30"/>
      <c r="DW586" s="3">
        <v>56</v>
      </c>
      <c r="DX586"/>
      <c r="DY586" s="35">
        <v>8.2900000000000002E-6</v>
      </c>
      <c r="DZ586">
        <v>112.587</v>
      </c>
      <c r="EA586">
        <v>100.048</v>
      </c>
      <c r="EB586">
        <v>134.852</v>
      </c>
      <c r="EC586">
        <v>-68.198999999999998</v>
      </c>
      <c r="ED586">
        <v>1.4999999999999999E-2</v>
      </c>
      <c r="EE586"/>
      <c r="EG586" s="33" t="s">
        <v>59</v>
      </c>
      <c r="EH586" s="30"/>
      <c r="EI586" s="30"/>
      <c r="EJ586" s="30"/>
      <c r="EK586" s="30"/>
      <c r="EL586" s="30"/>
      <c r="EM586" s="30"/>
      <c r="EN586" s="30"/>
      <c r="EO586" s="30"/>
      <c r="EP586" s="30"/>
      <c r="EQ586" s="33"/>
      <c r="ER586" s="30"/>
      <c r="ES586" s="30"/>
      <c r="ET586" s="30"/>
      <c r="EU586" s="30"/>
      <c r="EV586" s="30"/>
      <c r="EW586" s="30"/>
      <c r="EX586" s="30"/>
      <c r="EY586" s="30"/>
      <c r="EZ586" s="30"/>
      <c r="GB586" s="29"/>
      <c r="GC586" s="29"/>
      <c r="GD586" s="29"/>
      <c r="GE586" s="29"/>
      <c r="GF586" s="29"/>
      <c r="GG586" s="29"/>
      <c r="GH586" s="29"/>
      <c r="GI586" s="29"/>
      <c r="GJ586" s="29"/>
      <c r="GK586" s="29"/>
      <c r="GL586" s="29"/>
      <c r="GM586" s="29"/>
      <c r="GN586" s="29"/>
    </row>
    <row r="587" spans="1:196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3"/>
      <c r="M587" s="30"/>
      <c r="N587" s="30"/>
      <c r="O587" s="30"/>
      <c r="P587" s="30"/>
      <c r="Q587" s="30"/>
      <c r="R587" s="30"/>
      <c r="S587" s="30"/>
      <c r="T587" s="30"/>
      <c r="U587" s="30"/>
      <c r="V587" s="33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">
        <v>5</v>
      </c>
      <c r="AS587" s="35">
        <v>1.7799999999999999E-5</v>
      </c>
      <c r="AT587">
        <v>101.61499999999999</v>
      </c>
      <c r="AU587">
        <v>85.332999999999998</v>
      </c>
      <c r="AV587">
        <v>126.107</v>
      </c>
      <c r="AW587">
        <v>-162.52500000000001</v>
      </c>
      <c r="AX587">
        <v>3.1E-2</v>
      </c>
      <c r="BL587" s="33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3"/>
      <c r="BX587" s="30"/>
      <c r="BY587" s="30"/>
      <c r="BZ587" s="30"/>
      <c r="CA587" s="30"/>
      <c r="CB587" s="30"/>
      <c r="CC587" s="30"/>
      <c r="CD587" s="30"/>
      <c r="CE587" s="30"/>
      <c r="CF587" s="30"/>
      <c r="CG587" s="33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S587" s="30"/>
      <c r="CT587" s="30"/>
      <c r="CU587" s="30"/>
      <c r="CV587" s="30"/>
      <c r="CW587" s="30"/>
      <c r="CX587" s="30"/>
      <c r="CY587" s="30"/>
      <c r="CZ587" s="30"/>
      <c r="DA587" s="30"/>
      <c r="DB587" s="33"/>
      <c r="DC587" s="30"/>
      <c r="DD587" s="30"/>
      <c r="DE587" s="30"/>
      <c r="DF587" s="30"/>
      <c r="DG587" s="30"/>
      <c r="DH587" s="30"/>
      <c r="DI587" s="30"/>
      <c r="DJ587" s="30"/>
      <c r="DK587" s="30"/>
      <c r="DL587" s="29"/>
      <c r="DM587" s="29"/>
      <c r="DN587" s="30"/>
      <c r="DO587" s="30"/>
      <c r="DP587" s="30"/>
      <c r="DQ587" s="30"/>
      <c r="DR587" s="30"/>
      <c r="DS587" s="30"/>
      <c r="DT587" s="30"/>
      <c r="DU587" s="30"/>
      <c r="DV587" s="30"/>
      <c r="DW587" s="3">
        <v>57</v>
      </c>
      <c r="DX587"/>
      <c r="DY587" s="35">
        <v>8.2900000000000002E-6</v>
      </c>
      <c r="DZ587">
        <v>124.244</v>
      </c>
      <c r="EA587">
        <v>110.501</v>
      </c>
      <c r="EB587">
        <v>143.464</v>
      </c>
      <c r="EC587">
        <v>108.435</v>
      </c>
      <c r="ED587">
        <v>1.4E-2</v>
      </c>
      <c r="EE587"/>
      <c r="EG587" s="33" t="s">
        <v>12</v>
      </c>
      <c r="EH587" s="30" t="s">
        <v>1</v>
      </c>
      <c r="EI587" s="30" t="s">
        <v>2</v>
      </c>
      <c r="EJ587" s="30" t="s">
        <v>3</v>
      </c>
      <c r="EK587" s="30" t="s">
        <v>4</v>
      </c>
      <c r="EL587" s="30" t="s">
        <v>5</v>
      </c>
      <c r="EM587" s="30" t="s">
        <v>6</v>
      </c>
      <c r="EN587" s="30" t="s">
        <v>13</v>
      </c>
      <c r="EO587" s="30"/>
      <c r="EP587" s="30"/>
      <c r="EQ587" s="33"/>
      <c r="ER587" s="30"/>
      <c r="ES587" s="30"/>
      <c r="ET587" s="30"/>
      <c r="EU587" s="30"/>
      <c r="EV587" s="30"/>
      <c r="EW587" s="30"/>
      <c r="EX587" s="30"/>
      <c r="EY587" s="30"/>
      <c r="EZ587" s="30"/>
      <c r="GB587" s="29"/>
      <c r="GC587" s="29"/>
      <c r="GD587" s="29"/>
      <c r="GE587" s="29"/>
      <c r="GF587" s="29"/>
      <c r="GG587" s="29"/>
      <c r="GH587" s="29"/>
      <c r="GI587" s="29"/>
      <c r="GJ587" s="29"/>
      <c r="GK587" s="29"/>
      <c r="GL587" s="29"/>
      <c r="GM587" s="29"/>
      <c r="GN587" s="29"/>
    </row>
    <row r="588" spans="1:196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3"/>
      <c r="M588" s="30"/>
      <c r="N588" s="30"/>
      <c r="O588" s="30"/>
      <c r="P588" s="30"/>
      <c r="Q588" s="30"/>
      <c r="R588" s="30"/>
      <c r="S588" s="30"/>
      <c r="T588" s="30"/>
      <c r="U588" s="30"/>
      <c r="V588" s="33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">
        <v>6</v>
      </c>
      <c r="AS588" s="35">
        <v>4.6E-6</v>
      </c>
      <c r="AT588">
        <v>98.435000000000002</v>
      </c>
      <c r="AU588">
        <v>88.861999999999995</v>
      </c>
      <c r="AV588">
        <v>111.667</v>
      </c>
      <c r="AW588">
        <v>21.038</v>
      </c>
      <c r="AX588">
        <v>8.0000000000000002E-3</v>
      </c>
      <c r="BL588" s="33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3"/>
      <c r="BX588" s="30"/>
      <c r="BY588" s="30"/>
      <c r="BZ588" s="30"/>
      <c r="CA588" s="30"/>
      <c r="CB588" s="30"/>
      <c r="CC588" s="30"/>
      <c r="CD588" s="30"/>
      <c r="CE588" s="30"/>
      <c r="CF588" s="30"/>
      <c r="CG588" s="33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  <c r="CU588" s="30"/>
      <c r="CV588" s="30"/>
      <c r="CW588" s="30"/>
      <c r="CX588" s="30"/>
      <c r="CY588" s="30"/>
      <c r="CZ588" s="30"/>
      <c r="DA588" s="30"/>
      <c r="DB588" s="33"/>
      <c r="DC588" s="30"/>
      <c r="DD588" s="30"/>
      <c r="DE588" s="30"/>
      <c r="DF588" s="30"/>
      <c r="DG588" s="30"/>
      <c r="DH588" s="30"/>
      <c r="DI588" s="30"/>
      <c r="DJ588" s="30"/>
      <c r="DK588" s="30"/>
      <c r="DL588" s="29"/>
      <c r="DM588" s="29"/>
      <c r="DN588" s="30"/>
      <c r="DO588" s="30"/>
      <c r="DP588" s="30"/>
      <c r="DQ588" s="30"/>
      <c r="DR588" s="30"/>
      <c r="DS588" s="30"/>
      <c r="DT588" s="30"/>
      <c r="DU588" s="30"/>
      <c r="DV588" s="30"/>
      <c r="DW588" s="3">
        <v>58</v>
      </c>
      <c r="DX588"/>
      <c r="DY588" s="35">
        <v>1.11E-5</v>
      </c>
      <c r="DZ588">
        <v>114.85899999999999</v>
      </c>
      <c r="EA588">
        <v>100.92100000000001</v>
      </c>
      <c r="EB588">
        <v>127.873</v>
      </c>
      <c r="EC588">
        <v>-67.010999999999996</v>
      </c>
      <c r="ED588">
        <v>0.02</v>
      </c>
      <c r="EE588"/>
      <c r="EG588" s="33">
        <v>1</v>
      </c>
      <c r="EH588" s="30"/>
      <c r="EI588" s="34">
        <v>5.5300000000000004E-6</v>
      </c>
      <c r="EJ588" s="30">
        <v>59.600999999999999</v>
      </c>
      <c r="EK588" s="30">
        <v>56</v>
      </c>
      <c r="EL588" s="30">
        <v>62.927999999999997</v>
      </c>
      <c r="EM588" s="30">
        <v>0</v>
      </c>
      <c r="EN588" s="30">
        <v>0.01</v>
      </c>
      <c r="EO588" s="30"/>
      <c r="EP588" s="30"/>
      <c r="EQ588" s="33"/>
      <c r="ER588" s="30"/>
      <c r="ES588" s="30"/>
      <c r="ET588" s="30"/>
      <c r="EU588" s="30"/>
      <c r="EV588" s="30"/>
      <c r="EW588" s="30"/>
      <c r="EX588" s="30"/>
      <c r="EY588" s="30"/>
      <c r="EZ588" s="30"/>
      <c r="GB588" s="29"/>
      <c r="GC588" s="29"/>
      <c r="GD588" s="29"/>
      <c r="GE588" s="29"/>
      <c r="GF588" s="29"/>
      <c r="GG588" s="29"/>
      <c r="GH588" s="29"/>
      <c r="GI588" s="29"/>
      <c r="GJ588" s="29"/>
      <c r="GK588" s="29"/>
      <c r="GL588" s="29"/>
      <c r="GM588" s="29"/>
      <c r="GN588" s="29"/>
    </row>
    <row r="589" spans="1:196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3"/>
      <c r="M589" s="30"/>
      <c r="N589" s="30"/>
      <c r="O589" s="30"/>
      <c r="P589" s="30"/>
      <c r="Q589" s="30"/>
      <c r="R589" s="30"/>
      <c r="S589" s="30"/>
      <c r="T589" s="30"/>
      <c r="U589" s="30"/>
      <c r="V589" s="33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">
        <v>7</v>
      </c>
      <c r="AS589" s="35">
        <v>1.11E-5</v>
      </c>
      <c r="AT589">
        <v>101.21299999999999</v>
      </c>
      <c r="AU589">
        <v>93.572999999999993</v>
      </c>
      <c r="AV589">
        <v>111.685</v>
      </c>
      <c r="AW589">
        <v>-165.17400000000001</v>
      </c>
      <c r="AX589">
        <v>1.9E-2</v>
      </c>
      <c r="BL589" s="33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3"/>
      <c r="BX589" s="30"/>
      <c r="BY589" s="30"/>
      <c r="BZ589" s="30"/>
      <c r="CA589" s="30"/>
      <c r="CB589" s="30"/>
      <c r="CC589" s="30"/>
      <c r="CD589" s="30"/>
      <c r="CE589" s="30"/>
      <c r="CF589" s="30"/>
      <c r="CG589" s="33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  <c r="CU589" s="30"/>
      <c r="CV589" s="30"/>
      <c r="CW589" s="30"/>
      <c r="CX589" s="30"/>
      <c r="CY589" s="30"/>
      <c r="CZ589" s="30"/>
      <c r="DA589" s="30"/>
      <c r="DB589" s="33"/>
      <c r="DC589" s="30"/>
      <c r="DD589" s="30"/>
      <c r="DE589" s="30"/>
      <c r="DF589" s="30"/>
      <c r="DG589" s="30"/>
      <c r="DH589" s="30"/>
      <c r="DI589" s="30"/>
      <c r="DJ589" s="30"/>
      <c r="DK589" s="30"/>
      <c r="DL589" s="29"/>
      <c r="DM589" s="29"/>
      <c r="DN589" s="30"/>
      <c r="DO589" s="30"/>
      <c r="DP589" s="30"/>
      <c r="DQ589" s="30"/>
      <c r="DR589" s="30"/>
      <c r="DS589" s="30"/>
      <c r="DT589" s="30"/>
      <c r="DU589" s="30"/>
      <c r="DV589" s="30"/>
      <c r="DW589" s="3">
        <v>59</v>
      </c>
      <c r="DX589"/>
      <c r="DY589" s="35">
        <v>9.8200000000000008E-6</v>
      </c>
      <c r="DZ589">
        <v>113.65</v>
      </c>
      <c r="EA589">
        <v>99.259</v>
      </c>
      <c r="EB589">
        <v>126.038</v>
      </c>
      <c r="EC589">
        <v>110.77200000000001</v>
      </c>
      <c r="ED589">
        <v>1.7000000000000001E-2</v>
      </c>
      <c r="EE589"/>
      <c r="EG589" s="33">
        <v>2</v>
      </c>
      <c r="EH589" s="30"/>
      <c r="EI589" s="34">
        <v>7.0600000000000002E-6</v>
      </c>
      <c r="EJ589" s="30">
        <v>62.173999999999999</v>
      </c>
      <c r="EK589" s="30">
        <v>56.444000000000003</v>
      </c>
      <c r="EL589" s="30">
        <v>66.111000000000004</v>
      </c>
      <c r="EM589" s="30">
        <v>180</v>
      </c>
      <c r="EN589" s="30">
        <v>1.2E-2</v>
      </c>
      <c r="EO589" s="30"/>
      <c r="EP589" s="30"/>
      <c r="EQ589" s="33"/>
      <c r="ER589" s="30"/>
      <c r="ES589" s="30"/>
      <c r="ET589" s="30"/>
      <c r="EU589" s="30"/>
      <c r="EV589" s="30"/>
      <c r="EW589" s="30"/>
      <c r="EX589" s="30"/>
      <c r="EY589" s="30"/>
      <c r="EZ589" s="30"/>
      <c r="GB589" s="29"/>
      <c r="GC589" s="29"/>
      <c r="GD589" s="29"/>
      <c r="GE589" s="29"/>
      <c r="GF589" s="29"/>
      <c r="GG589" s="29"/>
      <c r="GH589" s="29"/>
      <c r="GI589" s="29"/>
      <c r="GJ589" s="29"/>
      <c r="GK589" s="29"/>
      <c r="GL589" s="29"/>
      <c r="GM589" s="29"/>
      <c r="GN589" s="29"/>
    </row>
    <row r="590" spans="1:196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3"/>
      <c r="M590" s="30"/>
      <c r="N590" s="30"/>
      <c r="O590" s="30"/>
      <c r="P590" s="30"/>
      <c r="Q590" s="30"/>
      <c r="R590" s="30"/>
      <c r="S590" s="30"/>
      <c r="T590" s="30"/>
      <c r="U590" s="30"/>
      <c r="V590" s="33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">
        <v>8</v>
      </c>
      <c r="AS590" s="35">
        <v>1.01E-5</v>
      </c>
      <c r="AT590">
        <v>101.685</v>
      </c>
      <c r="AU590">
        <v>93.667000000000002</v>
      </c>
      <c r="AV590">
        <v>112.38</v>
      </c>
      <c r="AW590">
        <v>18.434999999999999</v>
      </c>
      <c r="AX590">
        <v>1.7999999999999999E-2</v>
      </c>
      <c r="BL590" s="33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3"/>
      <c r="BX590" s="30"/>
      <c r="BY590" s="30"/>
      <c r="BZ590" s="30"/>
      <c r="CA590" s="30"/>
      <c r="CB590" s="30"/>
      <c r="CC590" s="30"/>
      <c r="CD590" s="30"/>
      <c r="CE590" s="30"/>
      <c r="CF590" s="30"/>
      <c r="CG590" s="33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  <c r="CU590" s="30"/>
      <c r="CV590" s="30"/>
      <c r="CW590" s="30"/>
      <c r="CX590" s="30"/>
      <c r="CY590" s="30"/>
      <c r="CZ590" s="30"/>
      <c r="DA590" s="30"/>
      <c r="DB590" s="33"/>
      <c r="DC590" s="30"/>
      <c r="DD590" s="30"/>
      <c r="DE590" s="30"/>
      <c r="DF590" s="30"/>
      <c r="DG590" s="30"/>
      <c r="DH590" s="30"/>
      <c r="DI590" s="30"/>
      <c r="DJ590" s="30"/>
      <c r="DK590" s="30"/>
      <c r="DL590" s="29"/>
      <c r="DM590" s="29"/>
      <c r="DN590" s="30"/>
      <c r="DO590" s="30"/>
      <c r="DP590" s="30"/>
      <c r="DQ590" s="30"/>
      <c r="DR590" s="30"/>
      <c r="DS590" s="30"/>
      <c r="DT590" s="30"/>
      <c r="DU590" s="30"/>
      <c r="DV590" s="30"/>
      <c r="DW590" s="3">
        <v>60</v>
      </c>
      <c r="DX590"/>
      <c r="DY590" s="35">
        <v>8.8999999999999995E-6</v>
      </c>
      <c r="DZ590">
        <v>110.837</v>
      </c>
      <c r="EA590">
        <v>106.527</v>
      </c>
      <c r="EB590">
        <v>115.333</v>
      </c>
      <c r="EC590">
        <v>-69.677000000000007</v>
      </c>
      <c r="ED590">
        <v>1.6E-2</v>
      </c>
      <c r="EE590"/>
      <c r="EG590" s="33">
        <v>3</v>
      </c>
      <c r="EH590" s="30"/>
      <c r="EI590" s="34">
        <v>6.7499999999999997E-6</v>
      </c>
      <c r="EJ590" s="30">
        <v>63.847999999999999</v>
      </c>
      <c r="EK590" s="30">
        <v>56.893999999999998</v>
      </c>
      <c r="EL590" s="30">
        <v>76.650000000000006</v>
      </c>
      <c r="EM590" s="30">
        <v>-5.194</v>
      </c>
      <c r="EN590" s="30">
        <v>1.2E-2</v>
      </c>
      <c r="EO590" s="30"/>
      <c r="EP590" s="30"/>
      <c r="EQ590" s="33"/>
      <c r="ER590" s="30"/>
      <c r="ES590" s="30"/>
      <c r="ET590" s="30"/>
      <c r="EU590" s="30"/>
      <c r="EV590" s="30"/>
      <c r="EW590" s="30"/>
      <c r="EX590" s="30"/>
      <c r="EY590" s="30"/>
      <c r="EZ590" s="30"/>
      <c r="GB590" s="29"/>
      <c r="GC590" s="29"/>
      <c r="GD590" s="29"/>
      <c r="GE590" s="29"/>
      <c r="GF590" s="29"/>
      <c r="GG590" s="29"/>
      <c r="GH590" s="29"/>
      <c r="GI590" s="29"/>
      <c r="GJ590" s="29"/>
      <c r="GK590" s="29"/>
      <c r="GL590" s="29"/>
      <c r="GM590" s="29"/>
      <c r="GN590" s="29"/>
    </row>
    <row r="591" spans="1:196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3"/>
      <c r="M591" s="30"/>
      <c r="N591" s="30"/>
      <c r="O591" s="30"/>
      <c r="P591" s="30"/>
      <c r="Q591" s="30"/>
      <c r="R591" s="30"/>
      <c r="S591" s="30"/>
      <c r="T591" s="30"/>
      <c r="U591" s="30"/>
      <c r="V591" s="33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">
        <v>9</v>
      </c>
      <c r="AS591" s="35">
        <v>8.6000000000000007E-6</v>
      </c>
      <c r="AT591">
        <v>84.177999999999997</v>
      </c>
      <c r="AU591">
        <v>73.608999999999995</v>
      </c>
      <c r="AV591">
        <v>93.667000000000002</v>
      </c>
      <c r="AW591">
        <v>-162.89699999999999</v>
      </c>
      <c r="AX591">
        <v>1.4999999999999999E-2</v>
      </c>
      <c r="BL591" s="33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3"/>
      <c r="BX591" s="30"/>
      <c r="BY591" s="30"/>
      <c r="BZ591" s="30"/>
      <c r="CA591" s="30"/>
      <c r="CB591" s="30"/>
      <c r="CC591" s="30"/>
      <c r="CD591" s="30"/>
      <c r="CE591" s="30"/>
      <c r="CF591" s="30"/>
      <c r="CG591" s="33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  <c r="CU591" s="30"/>
      <c r="CV591" s="30"/>
      <c r="CW591" s="30"/>
      <c r="CX591" s="30"/>
      <c r="CY591" s="30"/>
      <c r="CZ591" s="30"/>
      <c r="DA591" s="30"/>
      <c r="DB591" s="33"/>
      <c r="DC591" s="30"/>
      <c r="DD591" s="30"/>
      <c r="DE591" s="30"/>
      <c r="DF591" s="30"/>
      <c r="DG591" s="30"/>
      <c r="DH591" s="30"/>
      <c r="DI591" s="30"/>
      <c r="DJ591" s="30"/>
      <c r="DK591" s="30"/>
      <c r="DL591" s="29"/>
      <c r="DM591" s="29"/>
      <c r="DN591" s="30"/>
      <c r="DO591" s="30"/>
      <c r="DP591" s="30"/>
      <c r="DQ591" s="30"/>
      <c r="DR591" s="30"/>
      <c r="DS591" s="30"/>
      <c r="DT591" s="30"/>
      <c r="DU591" s="30"/>
      <c r="DV591" s="30"/>
      <c r="DW591" s="3">
        <v>61</v>
      </c>
      <c r="DX591"/>
      <c r="DY591" s="35">
        <v>1.04E-5</v>
      </c>
      <c r="DZ591">
        <v>97.703000000000003</v>
      </c>
      <c r="EA591">
        <v>87.054000000000002</v>
      </c>
      <c r="EB591">
        <v>110.926</v>
      </c>
      <c r="EC591">
        <v>110.136</v>
      </c>
      <c r="ED591">
        <v>1.7999999999999999E-2</v>
      </c>
      <c r="EE591"/>
      <c r="EG591" s="33">
        <v>4</v>
      </c>
      <c r="EH591" s="30"/>
      <c r="EI591" s="34">
        <v>7.6699999999999994E-6</v>
      </c>
      <c r="EJ591" s="30">
        <v>62.652999999999999</v>
      </c>
      <c r="EK591" s="30">
        <v>59.332999999999998</v>
      </c>
      <c r="EL591" s="30">
        <v>69.111000000000004</v>
      </c>
      <c r="EM591" s="30">
        <v>177.614</v>
      </c>
      <c r="EN591" s="30">
        <v>1.2999999999999999E-2</v>
      </c>
      <c r="EO591" s="30"/>
      <c r="EP591" s="30"/>
      <c r="EQ591" s="33"/>
      <c r="ER591" s="30"/>
      <c r="ES591" s="30"/>
      <c r="ET591" s="30"/>
      <c r="EU591" s="30"/>
      <c r="EV591" s="30"/>
      <c r="EW591" s="30"/>
      <c r="EX591" s="30"/>
      <c r="EY591" s="30"/>
      <c r="EZ591" s="30"/>
      <c r="GB591" s="29"/>
      <c r="GC591" s="29"/>
      <c r="GD591" s="29"/>
      <c r="GE591" s="29"/>
      <c r="GF591" s="29"/>
      <c r="GG591" s="29"/>
      <c r="GH591" s="29"/>
      <c r="GI591" s="29"/>
      <c r="GJ591" s="29"/>
      <c r="GK591" s="29"/>
      <c r="GL591" s="29"/>
      <c r="GM591" s="29"/>
      <c r="GN591" s="29"/>
    </row>
    <row r="592" spans="1:196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3"/>
      <c r="M592" s="30"/>
      <c r="N592" s="30"/>
      <c r="O592" s="30"/>
      <c r="P592" s="30"/>
      <c r="Q592" s="30"/>
      <c r="R592" s="30"/>
      <c r="S592" s="30"/>
      <c r="T592" s="30"/>
      <c r="U592" s="30"/>
      <c r="V592" s="33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">
        <v>10</v>
      </c>
      <c r="AS592" s="35">
        <v>7.3699999999999997E-6</v>
      </c>
      <c r="AT592">
        <v>87.022000000000006</v>
      </c>
      <c r="AU592">
        <v>78</v>
      </c>
      <c r="AV592">
        <v>95.132999999999996</v>
      </c>
      <c r="AW592">
        <v>19.983000000000001</v>
      </c>
      <c r="AX592">
        <v>1.2999999999999999E-2</v>
      </c>
      <c r="BL592" s="33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3"/>
      <c r="BX592" s="30"/>
      <c r="BY592" s="30"/>
      <c r="BZ592" s="30"/>
      <c r="CA592" s="30"/>
      <c r="CB592" s="30"/>
      <c r="CC592" s="30"/>
      <c r="CD592" s="30"/>
      <c r="CE592" s="30"/>
      <c r="CF592" s="30"/>
      <c r="CG592" s="33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  <c r="CU592" s="30"/>
      <c r="CV592" s="30"/>
      <c r="CW592" s="30"/>
      <c r="CX592" s="30"/>
      <c r="CY592" s="30"/>
      <c r="CZ592" s="30"/>
      <c r="DA592" s="30"/>
      <c r="DB592" s="33"/>
      <c r="DC592" s="30"/>
      <c r="DD592" s="30"/>
      <c r="DE592" s="30"/>
      <c r="DF592" s="30"/>
      <c r="DG592" s="30"/>
      <c r="DH592" s="30"/>
      <c r="DI592" s="30"/>
      <c r="DJ592" s="30"/>
      <c r="DK592" s="30"/>
      <c r="DL592" s="29"/>
      <c r="DM592" s="29"/>
      <c r="DN592" s="30"/>
      <c r="DO592" s="30"/>
      <c r="DP592" s="30"/>
      <c r="DQ592" s="30"/>
      <c r="DR592" s="30"/>
      <c r="DS592" s="30"/>
      <c r="DT592" s="30"/>
      <c r="DU592" s="30"/>
      <c r="DV592" s="30"/>
      <c r="DW592" s="3">
        <v>62</v>
      </c>
      <c r="DX592"/>
      <c r="DY592" s="35">
        <v>1.1399999999999999E-5</v>
      </c>
      <c r="DZ592">
        <v>94.504999999999995</v>
      </c>
      <c r="EA592">
        <v>86.977999999999994</v>
      </c>
      <c r="EB592">
        <v>101.444</v>
      </c>
      <c r="EC592">
        <v>-67.010999999999996</v>
      </c>
      <c r="ED592">
        <v>0.02</v>
      </c>
      <c r="EE592"/>
      <c r="EG592" s="33">
        <v>5</v>
      </c>
      <c r="EH592" s="30"/>
      <c r="EI592" s="34">
        <v>7.9799999999999998E-6</v>
      </c>
      <c r="EJ592" s="30">
        <v>64.317999999999998</v>
      </c>
      <c r="EK592" s="30">
        <v>57.776000000000003</v>
      </c>
      <c r="EL592" s="30">
        <v>70.150000000000006</v>
      </c>
      <c r="EM592" s="30">
        <v>-2.3860000000000001</v>
      </c>
      <c r="EN592" s="30">
        <v>1.4E-2</v>
      </c>
      <c r="EO592" s="30"/>
      <c r="EP592" s="30"/>
      <c r="EQ592" s="33"/>
      <c r="ER592" s="30"/>
      <c r="ES592" s="30"/>
      <c r="ET592" s="30"/>
      <c r="EU592" s="30"/>
      <c r="EV592" s="30"/>
      <c r="EW592" s="30"/>
      <c r="EX592" s="30"/>
      <c r="EY592" s="30"/>
      <c r="EZ592" s="30"/>
      <c r="GB592" s="29"/>
      <c r="GC592" s="29"/>
      <c r="GD592" s="29"/>
      <c r="GE592" s="29"/>
      <c r="GF592" s="29"/>
      <c r="GG592" s="29"/>
      <c r="GH592" s="29"/>
      <c r="GI592" s="29"/>
      <c r="GJ592" s="29"/>
      <c r="GK592" s="29"/>
      <c r="GL592" s="29"/>
      <c r="GM592" s="29"/>
      <c r="GN592" s="29"/>
    </row>
    <row r="593" spans="1:196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3"/>
      <c r="M593" s="30"/>
      <c r="N593" s="30"/>
      <c r="O593" s="30"/>
      <c r="P593" s="30"/>
      <c r="Q593" s="30"/>
      <c r="R593" s="30"/>
      <c r="S593" s="30"/>
      <c r="T593" s="30"/>
      <c r="U593" s="30"/>
      <c r="V593" s="33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">
        <v>11</v>
      </c>
      <c r="AS593" s="35">
        <v>1.29E-5</v>
      </c>
      <c r="AT593">
        <v>89.334999999999994</v>
      </c>
      <c r="AU593">
        <v>79.292000000000002</v>
      </c>
      <c r="AV593">
        <v>100.667</v>
      </c>
      <c r="AW593">
        <v>-161.565</v>
      </c>
      <c r="AX593">
        <v>2.3E-2</v>
      </c>
      <c r="BL593" s="33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3"/>
      <c r="BX593" s="30"/>
      <c r="BY593" s="30"/>
      <c r="BZ593" s="30"/>
      <c r="CA593" s="30"/>
      <c r="CB593" s="30"/>
      <c r="CC593" s="30"/>
      <c r="CD593" s="30"/>
      <c r="CE593" s="30"/>
      <c r="CF593" s="30"/>
      <c r="CG593" s="33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  <c r="CU593" s="30"/>
      <c r="CV593" s="30"/>
      <c r="CW593" s="30"/>
      <c r="CX593" s="30"/>
      <c r="CY593" s="30"/>
      <c r="CZ593" s="30"/>
      <c r="DA593" s="30"/>
      <c r="DB593" s="33"/>
      <c r="DC593" s="30"/>
      <c r="DD593" s="30"/>
      <c r="DE593" s="30"/>
      <c r="DF593" s="30"/>
      <c r="DG593" s="30"/>
      <c r="DH593" s="30"/>
      <c r="DI593" s="30"/>
      <c r="DJ593" s="30"/>
      <c r="DK593" s="30"/>
      <c r="DL593" s="29"/>
      <c r="DM593" s="29"/>
      <c r="DN593" s="30"/>
      <c r="DO593" s="30"/>
      <c r="DP593" s="30"/>
      <c r="DQ593" s="30"/>
      <c r="DR593" s="30"/>
      <c r="DS593" s="30"/>
      <c r="DT593" s="30"/>
      <c r="DU593" s="30"/>
      <c r="DV593" s="30"/>
      <c r="DW593" s="3">
        <v>63</v>
      </c>
      <c r="DX593"/>
      <c r="DY593" s="35">
        <v>1.04E-5</v>
      </c>
      <c r="DZ593">
        <v>85.909000000000006</v>
      </c>
      <c r="EA593">
        <v>76.286000000000001</v>
      </c>
      <c r="EB593">
        <v>92.585999999999999</v>
      </c>
      <c r="EC593">
        <v>109.53700000000001</v>
      </c>
      <c r="ED593">
        <v>1.7999999999999999E-2</v>
      </c>
      <c r="EE593"/>
      <c r="EG593" s="33">
        <v>6</v>
      </c>
      <c r="EH593" s="30"/>
      <c r="EI593" s="34">
        <v>6.7499999999999997E-6</v>
      </c>
      <c r="EJ593" s="30">
        <v>62.506</v>
      </c>
      <c r="EK593" s="30">
        <v>53.518999999999998</v>
      </c>
      <c r="EL593" s="30">
        <v>67.557000000000002</v>
      </c>
      <c r="EM593" s="30">
        <v>174.56</v>
      </c>
      <c r="EN593" s="30">
        <v>1.2E-2</v>
      </c>
      <c r="EO593" s="30"/>
      <c r="EP593" s="30"/>
      <c r="EQ593" s="33"/>
      <c r="ER593" s="30"/>
      <c r="ES593" s="30"/>
      <c r="ET593" s="30"/>
      <c r="EU593" s="30"/>
      <c r="EV593" s="30"/>
      <c r="EW593" s="30"/>
      <c r="EX593" s="30"/>
      <c r="EY593" s="30"/>
      <c r="EZ593" s="30"/>
      <c r="GB593" s="29"/>
      <c r="GC593" s="29"/>
      <c r="GD593" s="29"/>
      <c r="GE593" s="29"/>
      <c r="GF593" s="29"/>
      <c r="GG593" s="29"/>
      <c r="GH593" s="29"/>
      <c r="GI593" s="29"/>
      <c r="GJ593" s="29"/>
      <c r="GK593" s="29"/>
      <c r="GL593" s="29"/>
      <c r="GM593" s="29"/>
      <c r="GN593" s="29"/>
    </row>
    <row r="594" spans="1:196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3"/>
      <c r="M594" s="30"/>
      <c r="N594" s="30"/>
      <c r="O594" s="30"/>
      <c r="P594" s="30"/>
      <c r="Q594" s="30"/>
      <c r="R594" s="30"/>
      <c r="S594" s="30"/>
      <c r="T594" s="30"/>
      <c r="U594" s="30"/>
      <c r="V594" s="33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">
        <v>12</v>
      </c>
      <c r="AS594" s="35">
        <v>1.01E-5</v>
      </c>
      <c r="AT594">
        <v>87.263000000000005</v>
      </c>
      <c r="AU594">
        <v>71.332999999999998</v>
      </c>
      <c r="AV594">
        <v>101.932</v>
      </c>
      <c r="AW594">
        <v>18.434999999999999</v>
      </c>
      <c r="AX594">
        <v>1.7999999999999999E-2</v>
      </c>
      <c r="BL594" s="33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3"/>
      <c r="BX594" s="30"/>
      <c r="BY594" s="30"/>
      <c r="BZ594" s="30"/>
      <c r="CA594" s="30"/>
      <c r="CB594" s="30"/>
      <c r="CC594" s="30"/>
      <c r="CD594" s="30"/>
      <c r="CE594" s="30"/>
      <c r="CF594" s="30"/>
      <c r="CG594" s="33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  <c r="CV594" s="30"/>
      <c r="CW594" s="30"/>
      <c r="CX594" s="30"/>
      <c r="CY594" s="30"/>
      <c r="CZ594" s="30"/>
      <c r="DA594" s="30"/>
      <c r="DB594" s="33"/>
      <c r="DC594" s="30"/>
      <c r="DD594" s="30"/>
      <c r="DE594" s="30"/>
      <c r="DF594" s="30"/>
      <c r="DG594" s="30"/>
      <c r="DH594" s="30"/>
      <c r="DI594" s="30"/>
      <c r="DJ594" s="30"/>
      <c r="DK594" s="30"/>
      <c r="DL594" s="29"/>
      <c r="DM594" s="29"/>
      <c r="DN594" s="30"/>
      <c r="DO594" s="30"/>
      <c r="DP594" s="30"/>
      <c r="DQ594" s="30"/>
      <c r="DR594" s="30"/>
      <c r="DS594" s="30"/>
      <c r="DT594" s="30"/>
      <c r="DU594" s="30"/>
      <c r="DV594" s="30"/>
      <c r="DW594" s="3">
        <v>64</v>
      </c>
      <c r="DX594" t="s">
        <v>3</v>
      </c>
      <c r="DY594" s="35">
        <v>1.0000000000000001E-5</v>
      </c>
      <c r="DZ594">
        <v>115.41800000000001</v>
      </c>
      <c r="EA594">
        <v>101.889</v>
      </c>
      <c r="EB594">
        <v>132.255</v>
      </c>
      <c r="EC594">
        <v>19.713000000000001</v>
      </c>
      <c r="ED594">
        <v>1.7000000000000001E-2</v>
      </c>
      <c r="EE594"/>
      <c r="EG594" s="33">
        <v>7</v>
      </c>
      <c r="EH594" s="30"/>
      <c r="EI594" s="34">
        <v>9.8200000000000008E-6</v>
      </c>
      <c r="EJ594" s="30">
        <v>61.328000000000003</v>
      </c>
      <c r="EK594" s="30">
        <v>54.332999999999998</v>
      </c>
      <c r="EL594" s="30">
        <v>64.953999999999994</v>
      </c>
      <c r="EM594" s="30">
        <v>-1.8480000000000001</v>
      </c>
      <c r="EN594" s="30">
        <v>1.7000000000000001E-2</v>
      </c>
      <c r="EO594" s="30"/>
      <c r="EP594" s="30"/>
      <c r="EQ594" s="33"/>
      <c r="ER594" s="30"/>
      <c r="ES594" s="30"/>
      <c r="ET594" s="30"/>
      <c r="EU594" s="30"/>
      <c r="EV594" s="30"/>
      <c r="EW594" s="30"/>
      <c r="EX594" s="30"/>
      <c r="EY594" s="30"/>
      <c r="EZ594" s="30"/>
      <c r="GB594" s="29"/>
      <c r="GC594" s="29"/>
      <c r="GD594" s="29"/>
      <c r="GE594" s="29"/>
      <c r="GF594" s="29"/>
      <c r="GG594" s="29"/>
      <c r="GH594" s="29"/>
      <c r="GI594" s="29"/>
      <c r="GJ594" s="29"/>
      <c r="GK594" s="29"/>
      <c r="GL594" s="29"/>
      <c r="GM594" s="29"/>
      <c r="GN594" s="29"/>
    </row>
    <row r="595" spans="1:196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3"/>
      <c r="M595" s="30"/>
      <c r="N595" s="30"/>
      <c r="O595" s="30"/>
      <c r="P595" s="30"/>
      <c r="Q595" s="30"/>
      <c r="R595" s="30"/>
      <c r="S595" s="30"/>
      <c r="T595" s="30"/>
      <c r="U595" s="30"/>
      <c r="V595" s="33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">
        <v>13</v>
      </c>
      <c r="AS595" s="35">
        <v>6.7499999999999997E-6</v>
      </c>
      <c r="AT595">
        <v>88.626000000000005</v>
      </c>
      <c r="AU595">
        <v>71.332999999999998</v>
      </c>
      <c r="AV595">
        <v>105.667</v>
      </c>
      <c r="AW595">
        <v>-160.71</v>
      </c>
      <c r="AX595">
        <v>1.2E-2</v>
      </c>
      <c r="BL595" s="33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3"/>
      <c r="BX595" s="30"/>
      <c r="BY595" s="30"/>
      <c r="BZ595" s="30"/>
      <c r="CA595" s="30"/>
      <c r="CB595" s="30"/>
      <c r="CC595" s="30"/>
      <c r="CD595" s="30"/>
      <c r="CE595" s="30"/>
      <c r="CF595" s="30"/>
      <c r="CG595" s="33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  <c r="CV595" s="30"/>
      <c r="CW595" s="30"/>
      <c r="CX595" s="30"/>
      <c r="CY595" s="30"/>
      <c r="CZ595" s="30"/>
      <c r="DA595" s="30"/>
      <c r="DB595" s="33"/>
      <c r="DC595" s="30"/>
      <c r="DD595" s="30"/>
      <c r="DE595" s="30"/>
      <c r="DF595" s="30"/>
      <c r="DG595" s="30"/>
      <c r="DH595" s="30"/>
      <c r="DI595" s="30"/>
      <c r="DJ595" s="30"/>
      <c r="DK595" s="30"/>
      <c r="DL595" s="29"/>
      <c r="DM595" s="29"/>
      <c r="DN595" s="30"/>
      <c r="DO595" s="30"/>
      <c r="DP595" s="30"/>
      <c r="DQ595" s="30"/>
      <c r="DR595" s="30"/>
      <c r="DS595" s="30"/>
      <c r="DT595" s="30"/>
      <c r="DU595" s="30"/>
      <c r="DV595" s="30"/>
      <c r="DW595" s="3">
        <v>65</v>
      </c>
      <c r="DX595" t="s">
        <v>7</v>
      </c>
      <c r="DY595" s="35">
        <v>1.8300000000000001E-6</v>
      </c>
      <c r="DZ595">
        <v>30.145</v>
      </c>
      <c r="EA595">
        <v>24.288</v>
      </c>
      <c r="EB595">
        <v>37.630000000000003</v>
      </c>
      <c r="EC595">
        <v>90.188999999999993</v>
      </c>
      <c r="ED595">
        <v>3.0000000000000001E-3</v>
      </c>
      <c r="EE595"/>
      <c r="EG595" s="33">
        <v>8</v>
      </c>
      <c r="EH595" s="30"/>
      <c r="EI595" s="34">
        <v>7.3699999999999997E-6</v>
      </c>
      <c r="EJ595" s="30">
        <v>61.347999999999999</v>
      </c>
      <c r="EK595" s="30">
        <v>56.417000000000002</v>
      </c>
      <c r="EL595" s="30">
        <v>69.295000000000002</v>
      </c>
      <c r="EM595" s="30">
        <v>177.51</v>
      </c>
      <c r="EN595" s="30">
        <v>1.2999999999999999E-2</v>
      </c>
      <c r="EO595" s="30"/>
      <c r="EP595" s="30"/>
      <c r="EQ595" s="33"/>
      <c r="ER595" s="30"/>
      <c r="ES595" s="30"/>
      <c r="ET595" s="30"/>
      <c r="EU595" s="30"/>
      <c r="EV595" s="30"/>
      <c r="EW595" s="30"/>
      <c r="EX595" s="30"/>
      <c r="EY595" s="30"/>
      <c r="EZ595" s="30"/>
      <c r="GB595" s="29"/>
      <c r="GC595" s="29"/>
      <c r="GD595" s="29"/>
      <c r="GE595" s="29"/>
      <c r="GF595" s="29"/>
      <c r="GG595" s="29"/>
      <c r="GH595" s="29"/>
      <c r="GI595" s="29"/>
      <c r="GJ595" s="29"/>
      <c r="GK595" s="29"/>
      <c r="GL595" s="29"/>
      <c r="GM595" s="29"/>
      <c r="GN595" s="29"/>
    </row>
    <row r="596" spans="1:196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3"/>
      <c r="M596" s="30"/>
      <c r="N596" s="30"/>
      <c r="O596" s="30"/>
      <c r="P596" s="30"/>
      <c r="Q596" s="30"/>
      <c r="R596" s="30"/>
      <c r="S596" s="30"/>
      <c r="T596" s="30"/>
      <c r="U596" s="30"/>
      <c r="V596" s="33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">
        <v>14</v>
      </c>
      <c r="AS596" s="35">
        <v>1.0699999999999999E-5</v>
      </c>
      <c r="AT596">
        <v>97.977999999999994</v>
      </c>
      <c r="AU596">
        <v>89.414000000000001</v>
      </c>
      <c r="AV596">
        <v>105.667</v>
      </c>
      <c r="AW596">
        <v>15.255000000000001</v>
      </c>
      <c r="AX596">
        <v>1.9E-2</v>
      </c>
      <c r="BL596" s="33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3"/>
      <c r="BX596" s="30"/>
      <c r="BY596" s="30"/>
      <c r="BZ596" s="30"/>
      <c r="CA596" s="30"/>
      <c r="CB596" s="30"/>
      <c r="CC596" s="30"/>
      <c r="CD596" s="30"/>
      <c r="CE596" s="30"/>
      <c r="CF596" s="30"/>
      <c r="CG596" s="33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  <c r="CV596" s="30"/>
      <c r="CW596" s="30"/>
      <c r="CX596" s="30"/>
      <c r="CY596" s="30"/>
      <c r="CZ596" s="30"/>
      <c r="DA596" s="30"/>
      <c r="DB596" s="33"/>
      <c r="DC596" s="30"/>
      <c r="DD596" s="30"/>
      <c r="DE596" s="30"/>
      <c r="DF596" s="30"/>
      <c r="DG596" s="30"/>
      <c r="DH596" s="30"/>
      <c r="DI596" s="30"/>
      <c r="DJ596" s="30"/>
      <c r="DK596" s="30"/>
      <c r="DL596" s="29"/>
      <c r="DM596" s="29"/>
      <c r="DN596" s="30"/>
      <c r="DO596" s="30"/>
      <c r="DP596" s="30"/>
      <c r="DQ596" s="30"/>
      <c r="DR596" s="30"/>
      <c r="DS596" s="30"/>
      <c r="DT596" s="30"/>
      <c r="DU596" s="30"/>
      <c r="DV596" s="30"/>
      <c r="DW596" s="3">
        <v>66</v>
      </c>
      <c r="DX596" t="s">
        <v>4</v>
      </c>
      <c r="DY596" s="35">
        <v>5.8300000000000001E-6</v>
      </c>
      <c r="DZ596">
        <v>53.945</v>
      </c>
      <c r="EA596">
        <v>48.787999999999997</v>
      </c>
      <c r="EB596">
        <v>62.161999999999999</v>
      </c>
      <c r="EC596">
        <v>-71.03</v>
      </c>
      <c r="ED596">
        <v>0.01</v>
      </c>
      <c r="EE596"/>
      <c r="EG596" s="33">
        <v>9</v>
      </c>
      <c r="EH596" s="30"/>
      <c r="EI596" s="34">
        <v>7.6699999999999994E-6</v>
      </c>
      <c r="EJ596" s="30">
        <v>63.728999999999999</v>
      </c>
      <c r="EK596" s="30">
        <v>55.444000000000003</v>
      </c>
      <c r="EL596" s="30">
        <v>70.861000000000004</v>
      </c>
      <c r="EM596" s="30">
        <v>-4.7640000000000002</v>
      </c>
      <c r="EN596" s="30">
        <v>1.2999999999999999E-2</v>
      </c>
      <c r="EO596" s="30"/>
      <c r="EP596" s="30"/>
      <c r="EQ596" s="33"/>
      <c r="ER596" s="30"/>
      <c r="ES596" s="30"/>
      <c r="ET596" s="30"/>
      <c r="EU596" s="30"/>
      <c r="EV596" s="30"/>
      <c r="EW596" s="30"/>
      <c r="EX596" s="30"/>
      <c r="EY596" s="30"/>
      <c r="EZ596" s="30"/>
      <c r="GB596" s="29"/>
      <c r="GC596" s="29"/>
      <c r="GD596" s="29"/>
      <c r="GE596" s="29"/>
      <c r="GF596" s="29"/>
      <c r="GG596" s="29"/>
      <c r="GH596" s="29"/>
      <c r="GI596" s="29"/>
      <c r="GJ596" s="29"/>
      <c r="GK596" s="29"/>
      <c r="GL596" s="29"/>
      <c r="GM596" s="29"/>
      <c r="GN596" s="29"/>
    </row>
    <row r="597" spans="1:196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3"/>
      <c r="M597" s="30"/>
      <c r="N597" s="30"/>
      <c r="O597" s="30"/>
      <c r="P597" s="30"/>
      <c r="Q597" s="30"/>
      <c r="R597" s="30"/>
      <c r="S597" s="30"/>
      <c r="T597" s="30"/>
      <c r="U597" s="30"/>
      <c r="V597" s="33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">
        <v>15</v>
      </c>
      <c r="AS597" s="35">
        <v>7.6699999999999994E-6</v>
      </c>
      <c r="AT597">
        <v>95.804000000000002</v>
      </c>
      <c r="AU597">
        <v>87.444000000000003</v>
      </c>
      <c r="AV597">
        <v>105</v>
      </c>
      <c r="AW597">
        <v>-165.37899999999999</v>
      </c>
      <c r="AX597">
        <v>1.2999999999999999E-2</v>
      </c>
      <c r="BL597" s="33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3"/>
      <c r="BX597" s="30"/>
      <c r="BY597" s="30"/>
      <c r="BZ597" s="30"/>
      <c r="CA597" s="30"/>
      <c r="CB597" s="30"/>
      <c r="CC597" s="30"/>
      <c r="CD597" s="30"/>
      <c r="CE597" s="30"/>
      <c r="CF597" s="30"/>
      <c r="CG597" s="33"/>
      <c r="CH597" s="30"/>
      <c r="CI597" s="30"/>
      <c r="CJ597" s="30"/>
      <c r="CK597" s="30"/>
      <c r="CL597" s="30"/>
      <c r="CM597" s="30"/>
      <c r="CN597" s="30"/>
      <c r="CO597" s="30"/>
      <c r="CP597" s="30"/>
      <c r="CQ597" s="30"/>
      <c r="CR597" s="30"/>
      <c r="CS597" s="30"/>
      <c r="CT597" s="30"/>
      <c r="CU597" s="30"/>
      <c r="CV597" s="30"/>
      <c r="CW597" s="30"/>
      <c r="CX597" s="30"/>
      <c r="CY597" s="30"/>
      <c r="CZ597" s="30"/>
      <c r="DA597" s="30"/>
      <c r="DB597" s="33"/>
      <c r="DC597" s="30"/>
      <c r="DD597" s="30"/>
      <c r="DE597" s="30"/>
      <c r="DF597" s="30"/>
      <c r="DG597" s="30"/>
      <c r="DH597" s="30"/>
      <c r="DI597" s="30"/>
      <c r="DJ597" s="30"/>
      <c r="DK597" s="30"/>
      <c r="DL597" s="29"/>
      <c r="DM597" s="29"/>
      <c r="DN597" s="30"/>
      <c r="DO597" s="30"/>
      <c r="DP597" s="30"/>
      <c r="DQ597" s="30"/>
      <c r="DR597" s="30"/>
      <c r="DS597" s="30"/>
      <c r="DT597" s="30"/>
      <c r="DU597" s="30"/>
      <c r="DV597" s="30"/>
      <c r="DW597" s="3">
        <v>67</v>
      </c>
      <c r="DX597" t="s">
        <v>5</v>
      </c>
      <c r="DY597" s="35">
        <v>1.38E-5</v>
      </c>
      <c r="DZ597">
        <v>230.459</v>
      </c>
      <c r="EA597">
        <v>187.55600000000001</v>
      </c>
      <c r="EB597">
        <v>247.48099999999999</v>
      </c>
      <c r="EC597">
        <v>115.20099999999999</v>
      </c>
      <c r="ED597">
        <v>2.4E-2</v>
      </c>
      <c r="EE597"/>
      <c r="EG597" s="33">
        <v>10</v>
      </c>
      <c r="EH597" s="30"/>
      <c r="EI597" s="34">
        <v>7.3699999999999997E-6</v>
      </c>
      <c r="EJ597" s="30">
        <v>64.53</v>
      </c>
      <c r="EK597" s="30">
        <v>61.62</v>
      </c>
      <c r="EL597" s="30">
        <v>70.709999999999994</v>
      </c>
      <c r="EM597" s="30">
        <v>180</v>
      </c>
      <c r="EN597" s="30">
        <v>1.2999999999999999E-2</v>
      </c>
      <c r="EO597" s="30"/>
      <c r="EP597" s="30"/>
      <c r="EQ597" s="33"/>
      <c r="ER597" s="30"/>
      <c r="ES597" s="30"/>
      <c r="ET597" s="30"/>
      <c r="EU597" s="30"/>
      <c r="EV597" s="30"/>
      <c r="EW597" s="30"/>
      <c r="EX597" s="30"/>
      <c r="EY597" s="30"/>
      <c r="EZ597" s="30"/>
      <c r="GB597" s="29"/>
      <c r="GC597" s="29"/>
      <c r="GD597" s="29"/>
      <c r="GE597" s="29"/>
      <c r="GF597" s="29"/>
      <c r="GG597" s="29"/>
      <c r="GH597" s="29"/>
      <c r="GI597" s="29"/>
      <c r="GJ597" s="29"/>
      <c r="GK597" s="29"/>
      <c r="GL597" s="29"/>
      <c r="GM597" s="29"/>
      <c r="GN597" s="29"/>
    </row>
    <row r="598" spans="1:196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3"/>
      <c r="M598" s="30"/>
      <c r="N598" s="30"/>
      <c r="O598" s="30"/>
      <c r="P598" s="30"/>
      <c r="Q598" s="30"/>
      <c r="R598" s="30"/>
      <c r="S598" s="30"/>
      <c r="T598" s="30"/>
      <c r="U598" s="30"/>
      <c r="V598" s="33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">
        <v>16</v>
      </c>
      <c r="AS598" s="35">
        <v>8.8999999999999995E-6</v>
      </c>
      <c r="AT598">
        <v>116.313</v>
      </c>
      <c r="AU598">
        <v>96</v>
      </c>
      <c r="AV598">
        <v>145.38800000000001</v>
      </c>
      <c r="AW598">
        <v>22.931999999999999</v>
      </c>
      <c r="AX598">
        <v>1.6E-2</v>
      </c>
      <c r="BL598" s="33"/>
      <c r="BM598" s="30"/>
      <c r="BN598" s="30"/>
      <c r="BO598" s="30"/>
      <c r="BP598" s="30"/>
      <c r="BQ598" s="30"/>
      <c r="BR598" s="30"/>
      <c r="BS598" s="30"/>
      <c r="BT598" s="30"/>
      <c r="BU598" s="30"/>
      <c r="BV598" s="30"/>
      <c r="BW598" s="33"/>
      <c r="BX598" s="30"/>
      <c r="BY598" s="30"/>
      <c r="BZ598" s="30"/>
      <c r="CA598" s="30"/>
      <c r="CB598" s="30"/>
      <c r="CC598" s="30"/>
      <c r="CD598" s="30"/>
      <c r="CE598" s="30"/>
      <c r="CF598" s="30"/>
      <c r="CG598" s="33"/>
      <c r="CH598" s="30"/>
      <c r="CI598" s="30"/>
      <c r="CJ598" s="30"/>
      <c r="CK598" s="30"/>
      <c r="CL598" s="30"/>
      <c r="CM598" s="30"/>
      <c r="CN598" s="30"/>
      <c r="CO598" s="30"/>
      <c r="CP598" s="30"/>
      <c r="CQ598" s="30"/>
      <c r="CR598" s="30"/>
      <c r="CS598" s="30"/>
      <c r="CT598" s="30"/>
      <c r="CU598" s="30"/>
      <c r="CV598" s="30"/>
      <c r="CW598" s="30"/>
      <c r="CX598" s="30"/>
      <c r="CY598" s="30"/>
      <c r="CZ598" s="30"/>
      <c r="DA598" s="30"/>
      <c r="DB598" s="33"/>
      <c r="DC598" s="30"/>
      <c r="DD598" s="30"/>
      <c r="DE598" s="30"/>
      <c r="DF598" s="30"/>
      <c r="DG598" s="30"/>
      <c r="DH598" s="30"/>
      <c r="DI598" s="30"/>
      <c r="DJ598" s="30"/>
      <c r="DK598" s="30"/>
      <c r="DL598" s="29"/>
      <c r="DM598" s="29"/>
      <c r="DN598" s="30"/>
      <c r="DO598" s="30"/>
      <c r="DP598" s="30"/>
      <c r="DQ598" s="30"/>
      <c r="DR598" s="30"/>
      <c r="DS598" s="30"/>
      <c r="DT598" s="30"/>
      <c r="DU598" s="30"/>
      <c r="DV598" s="30"/>
      <c r="DW598" s="3">
        <v>64</v>
      </c>
      <c r="DX598" t="s">
        <v>156</v>
      </c>
      <c r="DY598" s="35">
        <v>6.0999999999999997E-4</v>
      </c>
      <c r="DZ598">
        <v>113.76300000000001</v>
      </c>
      <c r="EA598">
        <v>48.747999999999998</v>
      </c>
      <c r="EB598">
        <v>247.982</v>
      </c>
      <c r="EC598">
        <v>111.02500000000001</v>
      </c>
      <c r="ED598">
        <v>1.101</v>
      </c>
      <c r="EE598"/>
      <c r="EG598" s="33">
        <v>11</v>
      </c>
      <c r="EH598" s="30"/>
      <c r="EI598" s="34">
        <v>8.8999999999999995E-6</v>
      </c>
      <c r="EJ598" s="30">
        <v>67.113</v>
      </c>
      <c r="EK598" s="30">
        <v>59.238</v>
      </c>
      <c r="EL598" s="30">
        <v>82</v>
      </c>
      <c r="EM598" s="30">
        <v>-4.0860000000000003</v>
      </c>
      <c r="EN598" s="30">
        <v>1.6E-2</v>
      </c>
      <c r="EO598" s="30"/>
      <c r="EP598" s="30"/>
      <c r="EQ598" s="33"/>
      <c r="ER598" s="30"/>
      <c r="ES598" s="30"/>
      <c r="ET598" s="30"/>
      <c r="EU598" s="30"/>
      <c r="EV598" s="30"/>
      <c r="EW598" s="30"/>
      <c r="EX598" s="30"/>
      <c r="EY598" s="30"/>
      <c r="EZ598" s="30"/>
      <c r="GB598" s="29"/>
      <c r="GC598" s="29"/>
      <c r="GD598" s="29"/>
      <c r="GE598" s="29"/>
      <c r="GF598" s="29"/>
      <c r="GG598" s="29"/>
      <c r="GH598" s="29"/>
      <c r="GI598" s="29"/>
      <c r="GJ598" s="29"/>
      <c r="GK598" s="29"/>
      <c r="GL598" s="29"/>
      <c r="GM598" s="29"/>
      <c r="GN598" s="29"/>
    </row>
    <row r="599" spans="1:196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3"/>
      <c r="M599" s="30"/>
      <c r="N599" s="30"/>
      <c r="O599" s="30"/>
      <c r="P599" s="30"/>
      <c r="Q599" s="30"/>
      <c r="R599" s="30"/>
      <c r="S599" s="30"/>
      <c r="T599" s="30"/>
      <c r="U599" s="30"/>
      <c r="V599" s="33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">
        <v>17</v>
      </c>
      <c r="AS599" s="35">
        <v>8.6000000000000007E-6</v>
      </c>
      <c r="AT599">
        <v>108.017</v>
      </c>
      <c r="AU599">
        <v>85</v>
      </c>
      <c r="AV599">
        <v>126.333</v>
      </c>
      <c r="AW599">
        <v>-162.89699999999999</v>
      </c>
      <c r="AX599">
        <v>1.4999999999999999E-2</v>
      </c>
      <c r="BL599" s="33"/>
      <c r="BM599" s="30"/>
      <c r="BN599" s="30"/>
      <c r="BO599" s="30"/>
      <c r="BP599" s="30"/>
      <c r="BQ599" s="30"/>
      <c r="BR599" s="30"/>
      <c r="BS599" s="30"/>
      <c r="BT599" s="30"/>
      <c r="BU599" s="30"/>
      <c r="BV599" s="30"/>
      <c r="BW599" s="33"/>
      <c r="BX599" s="30"/>
      <c r="BY599" s="30"/>
      <c r="BZ599" s="30"/>
      <c r="CA599" s="30"/>
      <c r="CB599" s="30"/>
      <c r="CC599" s="30"/>
      <c r="CD599" s="30"/>
      <c r="CE599" s="30"/>
      <c r="CF599" s="30"/>
      <c r="CG599" s="33"/>
      <c r="CH599" s="30"/>
      <c r="CI599" s="30"/>
      <c r="CJ599" s="30"/>
      <c r="CK599" s="30"/>
      <c r="CL599" s="30"/>
      <c r="CM599" s="30"/>
      <c r="CN599" s="30"/>
      <c r="CO599" s="30"/>
      <c r="CP599" s="30"/>
      <c r="CQ599" s="30"/>
      <c r="CR599" s="30"/>
      <c r="CS599" s="30"/>
      <c r="CT599" s="30"/>
      <c r="CU599" s="30"/>
      <c r="CV599" s="30"/>
      <c r="CW599" s="30"/>
      <c r="CX599" s="30"/>
      <c r="CY599" s="30"/>
      <c r="CZ599" s="30"/>
      <c r="DA599" s="30"/>
      <c r="DB599" s="33"/>
      <c r="DC599" s="30"/>
      <c r="DD599" s="30"/>
      <c r="DE599" s="30"/>
      <c r="DF599" s="30"/>
      <c r="DG599" s="30"/>
      <c r="DH599" s="30"/>
      <c r="DI599" s="30"/>
      <c r="DJ599" s="30"/>
      <c r="DK599" s="30"/>
      <c r="DL599" s="29"/>
      <c r="DM599" s="29"/>
      <c r="DN599" s="30"/>
      <c r="DO599" s="30"/>
      <c r="DP599" s="30"/>
      <c r="DQ599" s="30"/>
      <c r="DR599" s="30"/>
      <c r="DS599" s="30"/>
      <c r="DT599" s="30"/>
      <c r="DU599" s="30"/>
      <c r="DV599" s="30"/>
      <c r="DX599" t="s">
        <v>147</v>
      </c>
      <c r="DY599"/>
      <c r="DZ599"/>
      <c r="EA599"/>
      <c r="EB599"/>
      <c r="EC599"/>
      <c r="ED599">
        <v>5.0250000000000004</v>
      </c>
      <c r="EE599"/>
      <c r="EG599" s="33">
        <v>12</v>
      </c>
      <c r="EH599" s="30"/>
      <c r="EI599" s="34">
        <v>5.22E-6</v>
      </c>
      <c r="EJ599" s="30">
        <v>68.712000000000003</v>
      </c>
      <c r="EK599" s="30">
        <v>64.167000000000002</v>
      </c>
      <c r="EL599" s="30">
        <v>79.667000000000002</v>
      </c>
      <c r="EM599" s="30">
        <v>176.42400000000001</v>
      </c>
      <c r="EN599" s="30">
        <v>8.9999999999999993E-3</v>
      </c>
      <c r="EO599" s="30"/>
      <c r="EP599" s="30"/>
      <c r="EQ599" s="33"/>
      <c r="ER599" s="30"/>
      <c r="ES599" s="30"/>
      <c r="ET599" s="30"/>
      <c r="EU599" s="30"/>
      <c r="EV599" s="30"/>
      <c r="EW599" s="30"/>
      <c r="EX599" s="30"/>
      <c r="EY599" s="30"/>
      <c r="EZ599" s="30"/>
      <c r="GB599" s="29"/>
      <c r="GC599" s="29"/>
      <c r="GD599" s="29"/>
      <c r="GE599" s="29"/>
      <c r="GF599" s="29"/>
      <c r="GG599" s="29"/>
      <c r="GH599" s="29"/>
      <c r="GI599" s="29"/>
      <c r="GJ599" s="29"/>
      <c r="GK599" s="29"/>
      <c r="GL599" s="29"/>
      <c r="GM599" s="29"/>
      <c r="GN599" s="29"/>
    </row>
    <row r="600" spans="1:196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3"/>
      <c r="M600" s="30"/>
      <c r="N600" s="30"/>
      <c r="O600" s="30"/>
      <c r="P600" s="30"/>
      <c r="Q600" s="30"/>
      <c r="R600" s="30"/>
      <c r="S600" s="30"/>
      <c r="T600" s="30"/>
      <c r="U600" s="30"/>
      <c r="V600" s="33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">
        <v>18</v>
      </c>
      <c r="AS600" s="35">
        <v>7.6699999999999994E-6</v>
      </c>
      <c r="AT600">
        <v>122.9</v>
      </c>
      <c r="AU600">
        <v>84.069000000000003</v>
      </c>
      <c r="AV600">
        <v>153</v>
      </c>
      <c r="AW600">
        <v>16.928000000000001</v>
      </c>
      <c r="AX600">
        <v>1.2999999999999999E-2</v>
      </c>
      <c r="BL600" s="33"/>
      <c r="BM600" s="30"/>
      <c r="BN600" s="30"/>
      <c r="BO600" s="30"/>
      <c r="BP600" s="30"/>
      <c r="BQ600" s="30"/>
      <c r="BR600" s="30"/>
      <c r="BS600" s="30"/>
      <c r="BT600" s="30"/>
      <c r="BU600" s="30"/>
      <c r="BV600" s="30"/>
      <c r="BW600" s="33"/>
      <c r="BX600" s="30"/>
      <c r="BY600" s="30"/>
      <c r="BZ600" s="30"/>
      <c r="CA600" s="30"/>
      <c r="CB600" s="30"/>
      <c r="CC600" s="30"/>
      <c r="CD600" s="30"/>
      <c r="CE600" s="30"/>
      <c r="CF600" s="30"/>
      <c r="CG600" s="33"/>
      <c r="CH600" s="30"/>
      <c r="CI600" s="30"/>
      <c r="CJ600" s="30"/>
      <c r="CK600" s="30"/>
      <c r="CL600" s="30"/>
      <c r="CM600" s="30"/>
      <c r="CN600" s="30"/>
      <c r="CO600" s="30"/>
      <c r="CP600" s="30"/>
      <c r="CQ600" s="30"/>
      <c r="CR600" s="30"/>
      <c r="CS600" s="30"/>
      <c r="CT600" s="30"/>
      <c r="CU600" s="30"/>
      <c r="CV600" s="30"/>
      <c r="CW600" s="30"/>
      <c r="CX600" s="30"/>
      <c r="CY600" s="30"/>
      <c r="CZ600" s="30"/>
      <c r="DA600" s="30"/>
      <c r="DB600" s="33"/>
      <c r="DC600" s="30"/>
      <c r="DD600" s="30"/>
      <c r="DE600" s="30"/>
      <c r="DF600" s="30"/>
      <c r="DG600" s="30"/>
      <c r="DH600" s="30"/>
      <c r="DI600" s="30"/>
      <c r="DJ600" s="30"/>
      <c r="DK600" s="30"/>
      <c r="DL600" s="29"/>
      <c r="DM600" s="29"/>
      <c r="DN600" s="30"/>
      <c r="DO600" s="30"/>
      <c r="DP600" s="30"/>
      <c r="DQ600" s="30"/>
      <c r="DR600" s="30"/>
      <c r="DS600" s="30"/>
      <c r="DT600" s="30"/>
      <c r="DU600" s="30"/>
      <c r="DV600" s="30"/>
      <c r="DX600"/>
      <c r="DY600"/>
      <c r="DZ600"/>
      <c r="EA600"/>
      <c r="EB600"/>
      <c r="EC600"/>
      <c r="ED600"/>
      <c r="EE600" t="s">
        <v>8</v>
      </c>
      <c r="EG600" s="33">
        <v>13</v>
      </c>
      <c r="EH600" s="30"/>
      <c r="EI600" s="34">
        <v>7.0600000000000002E-6</v>
      </c>
      <c r="EJ600" s="30">
        <v>73.290000000000006</v>
      </c>
      <c r="EK600" s="30">
        <v>62.787999999999997</v>
      </c>
      <c r="EL600" s="30">
        <v>84.566000000000003</v>
      </c>
      <c r="EM600" s="30">
        <v>-2.6030000000000002</v>
      </c>
      <c r="EN600" s="30">
        <v>1.2E-2</v>
      </c>
      <c r="EO600" s="30"/>
      <c r="EP600" s="30"/>
      <c r="EQ600" s="33"/>
      <c r="ER600" s="30"/>
      <c r="ES600" s="30"/>
      <c r="ET600" s="30"/>
      <c r="EU600" s="30"/>
      <c r="EV600" s="30"/>
      <c r="EW600" s="30"/>
      <c r="EX600" s="30"/>
      <c r="EY600" s="30"/>
      <c r="EZ600" s="30"/>
      <c r="GB600" s="29"/>
      <c r="GC600" s="29"/>
      <c r="GD600" s="29"/>
      <c r="GE600" s="29"/>
      <c r="GF600" s="29"/>
      <c r="GG600" s="29"/>
      <c r="GH600" s="29"/>
      <c r="GI600" s="29"/>
      <c r="GJ600" s="29"/>
      <c r="GK600" s="29"/>
      <c r="GL600" s="29"/>
      <c r="GM600" s="29"/>
      <c r="GN600" s="29"/>
    </row>
    <row r="601" spans="1:196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3"/>
      <c r="M601" s="30"/>
      <c r="N601" s="30"/>
      <c r="O601" s="30"/>
      <c r="P601" s="30"/>
      <c r="Q601" s="30"/>
      <c r="R601" s="30"/>
      <c r="S601" s="30"/>
      <c r="T601" s="30"/>
      <c r="U601" s="30"/>
      <c r="V601" s="33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">
        <v>19</v>
      </c>
      <c r="AS601" s="35">
        <v>7.6699999999999994E-6</v>
      </c>
      <c r="AT601">
        <v>145.18700000000001</v>
      </c>
      <c r="AU601">
        <v>126</v>
      </c>
      <c r="AV601">
        <v>155.74100000000001</v>
      </c>
      <c r="AW601">
        <v>-160.821</v>
      </c>
      <c r="AX601">
        <v>1.2999999999999999E-2</v>
      </c>
      <c r="BL601" s="33"/>
      <c r="BM601" s="30"/>
      <c r="BN601" s="30"/>
      <c r="BO601" s="30"/>
      <c r="BP601" s="30"/>
      <c r="BQ601" s="30"/>
      <c r="BR601" s="30"/>
      <c r="BS601" s="30"/>
      <c r="BT601" s="30"/>
      <c r="BU601" s="30"/>
      <c r="BV601" s="30"/>
      <c r="BW601" s="33"/>
      <c r="BX601" s="30"/>
      <c r="BY601" s="30"/>
      <c r="BZ601" s="30"/>
      <c r="CA601" s="30"/>
      <c r="CB601" s="30"/>
      <c r="CC601" s="30"/>
      <c r="CD601" s="30"/>
      <c r="CE601" s="30"/>
      <c r="CF601" s="30"/>
      <c r="CG601" s="33"/>
      <c r="CH601" s="30"/>
      <c r="CI601" s="30"/>
      <c r="CJ601" s="30"/>
      <c r="CK601" s="30"/>
      <c r="CL601" s="30"/>
      <c r="CM601" s="30"/>
      <c r="CN601" s="30"/>
      <c r="CO601" s="30"/>
      <c r="CP601" s="30"/>
      <c r="CQ601" s="30"/>
      <c r="CR601" s="30"/>
      <c r="CS601" s="30"/>
      <c r="CT601" s="30"/>
      <c r="CU601" s="30"/>
      <c r="CV601" s="30"/>
      <c r="CW601" s="30"/>
      <c r="CX601" s="30"/>
      <c r="CY601" s="30"/>
      <c r="CZ601" s="30"/>
      <c r="DA601" s="30"/>
      <c r="DB601" s="33"/>
      <c r="DC601" s="30"/>
      <c r="DD601" s="30"/>
      <c r="DE601" s="30"/>
      <c r="DF601" s="30"/>
      <c r="DG601" s="30"/>
      <c r="DH601" s="30"/>
      <c r="DI601" s="30"/>
      <c r="DJ601" s="30"/>
      <c r="DK601" s="30"/>
      <c r="DL601" s="29"/>
      <c r="DM601" s="29"/>
      <c r="DN601" s="30"/>
      <c r="DO601" s="30"/>
      <c r="DP601" s="30"/>
      <c r="DQ601" s="30"/>
      <c r="DR601" s="30"/>
      <c r="DS601" s="30"/>
      <c r="DT601" s="30"/>
      <c r="DU601" s="30"/>
      <c r="DV601" s="30"/>
      <c r="DX601"/>
      <c r="DY601"/>
      <c r="DZ601"/>
      <c r="EA601"/>
      <c r="EB601"/>
      <c r="EC601"/>
      <c r="ED601"/>
      <c r="EE601">
        <f>ED598/ED594</f>
        <v>64.764705882352942</v>
      </c>
      <c r="EF601">
        <f>ED599/ED594</f>
        <v>295.58823529411762</v>
      </c>
      <c r="EG601" s="33">
        <v>14</v>
      </c>
      <c r="EH601" s="30"/>
      <c r="EI601" s="34">
        <v>6.7499999999999997E-6</v>
      </c>
      <c r="EJ601" s="30">
        <v>74.475999999999999</v>
      </c>
      <c r="EK601" s="30">
        <v>68</v>
      </c>
      <c r="EL601" s="30">
        <v>83.667000000000002</v>
      </c>
      <c r="EM601" s="30">
        <v>180</v>
      </c>
      <c r="EN601" s="30">
        <v>1.2E-2</v>
      </c>
      <c r="EO601" s="30"/>
      <c r="EP601" s="30"/>
      <c r="EQ601" s="33"/>
      <c r="ER601" s="30"/>
      <c r="ES601" s="30"/>
      <c r="ET601" s="30"/>
      <c r="EU601" s="30"/>
      <c r="EV601" s="30"/>
      <c r="EW601" s="30"/>
      <c r="EX601" s="30"/>
      <c r="EY601" s="30"/>
      <c r="EZ601" s="30"/>
      <c r="GB601" s="29"/>
      <c r="GC601" s="29"/>
      <c r="GD601" s="29"/>
      <c r="GE601" s="29"/>
      <c r="GF601" s="29"/>
      <c r="GG601" s="29"/>
      <c r="GH601" s="29"/>
      <c r="GI601" s="29"/>
      <c r="GJ601" s="29"/>
      <c r="GK601" s="29"/>
      <c r="GL601" s="29"/>
      <c r="GM601" s="29"/>
      <c r="GN601" s="29"/>
    </row>
    <row r="602" spans="1:196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3"/>
      <c r="M602" s="30"/>
      <c r="N602" s="30"/>
      <c r="O602" s="30"/>
      <c r="P602" s="30"/>
      <c r="Q602" s="30"/>
      <c r="R602" s="30"/>
      <c r="S602" s="30"/>
      <c r="T602" s="30"/>
      <c r="U602" s="30"/>
      <c r="V602" s="33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">
        <v>20</v>
      </c>
      <c r="AS602" s="35">
        <v>4.3000000000000003E-6</v>
      </c>
      <c r="AT602">
        <v>137.858</v>
      </c>
      <c r="AU602">
        <v>125.69199999999999</v>
      </c>
      <c r="AV602">
        <v>145.74</v>
      </c>
      <c r="AW602">
        <v>18.434999999999999</v>
      </c>
      <c r="AX602">
        <v>7.0000000000000001E-3</v>
      </c>
      <c r="BL602" s="33"/>
      <c r="BM602" s="30"/>
      <c r="BN602" s="30"/>
      <c r="BO602" s="30"/>
      <c r="BP602" s="30"/>
      <c r="BQ602" s="30"/>
      <c r="BR602" s="30"/>
      <c r="BS602" s="30"/>
      <c r="BT602" s="30"/>
      <c r="BU602" s="30"/>
      <c r="BV602" s="30"/>
      <c r="BW602" s="33"/>
      <c r="BX602" s="30"/>
      <c r="BY602" s="30"/>
      <c r="BZ602" s="30"/>
      <c r="CA602" s="30"/>
      <c r="CB602" s="30"/>
      <c r="CC602" s="30"/>
      <c r="CD602" s="30"/>
      <c r="CE602" s="30"/>
      <c r="CF602" s="30"/>
      <c r="CG602" s="33"/>
      <c r="CH602" s="30"/>
      <c r="CI602" s="30"/>
      <c r="CJ602" s="30"/>
      <c r="CK602" s="30"/>
      <c r="CL602" s="30"/>
      <c r="CM602" s="30"/>
      <c r="CN602" s="30"/>
      <c r="CO602" s="30"/>
      <c r="CP602" s="30"/>
      <c r="CQ602" s="30"/>
      <c r="CR602" s="30"/>
      <c r="CS602" s="30"/>
      <c r="CT602" s="30"/>
      <c r="CU602" s="30"/>
      <c r="CV602" s="30"/>
      <c r="CW602" s="30"/>
      <c r="CX602" s="30"/>
      <c r="CY602" s="30"/>
      <c r="CZ602" s="30"/>
      <c r="DA602" s="30"/>
      <c r="DB602" s="33"/>
      <c r="DC602" s="30"/>
      <c r="DD602" s="30"/>
      <c r="DE602" s="30"/>
      <c r="DF602" s="30"/>
      <c r="DG602" s="30"/>
      <c r="DH602" s="30"/>
      <c r="DI602" s="30"/>
      <c r="DJ602" s="30"/>
      <c r="DK602" s="30"/>
      <c r="DL602" s="29"/>
      <c r="DM602" s="29"/>
      <c r="DN602" s="30"/>
      <c r="DO602" s="30"/>
      <c r="DP602" s="30"/>
      <c r="DQ602" s="30"/>
      <c r="DR602" s="30"/>
      <c r="DS602" s="30"/>
      <c r="DT602" s="30"/>
      <c r="DU602" s="30"/>
      <c r="DV602" s="30"/>
      <c r="DX602"/>
      <c r="DY602"/>
      <c r="DZ602">
        <f>EA603-EF601</f>
        <v>63.340336134453764</v>
      </c>
      <c r="EA602">
        <f>ED599/(ED594+ED595)</f>
        <v>251.25</v>
      </c>
      <c r="EB602">
        <f>EC603-EE601</f>
        <v>13.878151260504183</v>
      </c>
      <c r="EC602">
        <f>ED598/(ED594+ED595)</f>
        <v>55.05</v>
      </c>
      <c r="ED602" t="s">
        <v>9</v>
      </c>
      <c r="EE602">
        <f>ED598/ED597</f>
        <v>45.875</v>
      </c>
      <c r="EF602">
        <f>ED599/ED597</f>
        <v>209.375</v>
      </c>
      <c r="EG602" s="33">
        <v>15</v>
      </c>
      <c r="EH602" s="30"/>
      <c r="EI602" s="34">
        <v>7.3699999999999997E-6</v>
      </c>
      <c r="EJ602" s="30">
        <v>72.224000000000004</v>
      </c>
      <c r="EK602" s="30">
        <v>63.564</v>
      </c>
      <c r="EL602" s="30">
        <v>83.054000000000002</v>
      </c>
      <c r="EM602" s="30">
        <v>-2.4900000000000002</v>
      </c>
      <c r="EN602" s="30">
        <v>1.2999999999999999E-2</v>
      </c>
      <c r="EO602" s="30"/>
      <c r="EP602" s="30"/>
      <c r="EQ602" s="33"/>
      <c r="ER602" s="30"/>
      <c r="ES602" s="30"/>
      <c r="ET602" s="30"/>
      <c r="EU602" s="30"/>
      <c r="EV602" s="30"/>
      <c r="EW602" s="30"/>
      <c r="EX602" s="30"/>
      <c r="EY602" s="30"/>
      <c r="EZ602" s="30"/>
      <c r="GB602" s="29"/>
      <c r="GC602" s="29"/>
      <c r="GD602" s="29"/>
      <c r="GE602" s="29"/>
      <c r="GF602" s="29"/>
      <c r="GG602" s="29"/>
      <c r="GH602" s="29"/>
      <c r="GI602" s="29"/>
      <c r="GJ602" s="29"/>
      <c r="GK602" s="29"/>
      <c r="GL602" s="29"/>
      <c r="GM602" s="29"/>
      <c r="GN602" s="29"/>
    </row>
    <row r="603" spans="1:196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3"/>
      <c r="M603" s="30"/>
      <c r="N603" s="30"/>
      <c r="O603" s="30"/>
      <c r="P603" s="30"/>
      <c r="Q603" s="30"/>
      <c r="R603" s="30"/>
      <c r="S603" s="30"/>
      <c r="T603" s="30"/>
      <c r="U603" s="30"/>
      <c r="V603" s="33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">
        <v>21</v>
      </c>
      <c r="AS603" s="35">
        <v>7.0600000000000002E-6</v>
      </c>
      <c r="AT603">
        <v>151.04499999999999</v>
      </c>
      <c r="AU603">
        <v>133.596</v>
      </c>
      <c r="AV603">
        <v>172.79300000000001</v>
      </c>
      <c r="AW603">
        <v>-161.565</v>
      </c>
      <c r="AX603">
        <v>1.2E-2</v>
      </c>
      <c r="BL603" s="33"/>
      <c r="BM603" s="30"/>
      <c r="BN603" s="30"/>
      <c r="BO603" s="30"/>
      <c r="BP603" s="30"/>
      <c r="BQ603" s="30"/>
      <c r="BR603" s="30"/>
      <c r="BS603" s="30"/>
      <c r="BT603" s="30"/>
      <c r="BU603" s="30"/>
      <c r="BV603" s="30"/>
      <c r="BW603" s="33"/>
      <c r="BX603" s="30"/>
      <c r="BY603" s="30"/>
      <c r="BZ603" s="30"/>
      <c r="CA603" s="30"/>
      <c r="CB603" s="30"/>
      <c r="CC603" s="30"/>
      <c r="CD603" s="30"/>
      <c r="CE603" s="30"/>
      <c r="CF603" s="30"/>
      <c r="CG603" s="33"/>
      <c r="CH603" s="30"/>
      <c r="CI603" s="30"/>
      <c r="CJ603" s="30"/>
      <c r="CK603" s="30"/>
      <c r="CL603" s="30"/>
      <c r="CM603" s="30"/>
      <c r="CN603" s="30"/>
      <c r="CO603" s="30"/>
      <c r="CP603" s="30"/>
      <c r="CQ603" s="30"/>
      <c r="CR603" s="30"/>
      <c r="CS603" s="30"/>
      <c r="CT603" s="30"/>
      <c r="CU603" s="30"/>
      <c r="CV603" s="30"/>
      <c r="CW603" s="30"/>
      <c r="CX603" s="30"/>
      <c r="CY603" s="30"/>
      <c r="CZ603" s="30"/>
      <c r="DA603" s="30"/>
      <c r="DB603" s="33"/>
      <c r="DC603" s="30"/>
      <c r="DD603" s="30"/>
      <c r="DE603" s="30"/>
      <c r="DF603" s="30"/>
      <c r="DG603" s="30"/>
      <c r="DH603" s="30"/>
      <c r="DI603" s="30"/>
      <c r="DJ603" s="30"/>
      <c r="DK603" s="30"/>
      <c r="DL603" s="29"/>
      <c r="DM603" s="29"/>
      <c r="DN603" s="30"/>
      <c r="DO603" s="30"/>
      <c r="DP603" s="30"/>
      <c r="DQ603" s="30"/>
      <c r="DR603" s="30"/>
      <c r="DS603" s="30"/>
      <c r="DT603" s="30"/>
      <c r="DU603" s="30"/>
      <c r="DV603" s="30"/>
      <c r="DX603"/>
      <c r="DY603"/>
      <c r="DZ603"/>
      <c r="EA603">
        <f>ED599/(ED594-ED595)</f>
        <v>358.92857142857139</v>
      </c>
      <c r="EB603"/>
      <c r="EC603">
        <f>ED598/(ED594-ED595)</f>
        <v>78.642857142857125</v>
      </c>
      <c r="ED603" t="s">
        <v>10</v>
      </c>
      <c r="EE603">
        <f>ED598/ED596</f>
        <v>110.1</v>
      </c>
      <c r="EF603">
        <f>ED599/ED596</f>
        <v>502.5</v>
      </c>
      <c r="EG603" s="33">
        <v>16</v>
      </c>
      <c r="EH603" s="30"/>
      <c r="EI603" s="34">
        <v>9.2099999999999999E-6</v>
      </c>
      <c r="EJ603" s="30">
        <v>77.408000000000001</v>
      </c>
      <c r="EK603" s="30">
        <v>69.503</v>
      </c>
      <c r="EL603" s="30">
        <v>89.183999999999997</v>
      </c>
      <c r="EM603" s="30">
        <v>176.05500000000001</v>
      </c>
      <c r="EN603" s="30">
        <v>1.6E-2</v>
      </c>
      <c r="EO603" s="30"/>
      <c r="EP603" s="30"/>
      <c r="EQ603" s="33"/>
      <c r="ER603" s="30"/>
      <c r="ES603" s="30"/>
      <c r="ET603" s="30"/>
      <c r="EU603" s="30"/>
      <c r="EV603" s="30"/>
      <c r="EW603" s="30"/>
      <c r="EX603" s="30"/>
      <c r="EY603" s="30"/>
      <c r="EZ603" s="30"/>
      <c r="GB603" s="29"/>
      <c r="GC603" s="29"/>
      <c r="GD603" s="29"/>
      <c r="GE603" s="29"/>
      <c r="GF603" s="29"/>
      <c r="GG603" s="29"/>
      <c r="GH603" s="29"/>
      <c r="GI603" s="29"/>
      <c r="GJ603" s="29"/>
      <c r="GK603" s="29"/>
      <c r="GL603" s="29"/>
      <c r="GM603" s="29"/>
      <c r="GN603" s="29"/>
    </row>
    <row r="604" spans="1:196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3"/>
      <c r="M604" s="30"/>
      <c r="N604" s="30"/>
      <c r="O604" s="30"/>
      <c r="P604" s="30"/>
      <c r="Q604" s="30"/>
      <c r="R604" s="30"/>
      <c r="S604" s="30"/>
      <c r="T604" s="30"/>
      <c r="U604" s="30"/>
      <c r="V604" s="33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">
        <v>22</v>
      </c>
      <c r="AS604" s="35">
        <v>9.5200000000000003E-6</v>
      </c>
      <c r="AT604">
        <v>122.771</v>
      </c>
      <c r="AU604">
        <v>102.28</v>
      </c>
      <c r="AV604">
        <v>142.667</v>
      </c>
      <c r="AW604">
        <v>15.422000000000001</v>
      </c>
      <c r="AX604">
        <v>1.7000000000000001E-2</v>
      </c>
      <c r="BL604" s="33"/>
      <c r="BM604" s="30"/>
      <c r="BN604" s="30"/>
      <c r="BO604" s="30"/>
      <c r="BP604" s="30"/>
      <c r="BQ604" s="30"/>
      <c r="BR604" s="30"/>
      <c r="BS604" s="30"/>
      <c r="BT604" s="30"/>
      <c r="BU604" s="30"/>
      <c r="BV604" s="30"/>
      <c r="BW604" s="33"/>
      <c r="BX604" s="30"/>
      <c r="BY604" s="30"/>
      <c r="BZ604" s="30"/>
      <c r="CA604" s="30"/>
      <c r="CB604" s="30"/>
      <c r="CC604" s="30"/>
      <c r="CD604" s="30"/>
      <c r="CE604" s="30"/>
      <c r="CF604" s="30"/>
      <c r="CG604" s="33"/>
      <c r="CH604" s="30"/>
      <c r="CI604" s="30"/>
      <c r="CJ604" s="30"/>
      <c r="CK604" s="30"/>
      <c r="CL604" s="30"/>
      <c r="CM604" s="30"/>
      <c r="CN604" s="30"/>
      <c r="CO604" s="30"/>
      <c r="CP604" s="30"/>
      <c r="CQ604" s="30"/>
      <c r="CR604" s="30"/>
      <c r="CS604" s="30"/>
      <c r="CT604" s="30"/>
      <c r="CU604" s="30"/>
      <c r="CV604" s="30"/>
      <c r="CW604" s="30"/>
      <c r="CX604" s="30"/>
      <c r="CY604" s="30"/>
      <c r="CZ604" s="30"/>
      <c r="DA604" s="30"/>
      <c r="DB604" s="33"/>
      <c r="DC604" s="30"/>
      <c r="DD604" s="30"/>
      <c r="DE604" s="30"/>
      <c r="DF604" s="30"/>
      <c r="DG604" s="30"/>
      <c r="DH604" s="30"/>
      <c r="DI604" s="30"/>
      <c r="DJ604" s="30"/>
      <c r="DK604" s="30"/>
      <c r="DL604" s="29"/>
      <c r="DM604" s="29"/>
      <c r="DN604" s="30"/>
      <c r="DO604" s="30"/>
      <c r="DP604" s="30"/>
      <c r="DQ604" s="30"/>
      <c r="DR604" s="30"/>
      <c r="DS604" s="30"/>
      <c r="DT604" s="30"/>
      <c r="DU604" s="30"/>
      <c r="DV604" s="30"/>
      <c r="DW604" s="33"/>
      <c r="DX604" s="29"/>
      <c r="DY604" s="29"/>
      <c r="DZ604" s="29"/>
      <c r="EA604" s="29"/>
      <c r="EB604" s="29"/>
      <c r="EC604" s="29"/>
      <c r="ED604" s="29"/>
      <c r="EE604" s="29"/>
      <c r="EF604" s="30"/>
      <c r="EG604" s="33">
        <v>17</v>
      </c>
      <c r="EH604" s="30"/>
      <c r="EI604" s="34">
        <v>5.22E-6</v>
      </c>
      <c r="EJ604" s="30">
        <v>78.852999999999994</v>
      </c>
      <c r="EK604" s="30">
        <v>69.805999999999997</v>
      </c>
      <c r="EL604" s="30">
        <v>85.667000000000002</v>
      </c>
      <c r="EM604" s="30">
        <v>-3.5760000000000001</v>
      </c>
      <c r="EN604" s="30">
        <v>8.9999999999999993E-3</v>
      </c>
      <c r="EO604" s="30"/>
      <c r="EP604" s="30"/>
      <c r="EQ604" s="33"/>
      <c r="ER604" s="30"/>
      <c r="ES604" s="30"/>
      <c r="ET604" s="30"/>
      <c r="EU604" s="30"/>
      <c r="EV604" s="30"/>
      <c r="EW604" s="30"/>
      <c r="EX604" s="30"/>
      <c r="EY604" s="30"/>
      <c r="EZ604" s="30"/>
      <c r="GB604" s="29"/>
      <c r="GC604" s="29"/>
      <c r="GD604" s="29"/>
      <c r="GE604" s="29"/>
      <c r="GF604" s="29"/>
      <c r="GG604" s="29"/>
      <c r="GH604" s="29"/>
      <c r="GI604" s="29"/>
      <c r="GJ604" s="29"/>
      <c r="GK604" s="29"/>
      <c r="GL604" s="29"/>
      <c r="GM604" s="29"/>
      <c r="GN604" s="29"/>
    </row>
    <row r="605" spans="1:196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3"/>
      <c r="M605" s="30"/>
      <c r="N605" s="30"/>
      <c r="O605" s="30"/>
      <c r="P605" s="30"/>
      <c r="Q605" s="30"/>
      <c r="R605" s="30"/>
      <c r="S605" s="30"/>
      <c r="T605" s="30"/>
      <c r="U605" s="30"/>
      <c r="V605" s="33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">
        <v>23</v>
      </c>
      <c r="AS605" s="35">
        <v>7.9799999999999998E-6</v>
      </c>
      <c r="AT605">
        <v>138.90700000000001</v>
      </c>
      <c r="AU605">
        <v>114.667</v>
      </c>
      <c r="AV605">
        <v>168.93299999999999</v>
      </c>
      <c r="AW605">
        <v>-161.565</v>
      </c>
      <c r="AX605">
        <v>1.4E-2</v>
      </c>
      <c r="BL605" s="33"/>
      <c r="BM605" s="30"/>
      <c r="BN605" s="30"/>
      <c r="BO605" s="30"/>
      <c r="BP605" s="30"/>
      <c r="BQ605" s="30"/>
      <c r="BR605" s="30"/>
      <c r="BS605" s="30"/>
      <c r="BT605" s="30"/>
      <c r="BU605" s="30"/>
      <c r="BV605" s="30"/>
      <c r="BW605" s="33"/>
      <c r="BX605" s="30"/>
      <c r="BY605" s="30"/>
      <c r="BZ605" s="30"/>
      <c r="CA605" s="30"/>
      <c r="CB605" s="30"/>
      <c r="CC605" s="30"/>
      <c r="CD605" s="30"/>
      <c r="CE605" s="30"/>
      <c r="CF605" s="30"/>
      <c r="CG605" s="33"/>
      <c r="CH605" s="30"/>
      <c r="CI605" s="30"/>
      <c r="CJ605" s="30"/>
      <c r="CK605" s="30"/>
      <c r="CL605" s="30"/>
      <c r="CM605" s="30"/>
      <c r="CN605" s="30"/>
      <c r="CO605" s="30"/>
      <c r="CP605" s="30"/>
      <c r="CQ605" s="30"/>
      <c r="CR605" s="30"/>
      <c r="CS605" s="30"/>
      <c r="CT605" s="30"/>
      <c r="CU605" s="30"/>
      <c r="CV605" s="30"/>
      <c r="CW605" s="30"/>
      <c r="CX605" s="30"/>
      <c r="CY605" s="30"/>
      <c r="CZ605" s="30"/>
      <c r="DA605" s="30"/>
      <c r="DB605" s="33"/>
      <c r="DC605" s="30"/>
      <c r="DD605" s="30"/>
      <c r="DE605" s="30"/>
      <c r="DF605" s="30"/>
      <c r="DG605" s="30"/>
      <c r="DH605" s="30"/>
      <c r="DI605" s="30"/>
      <c r="DJ605" s="30"/>
      <c r="DK605" s="30"/>
      <c r="DL605" s="29"/>
      <c r="DM605" s="29"/>
      <c r="DN605" s="30"/>
      <c r="DO605" s="30"/>
      <c r="DP605" s="30"/>
      <c r="DQ605" s="30"/>
      <c r="DR605" s="30"/>
      <c r="DS605" s="30"/>
      <c r="DT605" s="30"/>
      <c r="DU605" s="30"/>
      <c r="DV605" s="30"/>
      <c r="DW605" s="36" t="s">
        <v>158</v>
      </c>
      <c r="DX605" s="29"/>
      <c r="DY605" s="29"/>
      <c r="DZ605" s="29"/>
      <c r="EA605" s="29"/>
      <c r="EB605" s="29"/>
      <c r="EC605" s="29"/>
      <c r="ED605" s="29"/>
      <c r="EE605" s="29"/>
      <c r="EF605" s="30"/>
      <c r="EG605" s="33">
        <v>18</v>
      </c>
      <c r="EH605" s="30"/>
      <c r="EI605" s="34">
        <v>6.1399999999999997E-6</v>
      </c>
      <c r="EJ605" s="30">
        <v>76.265000000000001</v>
      </c>
      <c r="EK605" s="30">
        <v>67.048000000000002</v>
      </c>
      <c r="EL605" s="30">
        <v>94.302000000000007</v>
      </c>
      <c r="EM605" s="30">
        <v>173.99100000000001</v>
      </c>
      <c r="EN605" s="30">
        <v>1.0999999999999999E-2</v>
      </c>
      <c r="EO605" s="30"/>
      <c r="EP605" s="30"/>
      <c r="EQ605" s="33"/>
      <c r="ER605" s="30"/>
      <c r="ES605" s="30"/>
      <c r="ET605" s="30"/>
      <c r="EU605" s="30"/>
      <c r="EV605" s="30"/>
      <c r="EW605" s="30"/>
      <c r="EX605" s="30"/>
      <c r="EY605" s="30"/>
      <c r="EZ605" s="30"/>
      <c r="GB605" s="29"/>
      <c r="GC605" s="29"/>
      <c r="GD605" s="29"/>
      <c r="GE605" s="29"/>
      <c r="GF605" s="29"/>
      <c r="GG605" s="29"/>
      <c r="GH605" s="29"/>
      <c r="GI605" s="29"/>
      <c r="GJ605" s="29"/>
      <c r="GK605" s="29"/>
      <c r="GL605" s="29"/>
      <c r="GM605" s="29"/>
      <c r="GN605" s="29"/>
    </row>
    <row r="606" spans="1:196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3"/>
      <c r="M606" s="30"/>
      <c r="N606" s="30"/>
      <c r="O606" s="30"/>
      <c r="P606" s="30"/>
      <c r="Q606" s="30"/>
      <c r="R606" s="30"/>
      <c r="S606" s="30"/>
      <c r="T606" s="30"/>
      <c r="U606" s="30"/>
      <c r="V606" s="33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">
        <v>24</v>
      </c>
      <c r="AS606" s="35">
        <v>7.3699999999999997E-6</v>
      </c>
      <c r="AT606">
        <v>131.72800000000001</v>
      </c>
      <c r="AU606">
        <v>121</v>
      </c>
      <c r="AV606">
        <v>139.22300000000001</v>
      </c>
      <c r="AW606">
        <v>15.255000000000001</v>
      </c>
      <c r="AX606">
        <v>1.2999999999999999E-2</v>
      </c>
      <c r="BL606" s="33"/>
      <c r="BM606" s="30"/>
      <c r="BN606" s="30"/>
      <c r="BO606" s="30"/>
      <c r="BP606" s="30"/>
      <c r="BQ606" s="30"/>
      <c r="BR606" s="30"/>
      <c r="BS606" s="30"/>
      <c r="BT606" s="30"/>
      <c r="BU606" s="30"/>
      <c r="BV606" s="30"/>
      <c r="BW606" s="33"/>
      <c r="BX606" s="30"/>
      <c r="BY606" s="30"/>
      <c r="BZ606" s="30"/>
      <c r="CA606" s="30"/>
      <c r="CB606" s="30"/>
      <c r="CC606" s="30"/>
      <c r="CD606" s="30"/>
      <c r="CE606" s="30"/>
      <c r="CF606" s="30"/>
      <c r="CG606" s="33"/>
      <c r="CH606" s="30"/>
      <c r="CI606" s="30"/>
      <c r="CJ606" s="30"/>
      <c r="CK606" s="30"/>
      <c r="CL606" s="30"/>
      <c r="CM606" s="30"/>
      <c r="CN606" s="30"/>
      <c r="CO606" s="30"/>
      <c r="CP606" s="30"/>
      <c r="CQ606" s="30"/>
      <c r="CR606" s="30"/>
      <c r="CS606" s="30"/>
      <c r="CT606" s="30"/>
      <c r="CU606" s="30"/>
      <c r="CV606" s="30"/>
      <c r="CW606" s="30"/>
      <c r="CX606" s="30"/>
      <c r="CY606" s="30"/>
      <c r="CZ606" s="30"/>
      <c r="DA606" s="30"/>
      <c r="DB606" s="33"/>
      <c r="DC606" s="30"/>
      <c r="DD606" s="30"/>
      <c r="DE606" s="30"/>
      <c r="DF606" s="30"/>
      <c r="DG606" s="30"/>
      <c r="DH606" s="30"/>
      <c r="DI606" s="30"/>
      <c r="DJ606" s="30"/>
      <c r="DK606" s="30"/>
      <c r="DL606" s="29"/>
      <c r="DM606" s="29"/>
      <c r="DN606" s="30"/>
      <c r="DO606" s="30"/>
      <c r="DP606" s="30"/>
      <c r="DQ606" s="30"/>
      <c r="DR606" s="30"/>
      <c r="DS606" s="30"/>
      <c r="DT606" s="30"/>
      <c r="DU606" s="30"/>
      <c r="DV606" s="30"/>
      <c r="DW606" s="3" t="s">
        <v>12</v>
      </c>
      <c r="DX606" t="s">
        <v>1</v>
      </c>
      <c r="DY606" t="s">
        <v>2</v>
      </c>
      <c r="DZ606" t="s">
        <v>3</v>
      </c>
      <c r="EA606" t="s">
        <v>4</v>
      </c>
      <c r="EB606" t="s">
        <v>5</v>
      </c>
      <c r="EC606" t="s">
        <v>6</v>
      </c>
      <c r="ED606" t="s">
        <v>13</v>
      </c>
      <c r="EE606"/>
      <c r="EG606" s="33">
        <v>19</v>
      </c>
      <c r="EH606" s="30"/>
      <c r="EI606" s="34">
        <v>7.3699999999999997E-6</v>
      </c>
      <c r="EJ606" s="30">
        <v>71.77</v>
      </c>
      <c r="EK606" s="30">
        <v>47.06</v>
      </c>
      <c r="EL606" s="30">
        <v>94.918000000000006</v>
      </c>
      <c r="EM606" s="30">
        <v>-2.3860000000000001</v>
      </c>
      <c r="EN606" s="30">
        <v>1.2999999999999999E-2</v>
      </c>
      <c r="EO606" s="30"/>
      <c r="EP606" s="30"/>
      <c r="EQ606" s="33"/>
      <c r="ER606" s="30"/>
      <c r="ES606" s="30"/>
      <c r="ET606" s="30"/>
      <c r="EU606" s="30"/>
      <c r="EV606" s="30"/>
      <c r="EW606" s="30"/>
      <c r="EX606" s="30"/>
      <c r="EY606" s="30"/>
      <c r="EZ606" s="30"/>
      <c r="GB606" s="29"/>
      <c r="GC606" s="29"/>
      <c r="GD606" s="29"/>
      <c r="GE606" s="29"/>
      <c r="GF606" s="29"/>
      <c r="GG606" s="29"/>
      <c r="GH606" s="29"/>
      <c r="GI606" s="29"/>
      <c r="GJ606" s="29"/>
      <c r="GK606" s="29"/>
      <c r="GL606" s="29"/>
      <c r="GM606" s="29"/>
      <c r="GN606" s="29"/>
    </row>
    <row r="607" spans="1:196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3"/>
      <c r="M607" s="30"/>
      <c r="N607" s="30"/>
      <c r="O607" s="30"/>
      <c r="P607" s="30"/>
      <c r="Q607" s="30"/>
      <c r="R607" s="30"/>
      <c r="S607" s="30"/>
      <c r="T607" s="30"/>
      <c r="U607" s="30"/>
      <c r="V607" s="33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">
        <v>25</v>
      </c>
      <c r="AS607" s="35">
        <v>8.6000000000000007E-6</v>
      </c>
      <c r="AT607">
        <v>120.718</v>
      </c>
      <c r="AU607">
        <v>105.333</v>
      </c>
      <c r="AV607">
        <v>137.10300000000001</v>
      </c>
      <c r="AW607">
        <v>-160.20099999999999</v>
      </c>
      <c r="AX607">
        <v>1.4999999999999999E-2</v>
      </c>
      <c r="BL607" s="33"/>
      <c r="BM607" s="30"/>
      <c r="BN607" s="30"/>
      <c r="BO607" s="30"/>
      <c r="BP607" s="30"/>
      <c r="BQ607" s="30"/>
      <c r="BR607" s="30"/>
      <c r="BS607" s="30"/>
      <c r="BT607" s="30"/>
      <c r="BU607" s="30"/>
      <c r="BV607" s="30"/>
      <c r="BW607" s="33"/>
      <c r="BX607" s="30"/>
      <c r="BY607" s="30"/>
      <c r="BZ607" s="30"/>
      <c r="CA607" s="30"/>
      <c r="CB607" s="30"/>
      <c r="CC607" s="30"/>
      <c r="CD607" s="30"/>
      <c r="CE607" s="30"/>
      <c r="CF607" s="30"/>
      <c r="CG607" s="33"/>
      <c r="CH607" s="30"/>
      <c r="CI607" s="30"/>
      <c r="CJ607" s="30"/>
      <c r="CK607" s="30"/>
      <c r="CL607" s="30"/>
      <c r="CM607" s="30"/>
      <c r="CN607" s="30"/>
      <c r="CO607" s="30"/>
      <c r="CP607" s="30"/>
      <c r="CQ607" s="30"/>
      <c r="CR607" s="30"/>
      <c r="CS607" s="30"/>
      <c r="CT607" s="30"/>
      <c r="CU607" s="30"/>
      <c r="CV607" s="30"/>
      <c r="CW607" s="30"/>
      <c r="CX607" s="30"/>
      <c r="CY607" s="30"/>
      <c r="CZ607" s="30"/>
      <c r="DA607" s="30"/>
      <c r="DB607" s="33"/>
      <c r="DC607" s="30"/>
      <c r="DD607" s="30"/>
      <c r="DE607" s="30"/>
      <c r="DF607" s="30"/>
      <c r="DG607" s="30"/>
      <c r="DH607" s="30"/>
      <c r="DI607" s="30"/>
      <c r="DJ607" s="30"/>
      <c r="DK607" s="30"/>
      <c r="DL607" s="29"/>
      <c r="DM607" s="29"/>
      <c r="DN607" s="30"/>
      <c r="DO607" s="30"/>
      <c r="DP607" s="30"/>
      <c r="DQ607" s="30"/>
      <c r="DR607" s="30"/>
      <c r="DS607" s="30"/>
      <c r="DT607" s="30"/>
      <c r="DU607" s="30"/>
      <c r="DV607" s="30"/>
      <c r="DW607" s="3">
        <v>1</v>
      </c>
      <c r="DX607"/>
      <c r="DY607" s="35">
        <v>8.2900000000000002E-6</v>
      </c>
      <c r="DZ607">
        <v>103.872</v>
      </c>
      <c r="EA607">
        <v>89.744</v>
      </c>
      <c r="EB607">
        <v>117.72199999999999</v>
      </c>
      <c r="EC607">
        <v>102.995</v>
      </c>
      <c r="ED607">
        <v>1.4E-2</v>
      </c>
      <c r="EE607"/>
      <c r="EG607" s="33">
        <v>20</v>
      </c>
      <c r="EH607" s="30"/>
      <c r="EI607" s="34">
        <v>6.7499999999999997E-6</v>
      </c>
      <c r="EJ607" s="30">
        <v>91.977000000000004</v>
      </c>
      <c r="EK607" s="30">
        <v>69.709000000000003</v>
      </c>
      <c r="EL607" s="30">
        <v>107.746</v>
      </c>
      <c r="EM607" s="30">
        <v>180</v>
      </c>
      <c r="EN607" s="30">
        <v>1.0999999999999999E-2</v>
      </c>
      <c r="EO607" s="30"/>
      <c r="EP607" s="30"/>
      <c r="EQ607" s="33"/>
      <c r="ER607" s="30"/>
      <c r="ES607" s="30"/>
      <c r="ET607" s="30"/>
      <c r="EU607" s="30"/>
      <c r="EV607" s="30"/>
      <c r="EW607" s="30"/>
      <c r="EX607" s="30"/>
      <c r="EY607" s="30"/>
      <c r="EZ607" s="30"/>
      <c r="GB607" s="29"/>
      <c r="GC607" s="29"/>
      <c r="GD607" s="29"/>
      <c r="GE607" s="29"/>
      <c r="GF607" s="29"/>
      <c r="GG607" s="29"/>
      <c r="GH607" s="29"/>
      <c r="GI607" s="29"/>
      <c r="GJ607" s="29"/>
      <c r="GK607" s="29"/>
      <c r="GL607" s="29"/>
      <c r="GM607" s="29"/>
      <c r="GN607" s="29"/>
    </row>
    <row r="608" spans="1:196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3"/>
      <c r="M608" s="30"/>
      <c r="N608" s="30"/>
      <c r="O608" s="30"/>
      <c r="P608" s="30"/>
      <c r="Q608" s="30"/>
      <c r="R608" s="30"/>
      <c r="S608" s="30"/>
      <c r="T608" s="30"/>
      <c r="U608" s="30"/>
      <c r="V608" s="33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">
        <v>26</v>
      </c>
      <c r="AS608" s="35">
        <v>7.0600000000000002E-6</v>
      </c>
      <c r="AT608">
        <v>133.68899999999999</v>
      </c>
      <c r="AU608">
        <v>105.333</v>
      </c>
      <c r="AV608">
        <v>148.08799999999999</v>
      </c>
      <c r="AW608">
        <v>18.434999999999999</v>
      </c>
      <c r="AX608">
        <v>1.2E-2</v>
      </c>
      <c r="BL608" s="33"/>
      <c r="BM608" s="30"/>
      <c r="BN608" s="30"/>
      <c r="BO608" s="30"/>
      <c r="BP608" s="30"/>
      <c r="BQ608" s="30"/>
      <c r="BR608" s="30"/>
      <c r="BS608" s="30"/>
      <c r="BT608" s="30"/>
      <c r="BU608" s="30"/>
      <c r="BV608" s="30"/>
      <c r="BW608" s="33"/>
      <c r="BX608" s="30"/>
      <c r="BY608" s="30"/>
      <c r="BZ608" s="30"/>
      <c r="CA608" s="30"/>
      <c r="CB608" s="30"/>
      <c r="CC608" s="30"/>
      <c r="CD608" s="30"/>
      <c r="CE608" s="30"/>
      <c r="CF608" s="30"/>
      <c r="CG608" s="33"/>
      <c r="CH608" s="30"/>
      <c r="CI608" s="30"/>
      <c r="CJ608" s="30"/>
      <c r="CK608" s="30"/>
      <c r="CL608" s="30"/>
      <c r="CM608" s="30"/>
      <c r="CN608" s="30"/>
      <c r="CO608" s="30"/>
      <c r="CP608" s="30"/>
      <c r="CQ608" s="30"/>
      <c r="CR608" s="30"/>
      <c r="CS608" s="30"/>
      <c r="CT608" s="30"/>
      <c r="CU608" s="30"/>
      <c r="CV608" s="30"/>
      <c r="CW608" s="30"/>
      <c r="CX608" s="30"/>
      <c r="CY608" s="30"/>
      <c r="CZ608" s="30"/>
      <c r="DA608" s="30"/>
      <c r="DB608" s="33"/>
      <c r="DC608" s="30"/>
      <c r="DD608" s="30"/>
      <c r="DE608" s="30"/>
      <c r="DF608" s="30"/>
      <c r="DG608" s="30"/>
      <c r="DH608" s="30"/>
      <c r="DI608" s="30"/>
      <c r="DJ608" s="30"/>
      <c r="DK608" s="30"/>
      <c r="DL608" s="29"/>
      <c r="DM608" s="29"/>
      <c r="DN608" s="30"/>
      <c r="DO608" s="30"/>
      <c r="DP608" s="30"/>
      <c r="DQ608" s="30"/>
      <c r="DR608" s="30"/>
      <c r="DS608" s="30"/>
      <c r="DT608" s="30"/>
      <c r="DU608" s="30"/>
      <c r="DV608" s="30"/>
      <c r="DW608" s="3">
        <v>2</v>
      </c>
      <c r="DX608"/>
      <c r="DY608" s="35">
        <v>7.3699999999999997E-6</v>
      </c>
      <c r="DZ608">
        <v>99.301000000000002</v>
      </c>
      <c r="EA608">
        <v>95.087000000000003</v>
      </c>
      <c r="EB608">
        <v>102.41500000000001</v>
      </c>
      <c r="EC608">
        <v>102.265</v>
      </c>
      <c r="ED608">
        <v>1.2999999999999999E-2</v>
      </c>
      <c r="EE608"/>
      <c r="EG608" s="33">
        <v>21</v>
      </c>
      <c r="EH608" s="30"/>
      <c r="EI608" s="34">
        <v>6.7499999999999997E-6</v>
      </c>
      <c r="EJ608" s="30">
        <v>89.346999999999994</v>
      </c>
      <c r="EK608" s="30">
        <v>69</v>
      </c>
      <c r="EL608" s="30">
        <v>107.788</v>
      </c>
      <c r="EM608" s="30">
        <v>0</v>
      </c>
      <c r="EN608" s="30">
        <v>1.2E-2</v>
      </c>
      <c r="EO608" s="30"/>
      <c r="EP608" s="30"/>
      <c r="EQ608" s="33"/>
      <c r="ER608" s="30"/>
      <c r="ES608" s="30"/>
      <c r="ET608" s="30"/>
      <c r="EU608" s="30"/>
      <c r="EV608" s="30"/>
      <c r="EW608" s="30"/>
      <c r="EX608" s="30"/>
      <c r="EY608" s="30"/>
      <c r="EZ608" s="30"/>
      <c r="GB608" s="29"/>
      <c r="GC608" s="29"/>
      <c r="GD608" s="29"/>
      <c r="GE608" s="29"/>
      <c r="GF608" s="29"/>
      <c r="GG608" s="29"/>
      <c r="GH608" s="29"/>
      <c r="GI608" s="29"/>
      <c r="GJ608" s="29"/>
      <c r="GK608" s="29"/>
      <c r="GL608" s="29"/>
      <c r="GM608" s="29"/>
      <c r="GN608" s="29"/>
    </row>
    <row r="609" spans="1:196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3"/>
      <c r="M609" s="30"/>
      <c r="N609" s="30"/>
      <c r="O609" s="30"/>
      <c r="P609" s="30"/>
      <c r="Q609" s="30"/>
      <c r="R609" s="30"/>
      <c r="S609" s="30"/>
      <c r="T609" s="30"/>
      <c r="U609" s="30"/>
      <c r="V609" s="33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">
        <v>27</v>
      </c>
      <c r="AS609" s="35">
        <v>8.8999999999999995E-6</v>
      </c>
      <c r="AT609">
        <v>109.622</v>
      </c>
      <c r="AU609">
        <v>90.281000000000006</v>
      </c>
      <c r="AV609">
        <v>140.333</v>
      </c>
      <c r="AW609">
        <v>-163.49600000000001</v>
      </c>
      <c r="AX609">
        <v>1.6E-2</v>
      </c>
      <c r="BL609" s="33"/>
      <c r="BM609" s="30"/>
      <c r="BN609" s="30"/>
      <c r="BO609" s="30"/>
      <c r="BP609" s="30"/>
      <c r="BQ609" s="30"/>
      <c r="BR609" s="30"/>
      <c r="BS609" s="30"/>
      <c r="BT609" s="30"/>
      <c r="BU609" s="30"/>
      <c r="BV609" s="30"/>
      <c r="BW609" s="33"/>
      <c r="BX609" s="30"/>
      <c r="BY609" s="30"/>
      <c r="BZ609" s="30"/>
      <c r="CA609" s="30"/>
      <c r="CB609" s="30"/>
      <c r="CC609" s="30"/>
      <c r="CD609" s="30"/>
      <c r="CE609" s="30"/>
      <c r="CF609" s="30"/>
      <c r="CG609" s="33"/>
      <c r="CH609" s="30"/>
      <c r="CI609" s="30"/>
      <c r="CJ609" s="30"/>
      <c r="CK609" s="30"/>
      <c r="CL609" s="30"/>
      <c r="CM609" s="30"/>
      <c r="CN609" s="30"/>
      <c r="CO609" s="30"/>
      <c r="CP609" s="30"/>
      <c r="CQ609" s="30"/>
      <c r="CR609" s="30"/>
      <c r="CS609" s="30"/>
      <c r="CT609" s="30"/>
      <c r="CU609" s="30"/>
      <c r="CV609" s="30"/>
      <c r="CW609" s="30"/>
      <c r="CX609" s="30"/>
      <c r="CY609" s="30"/>
      <c r="CZ609" s="30"/>
      <c r="DA609" s="30"/>
      <c r="DB609" s="33"/>
      <c r="DC609" s="30"/>
      <c r="DD609" s="30"/>
      <c r="DE609" s="30"/>
      <c r="DF609" s="30"/>
      <c r="DG609" s="30"/>
      <c r="DH609" s="30"/>
      <c r="DI609" s="30"/>
      <c r="DJ609" s="30"/>
      <c r="DK609" s="30"/>
      <c r="DL609" s="29"/>
      <c r="DM609" s="29"/>
      <c r="DN609" s="30"/>
      <c r="DO609" s="30"/>
      <c r="DP609" s="30"/>
      <c r="DQ609" s="30"/>
      <c r="DR609" s="30"/>
      <c r="DS609" s="30"/>
      <c r="DT609" s="30"/>
      <c r="DU609" s="30"/>
      <c r="DV609" s="30"/>
      <c r="DW609" s="3">
        <v>3</v>
      </c>
      <c r="DX609"/>
      <c r="DY609" s="35">
        <v>9.8200000000000008E-6</v>
      </c>
      <c r="DZ609">
        <v>93.692999999999998</v>
      </c>
      <c r="EA609">
        <v>81.991</v>
      </c>
      <c r="EB609">
        <v>104.672</v>
      </c>
      <c r="EC609">
        <v>-78.69</v>
      </c>
      <c r="ED609">
        <v>1.7000000000000001E-2</v>
      </c>
      <c r="EE609"/>
      <c r="EG609" s="33">
        <v>22</v>
      </c>
      <c r="EH609" s="30"/>
      <c r="EI609" s="34">
        <v>9.2099999999999999E-6</v>
      </c>
      <c r="EJ609" s="30">
        <v>92.305999999999997</v>
      </c>
      <c r="EK609" s="30">
        <v>69</v>
      </c>
      <c r="EL609" s="30">
        <v>114.307</v>
      </c>
      <c r="EM609" s="30">
        <v>175.91399999999999</v>
      </c>
      <c r="EN609" s="30">
        <v>1.6E-2</v>
      </c>
      <c r="EO609" s="30"/>
      <c r="EP609" s="30"/>
      <c r="EQ609" s="33"/>
      <c r="ER609" s="30"/>
      <c r="ES609" s="30"/>
      <c r="ET609" s="30"/>
      <c r="EU609" s="30"/>
      <c r="EV609" s="30"/>
      <c r="EW609" s="30"/>
      <c r="EX609" s="30"/>
      <c r="EY609" s="30"/>
      <c r="EZ609" s="30"/>
      <c r="GB609" s="29"/>
      <c r="GC609" s="29"/>
      <c r="GD609" s="29"/>
      <c r="GE609" s="29"/>
      <c r="GF609" s="29"/>
      <c r="GG609" s="29"/>
      <c r="GH609" s="29"/>
      <c r="GI609" s="29"/>
      <c r="GJ609" s="29"/>
      <c r="GK609" s="29"/>
      <c r="GL609" s="29"/>
      <c r="GM609" s="29"/>
      <c r="GN609" s="29"/>
    </row>
    <row r="610" spans="1:196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3"/>
      <c r="M610" s="30"/>
      <c r="N610" s="30"/>
      <c r="O610" s="30"/>
      <c r="P610" s="30"/>
      <c r="Q610" s="30"/>
      <c r="R610" s="30"/>
      <c r="S610" s="30"/>
      <c r="T610" s="30"/>
      <c r="U610" s="30"/>
      <c r="V610" s="33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">
        <v>28</v>
      </c>
      <c r="AS610" s="35">
        <v>9.2099999999999999E-6</v>
      </c>
      <c r="AT610">
        <v>122.155</v>
      </c>
      <c r="AU610">
        <v>102.679</v>
      </c>
      <c r="AV610">
        <v>150.089</v>
      </c>
      <c r="AW610">
        <v>17.818999999999999</v>
      </c>
      <c r="AX610">
        <v>1.6E-2</v>
      </c>
      <c r="BL610" s="33"/>
      <c r="BM610" s="30"/>
      <c r="BN610" s="30"/>
      <c r="BO610" s="30"/>
      <c r="BP610" s="30"/>
      <c r="BQ610" s="30"/>
      <c r="BR610" s="30"/>
      <c r="BS610" s="30"/>
      <c r="BT610" s="30"/>
      <c r="BU610" s="30"/>
      <c r="BV610" s="30"/>
      <c r="BW610" s="33"/>
      <c r="BX610" s="30"/>
      <c r="BY610" s="30"/>
      <c r="BZ610" s="30"/>
      <c r="CA610" s="30"/>
      <c r="CB610" s="30"/>
      <c r="CC610" s="30"/>
      <c r="CD610" s="30"/>
      <c r="CE610" s="30"/>
      <c r="CF610" s="30"/>
      <c r="CG610" s="33"/>
      <c r="CH610" s="30"/>
      <c r="CI610" s="30"/>
      <c r="CJ610" s="30"/>
      <c r="CK610" s="30"/>
      <c r="CL610" s="30"/>
      <c r="CM610" s="30"/>
      <c r="CN610" s="30"/>
      <c r="CO610" s="30"/>
      <c r="CP610" s="30"/>
      <c r="CQ610" s="30"/>
      <c r="CR610" s="30"/>
      <c r="CS610" s="30"/>
      <c r="CT610" s="30"/>
      <c r="CU610" s="30"/>
      <c r="CV610" s="30"/>
      <c r="CW610" s="30"/>
      <c r="CX610" s="30"/>
      <c r="CY610" s="30"/>
      <c r="CZ610" s="30"/>
      <c r="DA610" s="30"/>
      <c r="DB610" s="33"/>
      <c r="DC610" s="30"/>
      <c r="DD610" s="30"/>
      <c r="DE610" s="30"/>
      <c r="DF610" s="30"/>
      <c r="DG610" s="30"/>
      <c r="DH610" s="30"/>
      <c r="DI610" s="30"/>
      <c r="DJ610" s="30"/>
      <c r="DK610" s="30"/>
      <c r="DL610" s="29"/>
      <c r="DM610" s="29"/>
      <c r="DN610" s="30"/>
      <c r="DO610" s="30"/>
      <c r="DP610" s="30"/>
      <c r="DQ610" s="30"/>
      <c r="DR610" s="30"/>
      <c r="DS610" s="30"/>
      <c r="DT610" s="30"/>
      <c r="DU610" s="30"/>
      <c r="DV610" s="30"/>
      <c r="DW610" s="3">
        <v>4</v>
      </c>
      <c r="DX610"/>
      <c r="DY610" s="35">
        <v>9.8200000000000008E-6</v>
      </c>
      <c r="DZ610">
        <v>91.215000000000003</v>
      </c>
      <c r="EA610">
        <v>82.504000000000005</v>
      </c>
      <c r="EB610">
        <v>100.667</v>
      </c>
      <c r="EC610">
        <v>101.31</v>
      </c>
      <c r="ED610">
        <v>1.7000000000000001E-2</v>
      </c>
      <c r="EE610"/>
      <c r="EG610" s="33">
        <v>23</v>
      </c>
      <c r="EH610" s="30"/>
      <c r="EI610" s="34">
        <v>1.1399999999999999E-5</v>
      </c>
      <c r="EJ610" s="30">
        <v>109.187</v>
      </c>
      <c r="EK610" s="30">
        <v>85</v>
      </c>
      <c r="EL610" s="30">
        <v>139.22200000000001</v>
      </c>
      <c r="EM610" s="30">
        <v>-3.18</v>
      </c>
      <c r="EN610" s="30">
        <v>0.02</v>
      </c>
      <c r="EO610" s="30"/>
      <c r="EP610" s="30"/>
      <c r="EQ610" s="33"/>
      <c r="ER610" s="30"/>
      <c r="ES610" s="30"/>
      <c r="ET610" s="30"/>
      <c r="EU610" s="30"/>
      <c r="EV610" s="30"/>
      <c r="EW610" s="30"/>
      <c r="EX610" s="30"/>
      <c r="EY610" s="30"/>
      <c r="EZ610" s="30"/>
      <c r="GB610" s="29"/>
      <c r="GC610" s="29"/>
      <c r="GD610" s="29"/>
      <c r="GE610" s="29"/>
      <c r="GF610" s="29"/>
      <c r="GG610" s="29"/>
      <c r="GH610" s="29"/>
      <c r="GI610" s="29"/>
      <c r="GJ610" s="29"/>
      <c r="GK610" s="29"/>
      <c r="GL610" s="29"/>
      <c r="GM610" s="29"/>
      <c r="GN610" s="29"/>
    </row>
    <row r="611" spans="1:196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3"/>
      <c r="M611" s="30"/>
      <c r="N611" s="30"/>
      <c r="O611" s="30"/>
      <c r="P611" s="30"/>
      <c r="Q611" s="30"/>
      <c r="R611" s="30"/>
      <c r="S611" s="30"/>
      <c r="T611" s="30"/>
      <c r="U611" s="30"/>
      <c r="V611" s="33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">
        <v>29</v>
      </c>
      <c r="AS611" s="35">
        <v>8.2900000000000002E-6</v>
      </c>
      <c r="AT611">
        <v>133.88399999999999</v>
      </c>
      <c r="AU611">
        <v>126.64700000000001</v>
      </c>
      <c r="AV611">
        <v>147.46</v>
      </c>
      <c r="AW611">
        <v>-162.255</v>
      </c>
      <c r="AX611">
        <v>1.4999999999999999E-2</v>
      </c>
      <c r="BL611" s="33"/>
      <c r="BM611" s="30"/>
      <c r="BN611" s="30"/>
      <c r="BO611" s="30"/>
      <c r="BP611" s="30"/>
      <c r="BQ611" s="30"/>
      <c r="BR611" s="30"/>
      <c r="BS611" s="30"/>
      <c r="BT611" s="30"/>
      <c r="BU611" s="30"/>
      <c r="BV611" s="30"/>
      <c r="BW611" s="33"/>
      <c r="BX611" s="30"/>
      <c r="BY611" s="30"/>
      <c r="BZ611" s="30"/>
      <c r="CA611" s="30"/>
      <c r="CB611" s="30"/>
      <c r="CC611" s="30"/>
      <c r="CD611" s="30"/>
      <c r="CE611" s="30"/>
      <c r="CF611" s="30"/>
      <c r="CG611" s="33"/>
      <c r="CH611" s="30"/>
      <c r="CI611" s="30"/>
      <c r="CJ611" s="30"/>
      <c r="CK611" s="30"/>
      <c r="CL611" s="30"/>
      <c r="CM611" s="30"/>
      <c r="CN611" s="30"/>
      <c r="CO611" s="30"/>
      <c r="CP611" s="30"/>
      <c r="CQ611" s="30"/>
      <c r="CR611" s="30"/>
      <c r="CS611" s="30"/>
      <c r="CT611" s="30"/>
      <c r="CU611" s="30"/>
      <c r="CV611" s="30"/>
      <c r="CW611" s="30"/>
      <c r="CX611" s="30"/>
      <c r="CY611" s="30"/>
      <c r="CZ611" s="30"/>
      <c r="DA611" s="30"/>
      <c r="DB611" s="33"/>
      <c r="DC611" s="30"/>
      <c r="DD611" s="30"/>
      <c r="DE611" s="30"/>
      <c r="DF611" s="30"/>
      <c r="DG611" s="30"/>
      <c r="DH611" s="30"/>
      <c r="DI611" s="30"/>
      <c r="DJ611" s="30"/>
      <c r="DK611" s="30"/>
      <c r="DL611" s="29"/>
      <c r="DM611" s="29"/>
      <c r="DN611" s="30"/>
      <c r="DO611" s="30"/>
      <c r="DP611" s="30"/>
      <c r="DQ611" s="30"/>
      <c r="DR611" s="30"/>
      <c r="DS611" s="30"/>
      <c r="DT611" s="30"/>
      <c r="DU611" s="30"/>
      <c r="DV611" s="30"/>
      <c r="DW611" s="3">
        <v>5</v>
      </c>
      <c r="DX611"/>
      <c r="DY611" s="35">
        <v>8.6000000000000007E-6</v>
      </c>
      <c r="DZ611">
        <v>89.852999999999994</v>
      </c>
      <c r="EA611">
        <v>83.888999999999996</v>
      </c>
      <c r="EB611">
        <v>99.667000000000002</v>
      </c>
      <c r="EC611">
        <v>-75.465999999999994</v>
      </c>
      <c r="ED611">
        <v>1.4999999999999999E-2</v>
      </c>
      <c r="EE611"/>
      <c r="EG611" s="33">
        <v>24</v>
      </c>
      <c r="EH611" s="30"/>
      <c r="EI611" s="34">
        <v>1.1399999999999999E-5</v>
      </c>
      <c r="EJ611" s="30">
        <v>111.17</v>
      </c>
      <c r="EK611" s="30">
        <v>70.070999999999998</v>
      </c>
      <c r="EL611" s="30">
        <v>146.667</v>
      </c>
      <c r="EM611" s="30">
        <v>176.82</v>
      </c>
      <c r="EN611" s="30">
        <v>0.02</v>
      </c>
      <c r="EO611" s="30"/>
      <c r="EP611" s="30"/>
      <c r="EQ611" s="33"/>
      <c r="ER611" s="30"/>
      <c r="ES611" s="30"/>
      <c r="ET611" s="30"/>
      <c r="EU611" s="30"/>
      <c r="EV611" s="30"/>
      <c r="EW611" s="30"/>
      <c r="EX611" s="30"/>
      <c r="EY611" s="30"/>
      <c r="EZ611" s="30"/>
      <c r="GB611" s="29"/>
      <c r="GC611" s="29"/>
      <c r="GD611" s="29"/>
      <c r="GE611" s="29"/>
      <c r="GF611" s="29"/>
      <c r="GG611" s="29"/>
      <c r="GH611" s="29"/>
      <c r="GI611" s="29"/>
      <c r="GJ611" s="29"/>
      <c r="GK611" s="29"/>
      <c r="GL611" s="29"/>
      <c r="GM611" s="29"/>
      <c r="GN611" s="29"/>
    </row>
    <row r="612" spans="1:196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3"/>
      <c r="M612" s="30"/>
      <c r="N612" s="30"/>
      <c r="O612" s="30"/>
      <c r="P612" s="30"/>
      <c r="Q612" s="30"/>
      <c r="R612" s="30"/>
      <c r="S612" s="30"/>
      <c r="T612" s="30"/>
      <c r="U612" s="30"/>
      <c r="V612" s="33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">
        <v>30</v>
      </c>
      <c r="AS612" s="35">
        <v>1.11E-5</v>
      </c>
      <c r="AT612">
        <v>130.41499999999999</v>
      </c>
      <c r="AU612">
        <v>115.20399999999999</v>
      </c>
      <c r="AV612">
        <v>143.32499999999999</v>
      </c>
      <c r="AW612">
        <v>16.39</v>
      </c>
      <c r="AX612">
        <v>0.02</v>
      </c>
      <c r="BL612" s="33"/>
      <c r="BM612" s="30"/>
      <c r="BN612" s="30"/>
      <c r="BO612" s="30"/>
      <c r="BP612" s="30"/>
      <c r="BQ612" s="30"/>
      <c r="BR612" s="30"/>
      <c r="BS612" s="30"/>
      <c r="BT612" s="30"/>
      <c r="BU612" s="30"/>
      <c r="BV612" s="30"/>
      <c r="BW612" s="33"/>
      <c r="BX612" s="30"/>
      <c r="BY612" s="30"/>
      <c r="BZ612" s="30"/>
      <c r="CA612" s="30"/>
      <c r="CB612" s="30"/>
      <c r="CC612" s="30"/>
      <c r="CD612" s="30"/>
      <c r="CE612" s="30"/>
      <c r="CF612" s="30"/>
      <c r="CG612" s="33"/>
      <c r="CH612" s="30"/>
      <c r="CI612" s="30"/>
      <c r="CJ612" s="30"/>
      <c r="CK612" s="30"/>
      <c r="CL612" s="30"/>
      <c r="CM612" s="30"/>
      <c r="CN612" s="30"/>
      <c r="CO612" s="30"/>
      <c r="CP612" s="30"/>
      <c r="CQ612" s="30"/>
      <c r="CR612" s="30"/>
      <c r="CS612" s="30"/>
      <c r="CT612" s="30"/>
      <c r="CU612" s="30"/>
      <c r="CV612" s="30"/>
      <c r="CW612" s="30"/>
      <c r="CX612" s="30"/>
      <c r="CY612" s="30"/>
      <c r="CZ612" s="30"/>
      <c r="DA612" s="30"/>
      <c r="DB612" s="33"/>
      <c r="DC612" s="30"/>
      <c r="DD612" s="30"/>
      <c r="DE612" s="30"/>
      <c r="DF612" s="30"/>
      <c r="DG612" s="30"/>
      <c r="DH612" s="30"/>
      <c r="DI612" s="30"/>
      <c r="DJ612" s="30"/>
      <c r="DK612" s="30"/>
      <c r="DL612" s="29"/>
      <c r="DM612" s="29"/>
      <c r="DN612" s="30"/>
      <c r="DO612" s="30"/>
      <c r="DP612" s="30"/>
      <c r="DQ612" s="30"/>
      <c r="DR612" s="30"/>
      <c r="DS612" s="30"/>
      <c r="DT612" s="30"/>
      <c r="DU612" s="30"/>
      <c r="DV612" s="30"/>
      <c r="DW612" s="3">
        <v>6</v>
      </c>
      <c r="DX612"/>
      <c r="DY612" s="35">
        <v>9.2099999999999999E-6</v>
      </c>
      <c r="DZ612">
        <v>74.676000000000002</v>
      </c>
      <c r="EA612">
        <v>68.799000000000007</v>
      </c>
      <c r="EB612">
        <v>83.888999999999996</v>
      </c>
      <c r="EC612">
        <v>101.68899999999999</v>
      </c>
      <c r="ED612">
        <v>1.6E-2</v>
      </c>
      <c r="EE612"/>
      <c r="EG612" s="33">
        <v>25</v>
      </c>
      <c r="EH612" s="30"/>
      <c r="EI612" s="34">
        <v>8.2900000000000002E-6</v>
      </c>
      <c r="EJ612" s="30">
        <v>145.32900000000001</v>
      </c>
      <c r="EK612" s="30">
        <v>95.786000000000001</v>
      </c>
      <c r="EL612" s="30">
        <v>193.798</v>
      </c>
      <c r="EM612" s="30">
        <v>-2.2029999999999998</v>
      </c>
      <c r="EN612" s="30">
        <v>1.4E-2</v>
      </c>
      <c r="EO612" s="30"/>
      <c r="EP612" s="30"/>
      <c r="EQ612" s="33"/>
      <c r="ER612" s="30"/>
      <c r="ES612" s="30"/>
      <c r="ET612" s="30"/>
      <c r="EU612" s="30"/>
      <c r="EV612" s="30"/>
      <c r="EW612" s="30"/>
      <c r="EX612" s="30"/>
      <c r="EY612" s="30"/>
      <c r="EZ612" s="30"/>
      <c r="GB612" s="29"/>
      <c r="GC612" s="29"/>
      <c r="GD612" s="29"/>
      <c r="GE612" s="29"/>
      <c r="GF612" s="29"/>
      <c r="GG612" s="29"/>
      <c r="GH612" s="29"/>
      <c r="GI612" s="29"/>
      <c r="GJ612" s="29"/>
      <c r="GK612" s="29"/>
      <c r="GL612" s="29"/>
      <c r="GM612" s="29"/>
      <c r="GN612" s="29"/>
    </row>
    <row r="613" spans="1:196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3"/>
      <c r="M613" s="30"/>
      <c r="N613" s="30"/>
      <c r="O613" s="30"/>
      <c r="P613" s="30"/>
      <c r="Q613" s="30"/>
      <c r="R613" s="30"/>
      <c r="S613" s="30"/>
      <c r="T613" s="30"/>
      <c r="U613" s="30"/>
      <c r="V613" s="33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">
        <v>31</v>
      </c>
      <c r="AS613" s="35">
        <v>1.04E-5</v>
      </c>
      <c r="AT613">
        <v>105.617</v>
      </c>
      <c r="AU613">
        <v>93.346999999999994</v>
      </c>
      <c r="AV613">
        <v>118</v>
      </c>
      <c r="AW613">
        <v>-162.12100000000001</v>
      </c>
      <c r="AX613">
        <v>1.7999999999999999E-2</v>
      </c>
      <c r="BL613" s="33"/>
      <c r="BM613" s="30"/>
      <c r="BN613" s="30"/>
      <c r="BO613" s="30"/>
      <c r="BP613" s="30"/>
      <c r="BQ613" s="30"/>
      <c r="BR613" s="30"/>
      <c r="BS613" s="30"/>
      <c r="BT613" s="30"/>
      <c r="BU613" s="30"/>
      <c r="BV613" s="30"/>
      <c r="BW613" s="33"/>
      <c r="BX613" s="30"/>
      <c r="BY613" s="30"/>
      <c r="BZ613" s="30"/>
      <c r="CA613" s="30"/>
      <c r="CB613" s="30"/>
      <c r="CC613" s="30"/>
      <c r="CD613" s="30"/>
      <c r="CE613" s="30"/>
      <c r="CF613" s="30"/>
      <c r="CG613" s="33"/>
      <c r="CH613" s="30"/>
      <c r="CI613" s="30"/>
      <c r="CJ613" s="30"/>
      <c r="CK613" s="30"/>
      <c r="CL613" s="30"/>
      <c r="CM613" s="30"/>
      <c r="CN613" s="30"/>
      <c r="CO613" s="30"/>
      <c r="CP613" s="30"/>
      <c r="CQ613" s="30"/>
      <c r="CR613" s="30"/>
      <c r="CS613" s="30"/>
      <c r="CT613" s="30"/>
      <c r="CU613" s="30"/>
      <c r="CV613" s="30"/>
      <c r="CW613" s="30"/>
      <c r="CX613" s="30"/>
      <c r="CY613" s="30"/>
      <c r="CZ613" s="30"/>
      <c r="DA613" s="30"/>
      <c r="DB613" s="33"/>
      <c r="DC613" s="30"/>
      <c r="DD613" s="30"/>
      <c r="DE613" s="30"/>
      <c r="DF613" s="30"/>
      <c r="DG613" s="30"/>
      <c r="DH613" s="30"/>
      <c r="DI613" s="30"/>
      <c r="DJ613" s="30"/>
      <c r="DK613" s="30"/>
      <c r="DL613" s="29"/>
      <c r="DM613" s="29"/>
      <c r="DN613" s="30"/>
      <c r="DO613" s="30"/>
      <c r="DP613" s="30"/>
      <c r="DQ613" s="30"/>
      <c r="DR613" s="30"/>
      <c r="DS613" s="30"/>
      <c r="DT613" s="30"/>
      <c r="DU613" s="30"/>
      <c r="DV613" s="30"/>
      <c r="DW613" s="3">
        <v>7</v>
      </c>
      <c r="DX613"/>
      <c r="DY613" s="35">
        <v>7.6699999999999994E-6</v>
      </c>
      <c r="DZ613">
        <v>71.405000000000001</v>
      </c>
      <c r="EA613">
        <v>67.426000000000002</v>
      </c>
      <c r="EB613">
        <v>75.025000000000006</v>
      </c>
      <c r="EC613">
        <v>-80.134</v>
      </c>
      <c r="ED613">
        <v>1.2999999999999999E-2</v>
      </c>
      <c r="EE613"/>
      <c r="EG613" s="33">
        <v>26</v>
      </c>
      <c r="EH613" s="30"/>
      <c r="EI613" s="34">
        <v>5.5300000000000004E-6</v>
      </c>
      <c r="EJ613" s="30">
        <v>134.6</v>
      </c>
      <c r="EK613" s="30">
        <v>114.623</v>
      </c>
      <c r="EL613" s="30">
        <v>175.21600000000001</v>
      </c>
      <c r="EM613" s="30">
        <v>180</v>
      </c>
      <c r="EN613" s="30">
        <v>8.9999999999999993E-3</v>
      </c>
      <c r="EO613" s="30"/>
      <c r="EP613" s="30"/>
      <c r="EQ613" s="33"/>
      <c r="ER613" s="30"/>
      <c r="ES613" s="30"/>
      <c r="ET613" s="30"/>
      <c r="EU613" s="30"/>
      <c r="EV613" s="30"/>
      <c r="EW613" s="30"/>
      <c r="EX613" s="30"/>
      <c r="EY613" s="30"/>
      <c r="EZ613" s="30"/>
      <c r="GB613" s="29"/>
      <c r="GC613" s="29"/>
      <c r="GD613" s="29"/>
      <c r="GE613" s="29"/>
      <c r="GF613" s="29"/>
      <c r="GG613" s="29"/>
      <c r="GH613" s="29"/>
      <c r="GI613" s="29"/>
      <c r="GJ613" s="29"/>
      <c r="GK613" s="29"/>
      <c r="GL613" s="29"/>
      <c r="GM613" s="29"/>
      <c r="GN613" s="29"/>
    </row>
    <row r="614" spans="1:196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3"/>
      <c r="M614" s="30"/>
      <c r="N614" s="30"/>
      <c r="O614" s="30"/>
      <c r="P614" s="30"/>
      <c r="Q614" s="30"/>
      <c r="R614" s="30"/>
      <c r="S614" s="30"/>
      <c r="T614" s="30"/>
      <c r="U614" s="30"/>
      <c r="V614" s="33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">
        <v>32</v>
      </c>
      <c r="AS614" s="35">
        <v>1.8700000000000001E-5</v>
      </c>
      <c r="AT614">
        <v>115.836</v>
      </c>
      <c r="AU614">
        <v>103.1</v>
      </c>
      <c r="AV614">
        <v>137.18700000000001</v>
      </c>
      <c r="AW614">
        <v>16.335999999999999</v>
      </c>
      <c r="AX614">
        <v>3.3000000000000002E-2</v>
      </c>
      <c r="BL614" s="33"/>
      <c r="BM614" s="30"/>
      <c r="BN614" s="30"/>
      <c r="BO614" s="30"/>
      <c r="BP614" s="30"/>
      <c r="BQ614" s="30"/>
      <c r="BR614" s="30"/>
      <c r="BS614" s="30"/>
      <c r="BT614" s="30"/>
      <c r="BU614" s="30"/>
      <c r="BV614" s="30"/>
      <c r="BW614" s="33"/>
      <c r="BX614" s="30"/>
      <c r="BY614" s="30"/>
      <c r="BZ614" s="30"/>
      <c r="CA614" s="30"/>
      <c r="CB614" s="30"/>
      <c r="CC614" s="30"/>
      <c r="CD614" s="30"/>
      <c r="CE614" s="30"/>
      <c r="CF614" s="30"/>
      <c r="CG614" s="33"/>
      <c r="CH614" s="30"/>
      <c r="CI614" s="30"/>
      <c r="CJ614" s="30"/>
      <c r="CK614" s="30"/>
      <c r="CL614" s="30"/>
      <c r="CM614" s="30"/>
      <c r="CN614" s="30"/>
      <c r="CO614" s="30"/>
      <c r="CP614" s="30"/>
      <c r="CQ614" s="30"/>
      <c r="CR614" s="30"/>
      <c r="CS614" s="30"/>
      <c r="CT614" s="30"/>
      <c r="CU614" s="30"/>
      <c r="CV614" s="30"/>
      <c r="CW614" s="30"/>
      <c r="CX614" s="30"/>
      <c r="CY614" s="30"/>
      <c r="CZ614" s="30"/>
      <c r="DA614" s="30"/>
      <c r="DB614" s="33"/>
      <c r="DC614" s="30"/>
      <c r="DD614" s="30"/>
      <c r="DE614" s="30"/>
      <c r="DF614" s="30"/>
      <c r="DG614" s="30"/>
      <c r="DH614" s="30"/>
      <c r="DI614" s="30"/>
      <c r="DJ614" s="30"/>
      <c r="DK614" s="30"/>
      <c r="DL614" s="29"/>
      <c r="DM614" s="29"/>
      <c r="DN614" s="30"/>
      <c r="DO614" s="30"/>
      <c r="DP614" s="30"/>
      <c r="DQ614" s="30"/>
      <c r="DR614" s="30"/>
      <c r="DS614" s="30"/>
      <c r="DT614" s="30"/>
      <c r="DU614" s="30"/>
      <c r="DV614" s="30"/>
      <c r="DW614" s="3">
        <v>8</v>
      </c>
      <c r="DX614"/>
      <c r="DY614" s="35">
        <v>7.6699999999999994E-6</v>
      </c>
      <c r="DZ614">
        <v>74.093999999999994</v>
      </c>
      <c r="EA614">
        <v>69.167000000000002</v>
      </c>
      <c r="EB614">
        <v>79.355999999999995</v>
      </c>
      <c r="EC614">
        <v>102.265</v>
      </c>
      <c r="ED614">
        <v>1.2999999999999999E-2</v>
      </c>
      <c r="EE614"/>
      <c r="EG614" s="33">
        <v>27</v>
      </c>
      <c r="EH614" s="30"/>
      <c r="EI614" s="34">
        <v>6.7499999999999997E-6</v>
      </c>
      <c r="EJ614" s="30">
        <v>123.68600000000001</v>
      </c>
      <c r="EK614" s="30">
        <v>82.552999999999997</v>
      </c>
      <c r="EL614" s="30">
        <v>174.88900000000001</v>
      </c>
      <c r="EM614" s="30">
        <v>-5.7110000000000003</v>
      </c>
      <c r="EN614" s="30">
        <v>1.2E-2</v>
      </c>
      <c r="EO614" s="30"/>
      <c r="EP614" s="30"/>
      <c r="EQ614" s="33"/>
      <c r="ER614" s="30"/>
      <c r="ES614" s="30"/>
      <c r="ET614" s="30"/>
      <c r="EU614" s="30"/>
      <c r="EV614" s="30"/>
      <c r="EW614" s="30"/>
      <c r="EX614" s="30"/>
      <c r="EY614" s="30"/>
      <c r="EZ614" s="30"/>
      <c r="GB614" s="29"/>
      <c r="GC614" s="29"/>
      <c r="GD614" s="29"/>
      <c r="GE614" s="29"/>
      <c r="GF614" s="29"/>
      <c r="GG614" s="29"/>
      <c r="GH614" s="29"/>
      <c r="GI614" s="29"/>
      <c r="GJ614" s="29"/>
      <c r="GK614" s="29"/>
      <c r="GL614" s="29"/>
      <c r="GM614" s="29"/>
      <c r="GN614" s="29"/>
    </row>
    <row r="615" spans="1:196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3"/>
      <c r="M615" s="30"/>
      <c r="N615" s="30"/>
      <c r="O615" s="30"/>
      <c r="P615" s="30"/>
      <c r="Q615" s="30"/>
      <c r="R615" s="30"/>
      <c r="S615" s="30"/>
      <c r="T615" s="30"/>
      <c r="U615" s="30"/>
      <c r="V615" s="33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">
        <v>33</v>
      </c>
      <c r="AS615" s="35">
        <v>1.5400000000000002E-5</v>
      </c>
      <c r="AT615">
        <v>119.73699999999999</v>
      </c>
      <c r="AU615">
        <v>99.332999999999998</v>
      </c>
      <c r="AV615">
        <v>129.136</v>
      </c>
      <c r="AW615">
        <v>-160.821</v>
      </c>
      <c r="AX615">
        <v>2.7E-2</v>
      </c>
      <c r="BL615" s="33"/>
      <c r="BM615" s="30"/>
      <c r="BN615" s="30"/>
      <c r="BO615" s="30"/>
      <c r="BP615" s="30"/>
      <c r="BQ615" s="30"/>
      <c r="BR615" s="30"/>
      <c r="BS615" s="30"/>
      <c r="BT615" s="30"/>
      <c r="BU615" s="30"/>
      <c r="BV615" s="30"/>
      <c r="BW615" s="33"/>
      <c r="BX615" s="30"/>
      <c r="BY615" s="30"/>
      <c r="BZ615" s="30"/>
      <c r="CA615" s="30"/>
      <c r="CB615" s="30"/>
      <c r="CC615" s="30"/>
      <c r="CD615" s="30"/>
      <c r="CE615" s="30"/>
      <c r="CF615" s="30"/>
      <c r="CG615" s="33"/>
      <c r="CH615" s="30"/>
      <c r="CI615" s="30"/>
      <c r="CJ615" s="30"/>
      <c r="CK615" s="30"/>
      <c r="CL615" s="30"/>
      <c r="CM615" s="30"/>
      <c r="CN615" s="30"/>
      <c r="CO615" s="30"/>
      <c r="CP615" s="30"/>
      <c r="CQ615" s="30"/>
      <c r="CR615" s="30"/>
      <c r="CS615" s="30"/>
      <c r="CT615" s="30"/>
      <c r="CU615" s="30"/>
      <c r="CV615" s="30"/>
      <c r="CW615" s="30"/>
      <c r="CX615" s="30"/>
      <c r="CY615" s="30"/>
      <c r="CZ615" s="30"/>
      <c r="DA615" s="30"/>
      <c r="DB615" s="33"/>
      <c r="DC615" s="30"/>
      <c r="DD615" s="30"/>
      <c r="DE615" s="30"/>
      <c r="DF615" s="30"/>
      <c r="DG615" s="30"/>
      <c r="DH615" s="30"/>
      <c r="DI615" s="30"/>
      <c r="DJ615" s="30"/>
      <c r="DK615" s="30"/>
      <c r="DL615" s="29"/>
      <c r="DM615" s="29"/>
      <c r="DN615" s="30"/>
      <c r="DO615" s="30"/>
      <c r="DP615" s="30"/>
      <c r="DQ615" s="30"/>
      <c r="DR615" s="30"/>
      <c r="DS615" s="30"/>
      <c r="DT615" s="30"/>
      <c r="DU615" s="30"/>
      <c r="DV615" s="30"/>
      <c r="DW615" s="3">
        <v>9</v>
      </c>
      <c r="DX615"/>
      <c r="DY615" s="35">
        <v>6.4500000000000001E-6</v>
      </c>
      <c r="DZ615">
        <v>77.769000000000005</v>
      </c>
      <c r="EA615">
        <v>68.888999999999996</v>
      </c>
      <c r="EB615">
        <v>83.622</v>
      </c>
      <c r="EC615">
        <v>-78.69</v>
      </c>
      <c r="ED615">
        <v>1.0999999999999999E-2</v>
      </c>
      <c r="EE615"/>
      <c r="EG615" s="33">
        <v>28</v>
      </c>
      <c r="EH615" s="30"/>
      <c r="EI615" s="34">
        <v>5.5300000000000004E-6</v>
      </c>
      <c r="EJ615" s="30">
        <v>134.215</v>
      </c>
      <c r="EK615" s="30">
        <v>91.751999999999995</v>
      </c>
      <c r="EL615" s="30">
        <v>210.77799999999999</v>
      </c>
      <c r="EM615" s="30">
        <v>176.82</v>
      </c>
      <c r="EN615" s="30">
        <v>0.01</v>
      </c>
      <c r="EO615" s="30"/>
      <c r="EP615" s="30"/>
      <c r="EQ615" s="33"/>
      <c r="ER615" s="30"/>
      <c r="ES615" s="30"/>
      <c r="ET615" s="30"/>
      <c r="EU615" s="30"/>
      <c r="EV615" s="30"/>
      <c r="EW615" s="30"/>
      <c r="EX615" s="30"/>
      <c r="EY615" s="30"/>
      <c r="EZ615" s="30"/>
      <c r="GB615" s="29"/>
      <c r="GC615" s="29"/>
      <c r="GD615" s="29"/>
      <c r="GE615" s="29"/>
      <c r="GF615" s="29"/>
      <c r="GG615" s="29"/>
      <c r="GH615" s="29"/>
      <c r="GI615" s="29"/>
      <c r="GJ615" s="29"/>
      <c r="GK615" s="29"/>
      <c r="GL615" s="29"/>
      <c r="GM615" s="29"/>
      <c r="GN615" s="29"/>
    </row>
    <row r="616" spans="1:196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3"/>
      <c r="M616" s="30"/>
      <c r="N616" s="30"/>
      <c r="O616" s="30"/>
      <c r="P616" s="30"/>
      <c r="Q616" s="30"/>
      <c r="R616" s="30"/>
      <c r="S616" s="30"/>
      <c r="T616" s="30"/>
      <c r="U616" s="30"/>
      <c r="V616" s="33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">
        <v>34</v>
      </c>
      <c r="AS616" s="35">
        <v>1.04E-5</v>
      </c>
      <c r="AT616">
        <v>99.558999999999997</v>
      </c>
      <c r="AU616">
        <v>85.08</v>
      </c>
      <c r="AV616">
        <v>110.095</v>
      </c>
      <c r="AW616">
        <v>17.879000000000001</v>
      </c>
      <c r="AX616">
        <v>1.7999999999999999E-2</v>
      </c>
      <c r="BL616" s="33"/>
      <c r="BM616" s="30"/>
      <c r="BN616" s="30"/>
      <c r="BO616" s="30"/>
      <c r="BP616" s="30"/>
      <c r="BQ616" s="30"/>
      <c r="BR616" s="30"/>
      <c r="BS616" s="30"/>
      <c r="BT616" s="30"/>
      <c r="BU616" s="30"/>
      <c r="BV616" s="30"/>
      <c r="BW616" s="33"/>
      <c r="BX616" s="30"/>
      <c r="BY616" s="30"/>
      <c r="BZ616" s="30"/>
      <c r="CA616" s="30"/>
      <c r="CB616" s="30"/>
      <c r="CC616" s="30"/>
      <c r="CD616" s="30"/>
      <c r="CE616" s="30"/>
      <c r="CF616" s="30"/>
      <c r="CG616" s="33"/>
      <c r="CH616" s="30"/>
      <c r="CI616" s="30"/>
      <c r="CJ616" s="30"/>
      <c r="CK616" s="30"/>
      <c r="CL616" s="30"/>
      <c r="CM616" s="30"/>
      <c r="CN616" s="30"/>
      <c r="CO616" s="30"/>
      <c r="CP616" s="30"/>
      <c r="CQ616" s="30"/>
      <c r="CR616" s="30"/>
      <c r="CS616" s="30"/>
      <c r="CT616" s="30"/>
      <c r="CU616" s="30"/>
      <c r="CV616" s="30"/>
      <c r="CW616" s="30"/>
      <c r="CX616" s="30"/>
      <c r="CY616" s="30"/>
      <c r="CZ616" s="30"/>
      <c r="DA616" s="30"/>
      <c r="DB616" s="33"/>
      <c r="DC616" s="30"/>
      <c r="DD616" s="30"/>
      <c r="DE616" s="30"/>
      <c r="DF616" s="30"/>
      <c r="DG616" s="30"/>
      <c r="DH616" s="30"/>
      <c r="DI616" s="30"/>
      <c r="DJ616" s="30"/>
      <c r="DK616" s="30"/>
      <c r="DL616" s="29"/>
      <c r="DM616" s="29"/>
      <c r="DN616" s="30"/>
      <c r="DO616" s="30"/>
      <c r="DP616" s="30"/>
      <c r="DQ616" s="30"/>
      <c r="DR616" s="30"/>
      <c r="DS616" s="30"/>
      <c r="DT616" s="30"/>
      <c r="DU616" s="30"/>
      <c r="DV616" s="30"/>
      <c r="DW616" s="3">
        <v>10</v>
      </c>
      <c r="DX616"/>
      <c r="DY616" s="35">
        <v>6.7499999999999997E-6</v>
      </c>
      <c r="DZ616">
        <v>72.885999999999996</v>
      </c>
      <c r="EA616">
        <v>66.510000000000005</v>
      </c>
      <c r="EB616">
        <v>78.566000000000003</v>
      </c>
      <c r="EC616">
        <v>104.036</v>
      </c>
      <c r="ED616">
        <v>1.2E-2</v>
      </c>
      <c r="EE616"/>
      <c r="EG616" s="33">
        <v>29</v>
      </c>
      <c r="EH616" s="30"/>
      <c r="EI616" s="34">
        <v>9.2099999999999999E-6</v>
      </c>
      <c r="EJ616" s="30">
        <v>149.79499999999999</v>
      </c>
      <c r="EK616" s="30">
        <v>111.497</v>
      </c>
      <c r="EL616" s="30">
        <v>210.77799999999999</v>
      </c>
      <c r="EM616" s="30">
        <v>-3.9449999999999998</v>
      </c>
      <c r="EN616" s="30">
        <v>1.6E-2</v>
      </c>
      <c r="EO616" s="30"/>
      <c r="EP616" s="30"/>
      <c r="EQ616" s="33"/>
      <c r="ER616" s="30"/>
      <c r="ES616" s="30"/>
      <c r="ET616" s="30"/>
      <c r="EU616" s="30"/>
      <c r="EV616" s="30"/>
      <c r="EW616" s="30"/>
      <c r="EX616" s="30"/>
      <c r="EY616" s="30"/>
      <c r="EZ616" s="30"/>
      <c r="GB616" s="29"/>
      <c r="GC616" s="29"/>
      <c r="GD616" s="29"/>
      <c r="GE616" s="29"/>
      <c r="GF616" s="29"/>
      <c r="GG616" s="29"/>
      <c r="GH616" s="29"/>
      <c r="GI616" s="29"/>
      <c r="GJ616" s="29"/>
      <c r="GK616" s="29"/>
      <c r="GL616" s="29"/>
      <c r="GM616" s="29"/>
      <c r="GN616" s="29"/>
    </row>
    <row r="617" spans="1:196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3"/>
      <c r="M617" s="30"/>
      <c r="N617" s="30"/>
      <c r="O617" s="30"/>
      <c r="P617" s="30"/>
      <c r="Q617" s="30"/>
      <c r="R617" s="30"/>
      <c r="S617" s="30"/>
      <c r="T617" s="30"/>
      <c r="U617" s="30"/>
      <c r="V617" s="33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">
        <v>35</v>
      </c>
      <c r="AS617" s="35">
        <v>7.9799999999999998E-6</v>
      </c>
      <c r="AT617">
        <v>122.268</v>
      </c>
      <c r="AU617">
        <v>102</v>
      </c>
      <c r="AV617">
        <v>139.959</v>
      </c>
      <c r="AW617">
        <v>-165.964</v>
      </c>
      <c r="AX617">
        <v>1.4E-2</v>
      </c>
      <c r="BL617" s="33"/>
      <c r="BM617" s="30"/>
      <c r="BN617" s="30"/>
      <c r="BO617" s="30"/>
      <c r="BP617" s="30"/>
      <c r="BQ617" s="30"/>
      <c r="BR617" s="30"/>
      <c r="BS617" s="30"/>
      <c r="BT617" s="30"/>
      <c r="BU617" s="30"/>
      <c r="BV617" s="30"/>
      <c r="BW617" s="33"/>
      <c r="BX617" s="30"/>
      <c r="BY617" s="30"/>
      <c r="BZ617" s="30"/>
      <c r="CA617" s="30"/>
      <c r="CB617" s="30"/>
      <c r="CC617" s="30"/>
      <c r="CD617" s="30"/>
      <c r="CE617" s="30"/>
      <c r="CF617" s="30"/>
      <c r="CG617" s="33"/>
      <c r="CH617" s="30"/>
      <c r="CI617" s="30"/>
      <c r="CJ617" s="30"/>
      <c r="CK617" s="30"/>
      <c r="CL617" s="30"/>
      <c r="CM617" s="30"/>
      <c r="CN617" s="30"/>
      <c r="CO617" s="30"/>
      <c r="CP617" s="30"/>
      <c r="CQ617" s="30"/>
      <c r="CR617" s="30"/>
      <c r="CS617" s="30"/>
      <c r="CT617" s="30"/>
      <c r="CU617" s="30"/>
      <c r="CV617" s="30"/>
      <c r="CW617" s="30"/>
      <c r="CX617" s="30"/>
      <c r="CY617" s="30"/>
      <c r="CZ617" s="30"/>
      <c r="DA617" s="30"/>
      <c r="DB617" s="33"/>
      <c r="DC617" s="30"/>
      <c r="DD617" s="30"/>
      <c r="DE617" s="30"/>
      <c r="DF617" s="30"/>
      <c r="DG617" s="30"/>
      <c r="DH617" s="30"/>
      <c r="DI617" s="30"/>
      <c r="DJ617" s="30"/>
      <c r="DK617" s="30"/>
      <c r="DL617" s="29"/>
      <c r="DM617" s="29"/>
      <c r="DN617" s="30"/>
      <c r="DO617" s="30"/>
      <c r="DP617" s="30"/>
      <c r="DQ617" s="30"/>
      <c r="DR617" s="30"/>
      <c r="DS617" s="30"/>
      <c r="DT617" s="30"/>
      <c r="DU617" s="30"/>
      <c r="DV617" s="30"/>
      <c r="DW617" s="3">
        <v>11</v>
      </c>
      <c r="DX617"/>
      <c r="DY617" s="35">
        <v>7.3699999999999997E-6</v>
      </c>
      <c r="DZ617">
        <v>81.308999999999997</v>
      </c>
      <c r="EA617">
        <v>75.332999999999998</v>
      </c>
      <c r="EB617">
        <v>86.638999999999996</v>
      </c>
      <c r="EC617">
        <v>-77.734999999999999</v>
      </c>
      <c r="ED617">
        <v>1.2999999999999999E-2</v>
      </c>
      <c r="EE617"/>
      <c r="EG617" s="33">
        <v>30</v>
      </c>
      <c r="EH617" s="30"/>
      <c r="EI617" s="34">
        <v>8.8999999999999995E-6</v>
      </c>
      <c r="EJ617" s="30">
        <v>178.245</v>
      </c>
      <c r="EK617" s="30">
        <v>153.34899999999999</v>
      </c>
      <c r="EL617" s="30">
        <v>203.381</v>
      </c>
      <c r="EM617" s="30">
        <v>177.95500000000001</v>
      </c>
      <c r="EN617" s="30">
        <v>1.6E-2</v>
      </c>
      <c r="EO617" s="30"/>
      <c r="EP617" s="30"/>
      <c r="EQ617" s="33"/>
      <c r="ER617" s="30"/>
      <c r="ES617" s="30"/>
      <c r="ET617" s="30"/>
      <c r="EU617" s="30"/>
      <c r="EV617" s="30"/>
      <c r="EW617" s="30"/>
      <c r="EX617" s="30"/>
      <c r="EY617" s="30"/>
      <c r="EZ617" s="30"/>
      <c r="GB617" s="29"/>
      <c r="GC617" s="29"/>
      <c r="GD617" s="29"/>
      <c r="GE617" s="29"/>
      <c r="GF617" s="29"/>
      <c r="GG617" s="29"/>
      <c r="GH617" s="29"/>
      <c r="GI617" s="29"/>
      <c r="GJ617" s="29"/>
      <c r="GK617" s="29"/>
      <c r="GL617" s="29"/>
      <c r="GM617" s="29"/>
      <c r="GN617" s="29"/>
    </row>
    <row r="618" spans="1:196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3"/>
      <c r="M618" s="30"/>
      <c r="N618" s="30"/>
      <c r="O618" s="30"/>
      <c r="P618" s="30"/>
      <c r="Q618" s="30"/>
      <c r="R618" s="30"/>
      <c r="S618" s="30"/>
      <c r="T618" s="30"/>
      <c r="U618" s="30"/>
      <c r="V618" s="33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">
        <v>36</v>
      </c>
      <c r="AS618" s="35">
        <v>1.0699999999999999E-5</v>
      </c>
      <c r="AT618">
        <v>146.57599999999999</v>
      </c>
      <c r="AU618">
        <v>117.66</v>
      </c>
      <c r="AV618">
        <v>165.67599999999999</v>
      </c>
      <c r="AW618">
        <v>18.97</v>
      </c>
      <c r="AX618">
        <v>1.9E-2</v>
      </c>
      <c r="BL618" s="33"/>
      <c r="BM618" s="30"/>
      <c r="BN618" s="30"/>
      <c r="BO618" s="30"/>
      <c r="BP618" s="30"/>
      <c r="BQ618" s="30"/>
      <c r="BR618" s="30"/>
      <c r="BS618" s="30"/>
      <c r="BT618" s="30"/>
      <c r="BU618" s="30"/>
      <c r="BV618" s="30"/>
      <c r="BW618" s="33"/>
      <c r="BX618" s="30"/>
      <c r="BY618" s="30"/>
      <c r="BZ618" s="30"/>
      <c r="CA618" s="30"/>
      <c r="CB618" s="30"/>
      <c r="CC618" s="30"/>
      <c r="CD618" s="30"/>
      <c r="CE618" s="30"/>
      <c r="CF618" s="30"/>
      <c r="CG618" s="33"/>
      <c r="CH618" s="30"/>
      <c r="CI618" s="30"/>
      <c r="CJ618" s="30"/>
      <c r="CK618" s="30"/>
      <c r="CL618" s="30"/>
      <c r="CM618" s="30"/>
      <c r="CN618" s="30"/>
      <c r="CO618" s="30"/>
      <c r="CP618" s="30"/>
      <c r="CQ618" s="30"/>
      <c r="CR618" s="30"/>
      <c r="CS618" s="30"/>
      <c r="CT618" s="30"/>
      <c r="CU618" s="30"/>
      <c r="CV618" s="30"/>
      <c r="CW618" s="30"/>
      <c r="CX618" s="30"/>
      <c r="CY618" s="30"/>
      <c r="CZ618" s="30"/>
      <c r="DA618" s="30"/>
      <c r="DB618" s="33"/>
      <c r="DC618" s="30"/>
      <c r="DD618" s="30"/>
      <c r="DE618" s="30"/>
      <c r="DF618" s="30"/>
      <c r="DG618" s="30"/>
      <c r="DH618" s="30"/>
      <c r="DI618" s="30"/>
      <c r="DJ618" s="30"/>
      <c r="DK618" s="30"/>
      <c r="DL618" s="29"/>
      <c r="DM618" s="29"/>
      <c r="DN618" s="30"/>
      <c r="DO618" s="30"/>
      <c r="DP618" s="30"/>
      <c r="DQ618" s="30"/>
      <c r="DR618" s="30"/>
      <c r="DS618" s="30"/>
      <c r="DT618" s="30"/>
      <c r="DU618" s="30"/>
      <c r="DV618" s="30"/>
      <c r="DW618" s="3">
        <v>12</v>
      </c>
      <c r="DX618"/>
      <c r="DY618" s="35">
        <v>8.2900000000000002E-6</v>
      </c>
      <c r="DZ618">
        <v>83.412999999999997</v>
      </c>
      <c r="EA618">
        <v>79.325000000000003</v>
      </c>
      <c r="EB618">
        <v>87.635999999999996</v>
      </c>
      <c r="EC618">
        <v>101.31</v>
      </c>
      <c r="ED618">
        <v>1.4E-2</v>
      </c>
      <c r="EE618"/>
      <c r="EG618" s="33">
        <v>31</v>
      </c>
      <c r="EH618" s="30"/>
      <c r="EI618" s="34">
        <v>1.17E-5</v>
      </c>
      <c r="EJ618" s="30">
        <v>150.43700000000001</v>
      </c>
      <c r="EK618" s="30">
        <v>100.889</v>
      </c>
      <c r="EL618" s="30">
        <v>197.45400000000001</v>
      </c>
      <c r="EM618" s="30">
        <v>-3.0939999999999999</v>
      </c>
      <c r="EN618" s="30">
        <v>2.1000000000000001E-2</v>
      </c>
      <c r="EO618" s="30"/>
      <c r="EP618" s="30"/>
      <c r="EQ618" s="33"/>
      <c r="ER618" s="30"/>
      <c r="ES618" s="30"/>
      <c r="ET618" s="30"/>
      <c r="EU618" s="30"/>
      <c r="EV618" s="30"/>
      <c r="EW618" s="30"/>
      <c r="EX618" s="30"/>
      <c r="EY618" s="30"/>
      <c r="EZ618" s="30"/>
      <c r="GB618" s="29"/>
      <c r="GC618" s="29"/>
      <c r="GD618" s="29"/>
      <c r="GE618" s="29"/>
      <c r="GF618" s="29"/>
      <c r="GG618" s="29"/>
      <c r="GH618" s="29"/>
      <c r="GI618" s="29"/>
      <c r="GJ618" s="29"/>
      <c r="GK618" s="29"/>
      <c r="GL618" s="29"/>
      <c r="GM618" s="29"/>
      <c r="GN618" s="29"/>
    </row>
    <row r="619" spans="1:196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3"/>
      <c r="M619" s="30"/>
      <c r="N619" s="30"/>
      <c r="O619" s="30"/>
      <c r="P619" s="30"/>
      <c r="Q619" s="30"/>
      <c r="R619" s="30"/>
      <c r="S619" s="30"/>
      <c r="T619" s="30"/>
      <c r="U619" s="30"/>
      <c r="V619" s="33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">
        <v>37</v>
      </c>
      <c r="AS619" s="35">
        <v>2.0000000000000002E-5</v>
      </c>
      <c r="AT619">
        <v>140.042</v>
      </c>
      <c r="AU619">
        <v>125.986</v>
      </c>
      <c r="AV619">
        <v>155.01</v>
      </c>
      <c r="AW619">
        <v>-163.56</v>
      </c>
      <c r="AX619">
        <v>3.5000000000000003E-2</v>
      </c>
      <c r="BL619" s="33"/>
      <c r="BM619" s="30"/>
      <c r="BN619" s="30"/>
      <c r="BO619" s="30"/>
      <c r="BP619" s="30"/>
      <c r="BQ619" s="30"/>
      <c r="BR619" s="30"/>
      <c r="BS619" s="30"/>
      <c r="BT619" s="30"/>
      <c r="BU619" s="30"/>
      <c r="BV619" s="30"/>
      <c r="BW619" s="33"/>
      <c r="BX619" s="30"/>
      <c r="BY619" s="30"/>
      <c r="BZ619" s="30"/>
      <c r="CA619" s="30"/>
      <c r="CB619" s="30"/>
      <c r="CC619" s="30"/>
      <c r="CD619" s="30"/>
      <c r="CE619" s="30"/>
      <c r="CF619" s="30"/>
      <c r="CG619" s="33"/>
      <c r="CH619" s="30"/>
      <c r="CI619" s="30"/>
      <c r="CJ619" s="30"/>
      <c r="CK619" s="30"/>
      <c r="CL619" s="30"/>
      <c r="CM619" s="30"/>
      <c r="CN619" s="30"/>
      <c r="CO619" s="30"/>
      <c r="CP619" s="30"/>
      <c r="CQ619" s="30"/>
      <c r="CR619" s="30"/>
      <c r="CS619" s="30"/>
      <c r="CT619" s="30"/>
      <c r="CU619" s="30"/>
      <c r="CV619" s="30"/>
      <c r="CW619" s="30"/>
      <c r="CX619" s="30"/>
      <c r="CY619" s="30"/>
      <c r="CZ619" s="30"/>
      <c r="DA619" s="30"/>
      <c r="DB619" s="33"/>
      <c r="DC619" s="30"/>
      <c r="DD619" s="30"/>
      <c r="DE619" s="30"/>
      <c r="DF619" s="30"/>
      <c r="DG619" s="30"/>
      <c r="DH619" s="30"/>
      <c r="DI619" s="30"/>
      <c r="DJ619" s="30"/>
      <c r="DK619" s="30"/>
      <c r="DL619" s="29"/>
      <c r="DM619" s="29"/>
      <c r="DN619" s="30"/>
      <c r="DO619" s="30"/>
      <c r="DP619" s="30"/>
      <c r="DQ619" s="30"/>
      <c r="DR619" s="30"/>
      <c r="DS619" s="30"/>
      <c r="DT619" s="30"/>
      <c r="DU619" s="30"/>
      <c r="DV619" s="30"/>
      <c r="DW619" s="3">
        <v>13</v>
      </c>
      <c r="DX619"/>
      <c r="DY619" s="35">
        <v>6.7499999999999997E-6</v>
      </c>
      <c r="DZ619">
        <v>83.069000000000003</v>
      </c>
      <c r="EA619">
        <v>79.713999999999999</v>
      </c>
      <c r="EB619">
        <v>87.802000000000007</v>
      </c>
      <c r="EC619">
        <v>-78.69</v>
      </c>
      <c r="ED619">
        <v>1.0999999999999999E-2</v>
      </c>
      <c r="EE619"/>
      <c r="EG619" s="33">
        <v>32</v>
      </c>
      <c r="EH619" s="30"/>
      <c r="EI619" s="34">
        <v>5.22E-6</v>
      </c>
      <c r="EJ619" s="30">
        <v>113.72</v>
      </c>
      <c r="EK619" s="30">
        <v>90.721999999999994</v>
      </c>
      <c r="EL619" s="30">
        <v>139.55600000000001</v>
      </c>
      <c r="EM619" s="30">
        <v>176.42400000000001</v>
      </c>
      <c r="EN619" s="30">
        <v>8.9999999999999993E-3</v>
      </c>
      <c r="EO619" s="30"/>
      <c r="EP619" s="30"/>
      <c r="EQ619" s="33"/>
      <c r="ER619" s="30"/>
      <c r="ES619" s="30"/>
      <c r="ET619" s="30"/>
      <c r="EU619" s="30"/>
      <c r="EV619" s="30"/>
      <c r="EW619" s="30"/>
      <c r="EX619" s="30"/>
      <c r="EY619" s="30"/>
      <c r="EZ619" s="30"/>
      <c r="GB619" s="29"/>
      <c r="GC619" s="29"/>
      <c r="GD619" s="29"/>
      <c r="GE619" s="29"/>
      <c r="GF619" s="29"/>
      <c r="GG619" s="29"/>
      <c r="GH619" s="29"/>
      <c r="GI619" s="29"/>
      <c r="GJ619" s="29"/>
      <c r="GK619" s="29"/>
      <c r="GL619" s="29"/>
      <c r="GM619" s="29"/>
      <c r="GN619" s="29"/>
    </row>
    <row r="620" spans="1:196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3"/>
      <c r="M620" s="30"/>
      <c r="N620" s="30"/>
      <c r="O620" s="30"/>
      <c r="P620" s="30"/>
      <c r="Q620" s="30"/>
      <c r="R620" s="30"/>
      <c r="S620" s="30"/>
      <c r="T620" s="30"/>
      <c r="U620" s="30"/>
      <c r="V620" s="33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">
        <v>38</v>
      </c>
      <c r="AR620" t="s">
        <v>3</v>
      </c>
      <c r="AS620" s="35">
        <v>9.8200000000000008E-6</v>
      </c>
      <c r="AT620">
        <v>115.551</v>
      </c>
      <c r="AU620">
        <v>99.44</v>
      </c>
      <c r="AV620">
        <v>131.441</v>
      </c>
      <c r="AW620">
        <v>-74.722999999999999</v>
      </c>
      <c r="AX620">
        <v>1.7000000000000001E-2</v>
      </c>
      <c r="BL620" s="33"/>
      <c r="BM620" s="30"/>
      <c r="BN620" s="30"/>
      <c r="BO620" s="30"/>
      <c r="BP620" s="30"/>
      <c r="BQ620" s="30"/>
      <c r="BR620" s="30"/>
      <c r="BS620" s="30"/>
      <c r="BT620" s="30"/>
      <c r="BU620" s="30"/>
      <c r="BV620" s="30"/>
      <c r="BW620" s="33"/>
      <c r="BX620" s="30"/>
      <c r="BY620" s="30"/>
      <c r="BZ620" s="30"/>
      <c r="CA620" s="30"/>
      <c r="CB620" s="30"/>
      <c r="CC620" s="30"/>
      <c r="CD620" s="30"/>
      <c r="CE620" s="30"/>
      <c r="CF620" s="30"/>
      <c r="CG620" s="33"/>
      <c r="CH620" s="30"/>
      <c r="CI620" s="30"/>
      <c r="CJ620" s="30"/>
      <c r="CK620" s="30"/>
      <c r="CL620" s="30"/>
      <c r="CM620" s="30"/>
      <c r="CN620" s="30"/>
      <c r="CO620" s="30"/>
      <c r="CP620" s="30"/>
      <c r="CQ620" s="30"/>
      <c r="CR620" s="30"/>
      <c r="CS620" s="30"/>
      <c r="CT620" s="30"/>
      <c r="CU620" s="30"/>
      <c r="CV620" s="30"/>
      <c r="CW620" s="30"/>
      <c r="CX620" s="30"/>
      <c r="CY620" s="30"/>
      <c r="CZ620" s="30"/>
      <c r="DA620" s="30"/>
      <c r="DB620" s="33"/>
      <c r="DC620" s="30"/>
      <c r="DD620" s="30"/>
      <c r="DE620" s="30"/>
      <c r="DF620" s="30"/>
      <c r="DG620" s="30"/>
      <c r="DH620" s="30"/>
      <c r="DI620" s="30"/>
      <c r="DJ620" s="30"/>
      <c r="DK620" s="30"/>
      <c r="DL620" s="29"/>
      <c r="DM620" s="29"/>
      <c r="DN620" s="30"/>
      <c r="DO620" s="30"/>
      <c r="DP620" s="30"/>
      <c r="DQ620" s="30"/>
      <c r="DR620" s="30"/>
      <c r="DS620" s="30"/>
      <c r="DT620" s="30"/>
      <c r="DU620" s="30"/>
      <c r="DV620" s="30"/>
      <c r="DW620" s="3">
        <v>14</v>
      </c>
      <c r="DX620"/>
      <c r="DY620" s="35">
        <v>6.4500000000000001E-6</v>
      </c>
      <c r="DZ620">
        <v>88.14</v>
      </c>
      <c r="EA620">
        <v>83.332999999999998</v>
      </c>
      <c r="EB620">
        <v>94.667000000000002</v>
      </c>
      <c r="EC620">
        <v>101.31</v>
      </c>
      <c r="ED620">
        <v>1.0999999999999999E-2</v>
      </c>
      <c r="EE620"/>
      <c r="EG620" s="33">
        <v>33</v>
      </c>
      <c r="EH620" s="30"/>
      <c r="EI620" s="34">
        <v>1.29E-5</v>
      </c>
      <c r="EJ620" s="30">
        <v>110.848</v>
      </c>
      <c r="EK620" s="30">
        <v>80.128</v>
      </c>
      <c r="EL620" s="30">
        <v>166.089</v>
      </c>
      <c r="EM620" s="30">
        <v>-1.397</v>
      </c>
      <c r="EN620" s="30">
        <v>2.3E-2</v>
      </c>
      <c r="EO620" s="30"/>
      <c r="EP620" s="30"/>
      <c r="EQ620" s="33"/>
      <c r="ER620" s="30"/>
      <c r="ES620" s="30"/>
      <c r="ET620" s="30"/>
      <c r="EU620" s="30"/>
      <c r="EV620" s="30"/>
      <c r="EW620" s="30"/>
      <c r="EX620" s="30"/>
      <c r="EY620" s="30"/>
      <c r="EZ620" s="30"/>
      <c r="GB620" s="29"/>
      <c r="GC620" s="29"/>
      <c r="GD620" s="29"/>
      <c r="GE620" s="29"/>
      <c r="GF620" s="29"/>
      <c r="GG620" s="29"/>
      <c r="GH620" s="29"/>
      <c r="GI620" s="29"/>
      <c r="GJ620" s="29"/>
      <c r="GK620" s="29"/>
      <c r="GL620" s="29"/>
      <c r="GM620" s="29"/>
      <c r="GN620" s="29"/>
    </row>
    <row r="621" spans="1:196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3"/>
      <c r="M621" s="30"/>
      <c r="N621" s="30"/>
      <c r="O621" s="30"/>
      <c r="P621" s="30"/>
      <c r="Q621" s="30"/>
      <c r="R621" s="30"/>
      <c r="S621" s="30"/>
      <c r="T621" s="30"/>
      <c r="U621" s="30"/>
      <c r="V621" s="33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">
        <v>39</v>
      </c>
      <c r="AR621" t="s">
        <v>7</v>
      </c>
      <c r="AS621" s="35">
        <v>3.5599999999999998E-6</v>
      </c>
      <c r="AT621">
        <v>18.558</v>
      </c>
      <c r="AU621">
        <v>16.93</v>
      </c>
      <c r="AV621">
        <v>21.399000000000001</v>
      </c>
      <c r="AW621">
        <v>91.325999999999993</v>
      </c>
      <c r="AX621">
        <v>6.0000000000000001E-3</v>
      </c>
      <c r="BL621" s="33"/>
      <c r="BM621" s="30"/>
      <c r="BN621" s="30"/>
      <c r="BO621" s="30"/>
      <c r="BP621" s="30"/>
      <c r="BQ621" s="30"/>
      <c r="BR621" s="30"/>
      <c r="BS621" s="30"/>
      <c r="BT621" s="30"/>
      <c r="BU621" s="30"/>
      <c r="BV621" s="30"/>
      <c r="BW621" s="33"/>
      <c r="BX621" s="30"/>
      <c r="BY621" s="30"/>
      <c r="BZ621" s="30"/>
      <c r="CA621" s="30"/>
      <c r="CB621" s="30"/>
      <c r="CC621" s="30"/>
      <c r="CD621" s="30"/>
      <c r="CE621" s="30"/>
      <c r="CF621" s="30"/>
      <c r="CG621" s="33"/>
      <c r="CH621" s="30"/>
      <c r="CI621" s="30"/>
      <c r="CJ621" s="30"/>
      <c r="CK621" s="30"/>
      <c r="CL621" s="30"/>
      <c r="CM621" s="30"/>
      <c r="CN621" s="30"/>
      <c r="CO621" s="30"/>
      <c r="CP621" s="30"/>
      <c r="CQ621" s="30"/>
      <c r="CR621" s="30"/>
      <c r="CS621" s="30"/>
      <c r="CT621" s="30"/>
      <c r="CU621" s="30"/>
      <c r="CV621" s="30"/>
      <c r="CW621" s="30"/>
      <c r="CX621" s="30"/>
      <c r="CY621" s="30"/>
      <c r="CZ621" s="30"/>
      <c r="DA621" s="30"/>
      <c r="DB621" s="33"/>
      <c r="DC621" s="30"/>
      <c r="DD621" s="30"/>
      <c r="DE621" s="30"/>
      <c r="DF621" s="30"/>
      <c r="DG621" s="30"/>
      <c r="DH621" s="30"/>
      <c r="DI621" s="30"/>
      <c r="DJ621" s="30"/>
      <c r="DK621" s="30"/>
      <c r="DL621" s="29"/>
      <c r="DM621" s="29"/>
      <c r="DN621" s="30"/>
      <c r="DO621" s="30"/>
      <c r="DP621" s="30"/>
      <c r="DQ621" s="30"/>
      <c r="DR621" s="30"/>
      <c r="DS621" s="30"/>
      <c r="DT621" s="30"/>
      <c r="DU621" s="30"/>
      <c r="DV621" s="30"/>
      <c r="DW621" s="3">
        <v>15</v>
      </c>
      <c r="DX621"/>
      <c r="DY621" s="35">
        <v>9.2099999999999999E-6</v>
      </c>
      <c r="DZ621">
        <v>96.427000000000007</v>
      </c>
      <c r="EA621">
        <v>90.332999999999998</v>
      </c>
      <c r="EB621">
        <v>103.172</v>
      </c>
      <c r="EC621">
        <v>-77.905000000000001</v>
      </c>
      <c r="ED621">
        <v>1.6E-2</v>
      </c>
      <c r="EE621"/>
      <c r="EG621" s="33">
        <v>34</v>
      </c>
      <c r="EH621" s="30"/>
      <c r="EI621" s="34">
        <v>7.3699999999999997E-6</v>
      </c>
      <c r="EJ621" s="30">
        <v>98.781000000000006</v>
      </c>
      <c r="EK621" s="30">
        <v>73.332999999999998</v>
      </c>
      <c r="EL621" s="30">
        <v>135.17699999999999</v>
      </c>
      <c r="EM621" s="30">
        <v>177.51</v>
      </c>
      <c r="EN621" s="30">
        <v>1.2999999999999999E-2</v>
      </c>
      <c r="EO621" s="30"/>
      <c r="EP621" s="30"/>
      <c r="EQ621" s="33"/>
      <c r="ER621" s="30"/>
      <c r="ES621" s="30"/>
      <c r="ET621" s="30"/>
      <c r="EU621" s="30"/>
      <c r="EV621" s="30"/>
      <c r="EW621" s="30"/>
      <c r="EX621" s="30"/>
      <c r="EY621" s="30"/>
      <c r="EZ621" s="30"/>
      <c r="GB621" s="29"/>
      <c r="GC621" s="29"/>
      <c r="GD621" s="29"/>
      <c r="GE621" s="29"/>
      <c r="GF621" s="29"/>
      <c r="GG621" s="29"/>
      <c r="GH621" s="29"/>
      <c r="GI621" s="29"/>
      <c r="GJ621" s="29"/>
      <c r="GK621" s="29"/>
      <c r="GL621" s="29"/>
      <c r="GM621" s="29"/>
      <c r="GN621" s="29"/>
    </row>
    <row r="622" spans="1:196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3"/>
      <c r="M622" s="30"/>
      <c r="N622" s="30"/>
      <c r="O622" s="30"/>
      <c r="P622" s="30"/>
      <c r="Q622" s="30"/>
      <c r="R622" s="30"/>
      <c r="S622" s="30"/>
      <c r="T622" s="30"/>
      <c r="U622" s="30"/>
      <c r="V622" s="33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">
        <v>40</v>
      </c>
      <c r="AR622" t="s">
        <v>4</v>
      </c>
      <c r="AS622" s="35">
        <v>4.3000000000000003E-6</v>
      </c>
      <c r="AT622">
        <v>84.177999999999997</v>
      </c>
      <c r="AU622">
        <v>71.332999999999998</v>
      </c>
      <c r="AV622">
        <v>93.667000000000002</v>
      </c>
      <c r="AW622">
        <v>-165.964</v>
      </c>
      <c r="AX622">
        <v>7.0000000000000001E-3</v>
      </c>
      <c r="BL622" s="33"/>
      <c r="BM622" s="30"/>
      <c r="BN622" s="30"/>
      <c r="BO622" s="30"/>
      <c r="BP622" s="30"/>
      <c r="BQ622" s="30"/>
      <c r="BR622" s="30"/>
      <c r="BS622" s="30"/>
      <c r="BT622" s="30"/>
      <c r="BU622" s="30"/>
      <c r="BV622" s="30"/>
      <c r="BW622" s="33"/>
      <c r="BX622" s="30"/>
      <c r="BY622" s="30"/>
      <c r="BZ622" s="30"/>
      <c r="CA622" s="30"/>
      <c r="CB622" s="30"/>
      <c r="CC622" s="30"/>
      <c r="CD622" s="30"/>
      <c r="CE622" s="30"/>
      <c r="CF622" s="30"/>
      <c r="CG622" s="33"/>
      <c r="CH622" s="30"/>
      <c r="CI622" s="30"/>
      <c r="CJ622" s="30"/>
      <c r="CK622" s="30"/>
      <c r="CL622" s="30"/>
      <c r="CM622" s="30"/>
      <c r="CN622" s="30"/>
      <c r="CO622" s="30"/>
      <c r="CP622" s="30"/>
      <c r="CQ622" s="30"/>
      <c r="CR622" s="30"/>
      <c r="CS622" s="30"/>
      <c r="CT622" s="30"/>
      <c r="CU622" s="30"/>
      <c r="CV622" s="30"/>
      <c r="CW622" s="30"/>
      <c r="CX622" s="30"/>
      <c r="CY622" s="30"/>
      <c r="CZ622" s="30"/>
      <c r="DA622" s="30"/>
      <c r="DB622" s="33"/>
      <c r="DC622" s="30"/>
      <c r="DD622" s="30"/>
      <c r="DE622" s="30"/>
      <c r="DF622" s="30"/>
      <c r="DG622" s="30"/>
      <c r="DH622" s="30"/>
      <c r="DI622" s="30"/>
      <c r="DJ622" s="30"/>
      <c r="DK622" s="30"/>
      <c r="DL622" s="29"/>
      <c r="DM622" s="29"/>
      <c r="DN622" s="30"/>
      <c r="DO622" s="30"/>
      <c r="DP622" s="30"/>
      <c r="DQ622" s="30"/>
      <c r="DR622" s="30"/>
      <c r="DS622" s="30"/>
      <c r="DT622" s="30"/>
      <c r="DU622" s="30"/>
      <c r="DV622" s="30"/>
      <c r="DW622" s="3">
        <v>16</v>
      </c>
      <c r="DX622"/>
      <c r="DY622" s="35">
        <v>7.3699999999999997E-6</v>
      </c>
      <c r="DZ622">
        <v>94.986999999999995</v>
      </c>
      <c r="EA622">
        <v>90.174000000000007</v>
      </c>
      <c r="EB622">
        <v>99.561000000000007</v>
      </c>
      <c r="EC622">
        <v>104.621</v>
      </c>
      <c r="ED622">
        <v>1.2999999999999999E-2</v>
      </c>
      <c r="EE622"/>
      <c r="EG622" s="33">
        <v>35</v>
      </c>
      <c r="EH622" s="30"/>
      <c r="EI622" s="34">
        <v>6.1399999999999997E-6</v>
      </c>
      <c r="EJ622" s="30">
        <v>72.335999999999999</v>
      </c>
      <c r="EK622" s="30">
        <v>59.362000000000002</v>
      </c>
      <c r="EL622" s="30">
        <v>85.831000000000003</v>
      </c>
      <c r="EM622" s="30">
        <v>-2.8620000000000001</v>
      </c>
      <c r="EN622" s="30">
        <v>1.0999999999999999E-2</v>
      </c>
      <c r="EO622" s="30"/>
      <c r="EP622" s="30"/>
      <c r="EQ622" s="33"/>
      <c r="ER622" s="30"/>
      <c r="ES622" s="30"/>
      <c r="ET622" s="30"/>
      <c r="EU622" s="30"/>
      <c r="EV622" s="30"/>
      <c r="EW622" s="30"/>
      <c r="EX622" s="30"/>
      <c r="EY622" s="30"/>
      <c r="EZ622" s="30"/>
      <c r="GB622" s="29"/>
      <c r="GC622" s="29"/>
      <c r="GD622" s="29"/>
      <c r="GE622" s="29"/>
      <c r="GF622" s="29"/>
      <c r="GG622" s="29"/>
      <c r="GH622" s="29"/>
      <c r="GI622" s="29"/>
      <c r="GJ622" s="29"/>
      <c r="GK622" s="29"/>
      <c r="GL622" s="29"/>
      <c r="GM622" s="29"/>
      <c r="GN622" s="29"/>
    </row>
    <row r="623" spans="1:196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3"/>
      <c r="M623" s="30"/>
      <c r="N623" s="30"/>
      <c r="O623" s="30"/>
      <c r="P623" s="30"/>
      <c r="Q623" s="30"/>
      <c r="R623" s="30"/>
      <c r="S623" s="30"/>
      <c r="T623" s="30"/>
      <c r="U623" s="30"/>
      <c r="V623" s="33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">
        <v>41</v>
      </c>
      <c r="AR623" t="s">
        <v>5</v>
      </c>
      <c r="AS623" s="35">
        <v>2.0000000000000002E-5</v>
      </c>
      <c r="AT623">
        <v>151.04499999999999</v>
      </c>
      <c r="AU623">
        <v>133.596</v>
      </c>
      <c r="AV623">
        <v>172.79300000000001</v>
      </c>
      <c r="AW623">
        <v>22.931999999999999</v>
      </c>
      <c r="AX623">
        <v>3.5000000000000003E-2</v>
      </c>
      <c r="BL623" s="33"/>
      <c r="BM623" s="30"/>
      <c r="BN623" s="30"/>
      <c r="BO623" s="30"/>
      <c r="BP623" s="30"/>
      <c r="BQ623" s="30"/>
      <c r="BR623" s="30"/>
      <c r="BS623" s="30"/>
      <c r="BT623" s="30"/>
      <c r="BU623" s="30"/>
      <c r="BV623" s="30"/>
      <c r="BW623" s="33"/>
      <c r="BX623" s="30"/>
      <c r="BY623" s="30"/>
      <c r="BZ623" s="30"/>
      <c r="CA623" s="30"/>
      <c r="CB623" s="30"/>
      <c r="CC623" s="30"/>
      <c r="CD623" s="30"/>
      <c r="CE623" s="30"/>
      <c r="CF623" s="30"/>
      <c r="CG623" s="33"/>
      <c r="CH623" s="30"/>
      <c r="CI623" s="30"/>
      <c r="CJ623" s="30"/>
      <c r="CK623" s="30"/>
      <c r="CL623" s="30"/>
      <c r="CM623" s="30"/>
      <c r="CN623" s="30"/>
      <c r="CO623" s="30"/>
      <c r="CP623" s="30"/>
      <c r="CQ623" s="30"/>
      <c r="CR623" s="30"/>
      <c r="CS623" s="30"/>
      <c r="CT623" s="30"/>
      <c r="CU623" s="30"/>
      <c r="CV623" s="30"/>
      <c r="CW623" s="30"/>
      <c r="CX623" s="30"/>
      <c r="CY623" s="30"/>
      <c r="CZ623" s="30"/>
      <c r="DA623" s="30"/>
      <c r="DB623" s="33"/>
      <c r="DC623" s="30"/>
      <c r="DD623" s="30"/>
      <c r="DE623" s="30"/>
      <c r="DF623" s="30"/>
      <c r="DG623" s="30"/>
      <c r="DH623" s="30"/>
      <c r="DI623" s="30"/>
      <c r="DJ623" s="30"/>
      <c r="DK623" s="30"/>
      <c r="DL623" s="29"/>
      <c r="DM623" s="29"/>
      <c r="DN623" s="30"/>
      <c r="DO623" s="30"/>
      <c r="DP623" s="30"/>
      <c r="DQ623" s="30"/>
      <c r="DR623" s="30"/>
      <c r="DS623" s="30"/>
      <c r="DT623" s="30"/>
      <c r="DU623" s="30"/>
      <c r="DV623" s="30"/>
      <c r="DW623" s="3">
        <v>17</v>
      </c>
      <c r="DX623"/>
      <c r="DY623" s="35">
        <v>7.9799999999999998E-6</v>
      </c>
      <c r="DZ623">
        <v>91.864000000000004</v>
      </c>
      <c r="EA623">
        <v>85.337999999999994</v>
      </c>
      <c r="EB623">
        <v>96.778000000000006</v>
      </c>
      <c r="EC623">
        <v>-78.69</v>
      </c>
      <c r="ED623">
        <v>1.4E-2</v>
      </c>
      <c r="EE623"/>
      <c r="EG623" s="33">
        <v>36</v>
      </c>
      <c r="EH623" s="30"/>
      <c r="EI623" s="34">
        <v>1.11E-5</v>
      </c>
      <c r="EJ623" s="30">
        <v>71.745999999999995</v>
      </c>
      <c r="EK623" s="30">
        <v>52.384</v>
      </c>
      <c r="EL623" s="30">
        <v>90</v>
      </c>
      <c r="EM623" s="30">
        <v>178.315</v>
      </c>
      <c r="EN623" s="30">
        <v>1.9E-2</v>
      </c>
      <c r="EO623" s="30"/>
      <c r="EP623" s="30"/>
      <c r="EQ623" s="33"/>
      <c r="ER623" s="30"/>
      <c r="ES623" s="30"/>
      <c r="ET623" s="30"/>
      <c r="EU623" s="30"/>
      <c r="EV623" s="30"/>
      <c r="EW623" s="30"/>
      <c r="EX623" s="30"/>
      <c r="EY623" s="30"/>
      <c r="EZ623" s="30"/>
      <c r="GB623" s="29"/>
      <c r="GC623" s="29"/>
      <c r="GD623" s="29"/>
      <c r="GE623" s="29"/>
      <c r="GF623" s="29"/>
      <c r="GG623" s="29"/>
      <c r="GH623" s="29"/>
      <c r="GI623" s="29"/>
      <c r="GJ623" s="29"/>
      <c r="GK623" s="29"/>
      <c r="GL623" s="29"/>
      <c r="GM623" s="29"/>
      <c r="GN623" s="29"/>
    </row>
    <row r="624" spans="1:196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3"/>
      <c r="M624" s="30"/>
      <c r="N624" s="30"/>
      <c r="O624" s="30"/>
      <c r="P624" s="30"/>
      <c r="Q624" s="30"/>
      <c r="R624" s="30"/>
      <c r="S624" s="30"/>
      <c r="T624" s="30"/>
      <c r="U624" s="30"/>
      <c r="V624" s="33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">
        <v>38</v>
      </c>
      <c r="AR624" t="s">
        <v>53</v>
      </c>
      <c r="AS624" s="35">
        <v>3.5199999999999999E-4</v>
      </c>
      <c r="AT624">
        <v>115.60899999999999</v>
      </c>
      <c r="AU624">
        <v>70.66</v>
      </c>
      <c r="AV624">
        <v>174.31800000000001</v>
      </c>
      <c r="AW624">
        <v>-162.27600000000001</v>
      </c>
      <c r="AX624">
        <v>0.63500000000000001</v>
      </c>
      <c r="BL624" s="33"/>
      <c r="BM624" s="30"/>
      <c r="BN624" s="30"/>
      <c r="BO624" s="30"/>
      <c r="BP624" s="30"/>
      <c r="BQ624" s="30"/>
      <c r="BR624" s="30"/>
      <c r="BS624" s="30"/>
      <c r="BT624" s="30"/>
      <c r="BU624" s="30"/>
      <c r="BV624" s="30"/>
      <c r="BW624" s="33"/>
      <c r="BX624" s="30"/>
      <c r="BY624" s="30"/>
      <c r="BZ624" s="30"/>
      <c r="CA624" s="30"/>
      <c r="CB624" s="30"/>
      <c r="CC624" s="30"/>
      <c r="CD624" s="30"/>
      <c r="CE624" s="30"/>
      <c r="CF624" s="30"/>
      <c r="CG624" s="33"/>
      <c r="CH624" s="30"/>
      <c r="CI624" s="30"/>
      <c r="CJ624" s="30"/>
      <c r="CK624" s="30"/>
      <c r="CL624" s="30"/>
      <c r="CM624" s="30"/>
      <c r="CN624" s="30"/>
      <c r="CO624" s="30"/>
      <c r="CP624" s="30"/>
      <c r="CQ624" s="30"/>
      <c r="CR624" s="30"/>
      <c r="CS624" s="30"/>
      <c r="CT624" s="30"/>
      <c r="CU624" s="30"/>
      <c r="CV624" s="30"/>
      <c r="CW624" s="30"/>
      <c r="CX624" s="30"/>
      <c r="CY624" s="30"/>
      <c r="CZ624" s="30"/>
      <c r="DA624" s="30"/>
      <c r="DB624" s="33"/>
      <c r="DC624" s="30"/>
      <c r="DD624" s="30"/>
      <c r="DE624" s="30"/>
      <c r="DF624" s="30"/>
      <c r="DG624" s="30"/>
      <c r="DH624" s="30"/>
      <c r="DI624" s="30"/>
      <c r="DJ624" s="30"/>
      <c r="DK624" s="30"/>
      <c r="DL624" s="29"/>
      <c r="DM624" s="29"/>
      <c r="DN624" s="30"/>
      <c r="DO624" s="30"/>
      <c r="DP624" s="30"/>
      <c r="DQ624" s="30"/>
      <c r="DR624" s="30"/>
      <c r="DS624" s="30"/>
      <c r="DT624" s="30"/>
      <c r="DU624" s="30"/>
      <c r="DV624" s="30"/>
      <c r="DW624" s="3">
        <v>18</v>
      </c>
      <c r="DX624"/>
      <c r="DY624" s="35">
        <v>9.2099999999999999E-6</v>
      </c>
      <c r="DZ624">
        <v>97.138000000000005</v>
      </c>
      <c r="EA624">
        <v>89.424000000000007</v>
      </c>
      <c r="EB624">
        <v>105.057</v>
      </c>
      <c r="EC624">
        <v>100.125</v>
      </c>
      <c r="ED624">
        <v>1.6E-2</v>
      </c>
      <c r="EE624"/>
      <c r="EG624" s="33">
        <v>37</v>
      </c>
      <c r="EH624" s="30"/>
      <c r="EI624" s="34">
        <v>6.4500000000000001E-6</v>
      </c>
      <c r="EJ624" s="30">
        <v>63.576999999999998</v>
      </c>
      <c r="EK624" s="30">
        <v>58</v>
      </c>
      <c r="EL624" s="30">
        <v>70</v>
      </c>
      <c r="EM624" s="30">
        <v>0</v>
      </c>
      <c r="EN624" s="30">
        <v>1.0999999999999999E-2</v>
      </c>
      <c r="EO624" s="30"/>
      <c r="EP624" s="30"/>
      <c r="EQ624" s="33"/>
      <c r="ER624" s="30"/>
      <c r="ES624" s="30"/>
      <c r="ET624" s="30"/>
      <c r="EU624" s="30"/>
      <c r="EV624" s="30"/>
      <c r="EW624" s="30"/>
      <c r="EX624" s="30"/>
      <c r="EY624" s="30"/>
      <c r="EZ624" s="30"/>
      <c r="GB624" s="29"/>
      <c r="GC624" s="29"/>
      <c r="GD624" s="29"/>
      <c r="GE624" s="29"/>
      <c r="GF624" s="29"/>
      <c r="GG624" s="29"/>
      <c r="GH624" s="29"/>
      <c r="GI624" s="29"/>
      <c r="GJ624" s="29"/>
      <c r="GK624" s="29"/>
      <c r="GL624" s="29"/>
      <c r="GM624" s="29"/>
      <c r="GN624" s="29"/>
    </row>
    <row r="625" spans="1:196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3"/>
      <c r="M625" s="30"/>
      <c r="N625" s="30"/>
      <c r="O625" s="30"/>
      <c r="P625" s="30"/>
      <c r="Q625" s="30"/>
      <c r="R625" s="30"/>
      <c r="S625" s="30"/>
      <c r="T625" s="30"/>
      <c r="U625" s="30"/>
      <c r="V625" s="33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R625" t="s">
        <v>106</v>
      </c>
      <c r="AX625">
        <v>6.2250000000000005</v>
      </c>
      <c r="BL625" s="33"/>
      <c r="BM625" s="30"/>
      <c r="BN625" s="30"/>
      <c r="BO625" s="30"/>
      <c r="BP625" s="30"/>
      <c r="BQ625" s="30"/>
      <c r="BR625" s="30"/>
      <c r="BS625" s="30"/>
      <c r="BT625" s="30"/>
      <c r="BU625" s="30"/>
      <c r="BV625" s="30"/>
      <c r="BW625" s="33"/>
      <c r="BX625" s="30"/>
      <c r="BY625" s="30"/>
      <c r="BZ625" s="30"/>
      <c r="CA625" s="30"/>
      <c r="CB625" s="30"/>
      <c r="CC625" s="30"/>
      <c r="CD625" s="30"/>
      <c r="CE625" s="30"/>
      <c r="CF625" s="30"/>
      <c r="CG625" s="33"/>
      <c r="CH625" s="30"/>
      <c r="CI625" s="30"/>
      <c r="CJ625" s="30"/>
      <c r="CK625" s="30"/>
      <c r="CL625" s="30"/>
      <c r="CM625" s="30"/>
      <c r="CN625" s="30"/>
      <c r="CO625" s="30"/>
      <c r="CP625" s="30"/>
      <c r="CQ625" s="30"/>
      <c r="CR625" s="30"/>
      <c r="CS625" s="30"/>
      <c r="CT625" s="30"/>
      <c r="CU625" s="30"/>
      <c r="CV625" s="30"/>
      <c r="CW625" s="30"/>
      <c r="CX625" s="30"/>
      <c r="CY625" s="30"/>
      <c r="CZ625" s="30"/>
      <c r="DA625" s="30"/>
      <c r="DB625" s="33"/>
      <c r="DC625" s="30"/>
      <c r="DD625" s="30"/>
      <c r="DE625" s="30"/>
      <c r="DF625" s="30"/>
      <c r="DG625" s="30"/>
      <c r="DH625" s="30"/>
      <c r="DI625" s="30"/>
      <c r="DJ625" s="30"/>
      <c r="DK625" s="30"/>
      <c r="DL625" s="29"/>
      <c r="DM625" s="29"/>
      <c r="DN625" s="30"/>
      <c r="DO625" s="30"/>
      <c r="DP625" s="30"/>
      <c r="DQ625" s="30"/>
      <c r="DR625" s="30"/>
      <c r="DS625" s="30"/>
      <c r="DT625" s="30"/>
      <c r="DU625" s="30"/>
      <c r="DV625" s="30"/>
      <c r="DW625" s="3">
        <v>19</v>
      </c>
      <c r="DX625"/>
      <c r="DY625" s="35">
        <v>7.9799999999999998E-6</v>
      </c>
      <c r="DZ625">
        <v>102.544</v>
      </c>
      <c r="EA625">
        <v>99.747</v>
      </c>
      <c r="EB625">
        <v>106.89100000000001</v>
      </c>
      <c r="EC625">
        <v>-75.963999999999999</v>
      </c>
      <c r="ED625">
        <v>1.4E-2</v>
      </c>
      <c r="EE625"/>
      <c r="EG625" s="33">
        <v>38</v>
      </c>
      <c r="EH625" s="30"/>
      <c r="EI625" s="34">
        <v>7.9799999999999998E-6</v>
      </c>
      <c r="EJ625" s="30">
        <v>59.689</v>
      </c>
      <c r="EK625" s="30">
        <v>55.110999999999997</v>
      </c>
      <c r="EL625" s="30">
        <v>64.667000000000002</v>
      </c>
      <c r="EM625" s="30">
        <v>175.601</v>
      </c>
      <c r="EN625" s="30">
        <v>1.4E-2</v>
      </c>
      <c r="EO625" s="30"/>
      <c r="EP625" s="30"/>
      <c r="EQ625" s="33"/>
      <c r="ER625" s="30"/>
      <c r="ES625" s="30"/>
      <c r="ET625" s="30"/>
      <c r="EU625" s="30"/>
      <c r="EV625" s="30"/>
      <c r="EW625" s="30"/>
      <c r="EX625" s="30"/>
      <c r="EY625" s="30"/>
      <c r="EZ625" s="30"/>
      <c r="GB625" s="29"/>
      <c r="GC625" s="29"/>
      <c r="GD625" s="29"/>
      <c r="GE625" s="29"/>
      <c r="GF625" s="29"/>
      <c r="GG625" s="29"/>
      <c r="GH625" s="29"/>
      <c r="GI625" s="29"/>
      <c r="GJ625" s="29"/>
      <c r="GK625" s="29"/>
      <c r="GL625" s="29"/>
      <c r="GM625" s="29"/>
      <c r="GN625" s="29"/>
    </row>
    <row r="626" spans="1:196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3"/>
      <c r="M626" s="30"/>
      <c r="N626" s="30"/>
      <c r="O626" s="30"/>
      <c r="P626" s="30"/>
      <c r="Q626" s="30"/>
      <c r="R626" s="30"/>
      <c r="S626" s="30"/>
      <c r="T626" s="30"/>
      <c r="U626" s="30"/>
      <c r="V626" s="33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Y626" t="s">
        <v>8</v>
      </c>
      <c r="BL626" s="33"/>
      <c r="BM626" s="30"/>
      <c r="BN626" s="30"/>
      <c r="BO626" s="30"/>
      <c r="BP626" s="30"/>
      <c r="BQ626" s="30"/>
      <c r="BR626" s="30"/>
      <c r="BS626" s="30"/>
      <c r="BT626" s="30"/>
      <c r="BU626" s="30"/>
      <c r="BV626" s="30"/>
      <c r="BW626" s="33"/>
      <c r="BX626" s="30"/>
      <c r="BY626" s="30"/>
      <c r="BZ626" s="30"/>
      <c r="CA626" s="30"/>
      <c r="CB626" s="30"/>
      <c r="CC626" s="30"/>
      <c r="CD626" s="30"/>
      <c r="CE626" s="30"/>
      <c r="CF626" s="30"/>
      <c r="CG626" s="33"/>
      <c r="CH626" s="30"/>
      <c r="CI626" s="30"/>
      <c r="CJ626" s="30"/>
      <c r="CK626" s="30"/>
      <c r="CL626" s="30"/>
      <c r="CM626" s="30"/>
      <c r="CN626" s="30"/>
      <c r="CO626" s="30"/>
      <c r="CP626" s="30"/>
      <c r="CQ626" s="30"/>
      <c r="CR626" s="30"/>
      <c r="CS626" s="30"/>
      <c r="CT626" s="30"/>
      <c r="CU626" s="30"/>
      <c r="CV626" s="30"/>
      <c r="CW626" s="30"/>
      <c r="CX626" s="30"/>
      <c r="CY626" s="30"/>
      <c r="CZ626" s="30"/>
      <c r="DA626" s="30"/>
      <c r="DB626" s="33"/>
      <c r="DC626" s="30"/>
      <c r="DD626" s="30"/>
      <c r="DE626" s="30"/>
      <c r="DF626" s="30"/>
      <c r="DG626" s="30"/>
      <c r="DH626" s="30"/>
      <c r="DI626" s="30"/>
      <c r="DJ626" s="30"/>
      <c r="DK626" s="30"/>
      <c r="DL626" s="29"/>
      <c r="DM626" s="29"/>
      <c r="DN626" s="30"/>
      <c r="DO626" s="30"/>
      <c r="DP626" s="30"/>
      <c r="DQ626" s="30"/>
      <c r="DR626" s="30"/>
      <c r="DS626" s="30"/>
      <c r="DT626" s="30"/>
      <c r="DU626" s="30"/>
      <c r="DV626" s="30"/>
      <c r="DW626" s="3">
        <v>20</v>
      </c>
      <c r="DX626"/>
      <c r="DY626" s="35">
        <v>7.6699999999999994E-6</v>
      </c>
      <c r="DZ626">
        <v>101.316</v>
      </c>
      <c r="EA626">
        <v>94.667000000000002</v>
      </c>
      <c r="EB626">
        <v>107</v>
      </c>
      <c r="EC626">
        <v>104.036</v>
      </c>
      <c r="ED626">
        <v>1.2999999999999999E-2</v>
      </c>
      <c r="EE626"/>
      <c r="EG626" s="33">
        <v>39</v>
      </c>
      <c r="EH626" s="30"/>
      <c r="EI626" s="34">
        <v>7.9799999999999998E-6</v>
      </c>
      <c r="EJ626" s="30">
        <v>57.33</v>
      </c>
      <c r="EK626" s="30">
        <v>51.96</v>
      </c>
      <c r="EL626" s="30">
        <v>59.889000000000003</v>
      </c>
      <c r="EM626" s="30">
        <v>-2.2909999999999999</v>
      </c>
      <c r="EN626" s="30">
        <v>1.4E-2</v>
      </c>
      <c r="EO626" s="30"/>
      <c r="EP626" s="30"/>
      <c r="EQ626" s="33"/>
      <c r="ER626" s="30"/>
      <c r="ES626" s="30"/>
      <c r="ET626" s="30"/>
      <c r="EU626" s="30"/>
      <c r="EV626" s="30"/>
      <c r="EW626" s="30"/>
      <c r="EX626" s="30"/>
      <c r="EY626" s="30"/>
      <c r="EZ626" s="30"/>
      <c r="GB626" s="29"/>
      <c r="GC626" s="29"/>
      <c r="GD626" s="29"/>
      <c r="GE626" s="29"/>
      <c r="GF626" s="29"/>
      <c r="GG626" s="29"/>
      <c r="GH626" s="29"/>
      <c r="GI626" s="29"/>
      <c r="GJ626" s="29"/>
      <c r="GK626" s="29"/>
      <c r="GL626" s="29"/>
      <c r="GM626" s="29"/>
      <c r="GN626" s="29"/>
    </row>
    <row r="627" spans="1:196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3"/>
      <c r="M627" s="30"/>
      <c r="N627" s="30"/>
      <c r="O627" s="30"/>
      <c r="P627" s="30"/>
      <c r="Q627" s="30"/>
      <c r="R627" s="30"/>
      <c r="S627" s="30"/>
      <c r="T627" s="30"/>
      <c r="U627" s="30"/>
      <c r="V627" s="33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Y627">
        <f>AX624/AX620</f>
        <v>37.352941176470587</v>
      </c>
      <c r="AZ627">
        <f>AX625/AX620</f>
        <v>366.1764705882353</v>
      </c>
      <c r="BL627" s="33"/>
      <c r="BM627" s="30"/>
      <c r="BN627" s="30"/>
      <c r="BO627" s="30"/>
      <c r="BP627" s="30"/>
      <c r="BQ627" s="30"/>
      <c r="BR627" s="30"/>
      <c r="BS627" s="30"/>
      <c r="BT627" s="30"/>
      <c r="BU627" s="30"/>
      <c r="BV627" s="30"/>
      <c r="BW627" s="33"/>
      <c r="BX627" s="30"/>
      <c r="BY627" s="30"/>
      <c r="BZ627" s="30"/>
      <c r="CA627" s="30"/>
      <c r="CB627" s="30"/>
      <c r="CC627" s="30"/>
      <c r="CD627" s="30"/>
      <c r="CE627" s="30"/>
      <c r="CF627" s="30"/>
      <c r="CG627" s="33"/>
      <c r="CH627" s="30"/>
      <c r="CI627" s="30"/>
      <c r="CJ627" s="30"/>
      <c r="CK627" s="30"/>
      <c r="CL627" s="30"/>
      <c r="CM627" s="30"/>
      <c r="CN627" s="30"/>
      <c r="CO627" s="30"/>
      <c r="CP627" s="30"/>
      <c r="CQ627" s="30"/>
      <c r="CR627" s="30"/>
      <c r="CS627" s="30"/>
      <c r="CT627" s="30"/>
      <c r="CU627" s="30"/>
      <c r="CV627" s="30"/>
      <c r="CW627" s="30"/>
      <c r="CX627" s="30"/>
      <c r="CY627" s="30"/>
      <c r="CZ627" s="30"/>
      <c r="DA627" s="30"/>
      <c r="DB627" s="33"/>
      <c r="DC627" s="30"/>
      <c r="DD627" s="30"/>
      <c r="DE627" s="30"/>
      <c r="DF627" s="30"/>
      <c r="DG627" s="30"/>
      <c r="DH627" s="30"/>
      <c r="DI627" s="30"/>
      <c r="DJ627" s="30"/>
      <c r="DK627" s="30"/>
      <c r="DL627" s="29"/>
      <c r="DM627" s="29"/>
      <c r="DN627" s="30"/>
      <c r="DO627" s="30"/>
      <c r="DP627" s="30"/>
      <c r="DQ627" s="30"/>
      <c r="DR627" s="30"/>
      <c r="DS627" s="30"/>
      <c r="DT627" s="30"/>
      <c r="DU627" s="30"/>
      <c r="DV627" s="30"/>
      <c r="DW627" s="3">
        <v>21</v>
      </c>
      <c r="DX627"/>
      <c r="DY627" s="35">
        <v>7.6699999999999994E-6</v>
      </c>
      <c r="DZ627">
        <v>92.331000000000003</v>
      </c>
      <c r="EA627">
        <v>82.343000000000004</v>
      </c>
      <c r="EB627">
        <v>98.593000000000004</v>
      </c>
      <c r="EC627">
        <v>-77.734999999999999</v>
      </c>
      <c r="ED627">
        <v>1.2999999999999999E-2</v>
      </c>
      <c r="EE627"/>
      <c r="EG627" s="33">
        <v>40</v>
      </c>
      <c r="EH627" s="30"/>
      <c r="EI627" s="34">
        <v>7.0600000000000002E-6</v>
      </c>
      <c r="EJ627" s="30">
        <v>58.591999999999999</v>
      </c>
      <c r="EK627" s="30">
        <v>53.566000000000003</v>
      </c>
      <c r="EL627" s="30">
        <v>66.131</v>
      </c>
      <c r="EM627" s="30">
        <v>177.39699999999999</v>
      </c>
      <c r="EN627" s="30">
        <v>1.2E-2</v>
      </c>
      <c r="EO627" s="30"/>
      <c r="EP627" s="30"/>
      <c r="EQ627" s="33"/>
      <c r="ER627" s="30"/>
      <c r="ES627" s="30"/>
      <c r="ET627" s="30"/>
      <c r="EU627" s="30"/>
      <c r="EV627" s="30"/>
      <c r="EW627" s="30"/>
      <c r="EX627" s="30"/>
      <c r="EY627" s="30"/>
      <c r="EZ627" s="30"/>
      <c r="GB627" s="29"/>
      <c r="GC627" s="29"/>
      <c r="GD627" s="29"/>
      <c r="GE627" s="29"/>
      <c r="GF627" s="29"/>
      <c r="GG627" s="29"/>
      <c r="GH627" s="29"/>
      <c r="GI627" s="29"/>
      <c r="GJ627" s="29"/>
      <c r="GK627" s="29"/>
      <c r="GL627" s="29"/>
      <c r="GM627" s="29"/>
      <c r="GN627" s="29"/>
    </row>
    <row r="628" spans="1:196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3"/>
      <c r="M628" s="30"/>
      <c r="N628" s="30"/>
      <c r="O628" s="30"/>
      <c r="P628" s="30"/>
      <c r="Q628" s="30"/>
      <c r="R628" s="30"/>
      <c r="S628" s="30"/>
      <c r="T628" s="30"/>
      <c r="U628" s="30"/>
      <c r="V628" s="33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T628">
        <f>AU629-AZ627</f>
        <v>199.73262032085557</v>
      </c>
      <c r="AU628">
        <f>AX625/(AX620+AX621)</f>
        <v>270.6521739130435</v>
      </c>
      <c r="AV628">
        <f>AW629-AY627</f>
        <v>20.374331550802133</v>
      </c>
      <c r="AW628">
        <f>AX624/(AX620+AX621)</f>
        <v>27.608695652173914</v>
      </c>
      <c r="AX628" t="s">
        <v>9</v>
      </c>
      <c r="AY628">
        <f>AX624/AX623</f>
        <v>18.142857142857142</v>
      </c>
      <c r="AZ628">
        <f>AX625/AX623</f>
        <v>177.85714285714286</v>
      </c>
      <c r="BL628" s="33"/>
      <c r="BM628" s="30"/>
      <c r="BN628" s="30"/>
      <c r="BO628" s="30"/>
      <c r="BP628" s="30"/>
      <c r="BQ628" s="30"/>
      <c r="BR628" s="30"/>
      <c r="BS628" s="30"/>
      <c r="BT628" s="30"/>
      <c r="BU628" s="30"/>
      <c r="BV628" s="30"/>
      <c r="BW628" s="33"/>
      <c r="BX628" s="30"/>
      <c r="BY628" s="30"/>
      <c r="BZ628" s="30"/>
      <c r="CA628" s="30"/>
      <c r="CB628" s="30"/>
      <c r="CC628" s="30"/>
      <c r="CD628" s="30"/>
      <c r="CE628" s="30"/>
      <c r="CF628" s="30"/>
      <c r="CG628" s="33"/>
      <c r="CH628" s="30"/>
      <c r="CI628" s="30"/>
      <c r="CJ628" s="30"/>
      <c r="CK628" s="30"/>
      <c r="CL628" s="30"/>
      <c r="CM628" s="30"/>
      <c r="CN628" s="30"/>
      <c r="CO628" s="30"/>
      <c r="CP628" s="30"/>
      <c r="CQ628" s="30"/>
      <c r="CR628" s="30"/>
      <c r="CS628" s="30"/>
      <c r="CT628" s="30"/>
      <c r="CU628" s="30"/>
      <c r="CV628" s="30"/>
      <c r="CW628" s="30"/>
      <c r="CX628" s="30"/>
      <c r="CY628" s="30"/>
      <c r="CZ628" s="30"/>
      <c r="DA628" s="30"/>
      <c r="DB628" s="33"/>
      <c r="DC628" s="30"/>
      <c r="DD628" s="30"/>
      <c r="DE628" s="30"/>
      <c r="DF628" s="30"/>
      <c r="DG628" s="30"/>
      <c r="DH628" s="30"/>
      <c r="DI628" s="30"/>
      <c r="DJ628" s="30"/>
      <c r="DK628" s="30"/>
      <c r="DL628" s="29"/>
      <c r="DM628" s="29"/>
      <c r="DN628" s="30"/>
      <c r="DO628" s="30"/>
      <c r="DP628" s="30"/>
      <c r="DQ628" s="30"/>
      <c r="DR628" s="30"/>
      <c r="DS628" s="30"/>
      <c r="DT628" s="30"/>
      <c r="DU628" s="30"/>
      <c r="DV628" s="30"/>
      <c r="DW628" s="3">
        <v>22</v>
      </c>
      <c r="DX628"/>
      <c r="DY628" s="35">
        <v>8.8999999999999995E-6</v>
      </c>
      <c r="DZ628">
        <v>102.917</v>
      </c>
      <c r="EA628">
        <v>94.741</v>
      </c>
      <c r="EB628">
        <v>119.852</v>
      </c>
      <c r="EC628">
        <v>102.529</v>
      </c>
      <c r="ED628">
        <v>1.6E-2</v>
      </c>
      <c r="EE628"/>
      <c r="EG628" s="33">
        <v>41</v>
      </c>
      <c r="EH628" s="30"/>
      <c r="EI628" s="34">
        <v>7.9799999999999998E-6</v>
      </c>
      <c r="EJ628" s="30">
        <v>60.375</v>
      </c>
      <c r="EK628" s="30">
        <v>54.64</v>
      </c>
      <c r="EL628" s="30">
        <v>64.78</v>
      </c>
      <c r="EM628" s="30">
        <v>-4.5739999999999998</v>
      </c>
      <c r="EN628" s="30">
        <v>1.4E-2</v>
      </c>
      <c r="EO628" s="30"/>
      <c r="EP628" s="30"/>
      <c r="EQ628" s="33"/>
      <c r="ER628" s="30"/>
      <c r="ES628" s="30"/>
      <c r="ET628" s="30"/>
      <c r="EU628" s="30"/>
      <c r="EV628" s="30"/>
      <c r="EW628" s="30"/>
      <c r="EX628" s="30"/>
      <c r="EY628" s="30"/>
      <c r="EZ628" s="30"/>
      <c r="GB628" s="29"/>
      <c r="GC628" s="29"/>
      <c r="GD628" s="29"/>
      <c r="GE628" s="29"/>
      <c r="GF628" s="29"/>
      <c r="GG628" s="29"/>
      <c r="GH628" s="29"/>
      <c r="GI628" s="29"/>
      <c r="GJ628" s="29"/>
      <c r="GK628" s="29"/>
      <c r="GL628" s="29"/>
      <c r="GM628" s="29"/>
      <c r="GN628" s="29"/>
    </row>
    <row r="629" spans="1:196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3"/>
      <c r="M629" s="30"/>
      <c r="N629" s="30"/>
      <c r="O629" s="30"/>
      <c r="P629" s="30"/>
      <c r="Q629" s="30"/>
      <c r="R629" s="30"/>
      <c r="S629" s="30"/>
      <c r="T629" s="30"/>
      <c r="U629" s="30"/>
      <c r="V629" s="33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U629">
        <f>AX625/(AX620-AX621)</f>
        <v>565.90909090909088</v>
      </c>
      <c r="AW629">
        <f>AX624/(AX620-AX621)</f>
        <v>57.72727272727272</v>
      </c>
      <c r="AX629" t="s">
        <v>10</v>
      </c>
      <c r="AY629">
        <f>AX624/AX622</f>
        <v>90.714285714285708</v>
      </c>
      <c r="AZ629">
        <f>AX625/AX622</f>
        <v>889.28571428571433</v>
      </c>
      <c r="BL629" s="33"/>
      <c r="BM629" s="30"/>
      <c r="BN629" s="30"/>
      <c r="BO629" s="30"/>
      <c r="BP629" s="30"/>
      <c r="BQ629" s="30"/>
      <c r="BR629" s="30"/>
      <c r="BS629" s="30"/>
      <c r="BT629" s="30"/>
      <c r="BU629" s="30"/>
      <c r="BV629" s="30"/>
      <c r="BW629" s="33"/>
      <c r="BX629" s="30"/>
      <c r="BY629" s="30"/>
      <c r="BZ629" s="30"/>
      <c r="CA629" s="30"/>
      <c r="CB629" s="30"/>
      <c r="CC629" s="30"/>
      <c r="CD629" s="30"/>
      <c r="CE629" s="30"/>
      <c r="CF629" s="30"/>
      <c r="CG629" s="33"/>
      <c r="CH629" s="30"/>
      <c r="CI629" s="30"/>
      <c r="CJ629" s="30"/>
      <c r="CK629" s="30"/>
      <c r="CL629" s="30"/>
      <c r="CM629" s="30"/>
      <c r="CN629" s="30"/>
      <c r="CO629" s="30"/>
      <c r="CP629" s="30"/>
      <c r="CQ629" s="30"/>
      <c r="CR629" s="30"/>
      <c r="CS629" s="30"/>
      <c r="CT629" s="30"/>
      <c r="CU629" s="30"/>
      <c r="CV629" s="30"/>
      <c r="CW629" s="30"/>
      <c r="CX629" s="30"/>
      <c r="CY629" s="30"/>
      <c r="CZ629" s="30"/>
      <c r="DA629" s="30"/>
      <c r="DB629" s="33"/>
      <c r="DC629" s="30"/>
      <c r="DD629" s="30"/>
      <c r="DE629" s="30"/>
      <c r="DF629" s="30"/>
      <c r="DG629" s="30"/>
      <c r="DH629" s="30"/>
      <c r="DI629" s="30"/>
      <c r="DJ629" s="30"/>
      <c r="DK629" s="30"/>
      <c r="DL629" s="29"/>
      <c r="DM629" s="29"/>
      <c r="DN629" s="30"/>
      <c r="DO629" s="30"/>
      <c r="DP629" s="30"/>
      <c r="DQ629" s="30"/>
      <c r="DR629" s="30"/>
      <c r="DS629" s="30"/>
      <c r="DT629" s="30"/>
      <c r="DU629" s="30"/>
      <c r="DV629" s="30"/>
      <c r="DW629" s="3">
        <v>23</v>
      </c>
      <c r="DX629"/>
      <c r="DY629" s="35">
        <v>6.7499999999999997E-6</v>
      </c>
      <c r="DZ629">
        <v>123.41500000000001</v>
      </c>
      <c r="EA629">
        <v>111.667</v>
      </c>
      <c r="EB629">
        <v>127.79</v>
      </c>
      <c r="EC629">
        <v>-78.69</v>
      </c>
      <c r="ED629">
        <v>1.0999999999999999E-2</v>
      </c>
      <c r="EE629"/>
      <c r="EG629" s="33">
        <v>42</v>
      </c>
      <c r="EH629" s="30"/>
      <c r="EI629" s="34">
        <v>8.6000000000000007E-6</v>
      </c>
      <c r="EJ629" s="30">
        <v>62.055999999999997</v>
      </c>
      <c r="EK629" s="30">
        <v>59.432000000000002</v>
      </c>
      <c r="EL629" s="30">
        <v>64.332999999999998</v>
      </c>
      <c r="EM629" s="30">
        <v>180</v>
      </c>
      <c r="EN629" s="30">
        <v>1.4999999999999999E-2</v>
      </c>
      <c r="EO629" s="30"/>
      <c r="EP629" s="30"/>
      <c r="EQ629" s="33"/>
      <c r="ER629" s="30"/>
      <c r="ES629" s="30"/>
      <c r="ET629" s="30"/>
      <c r="EU629" s="30"/>
      <c r="EV629" s="30"/>
      <c r="EW629" s="30"/>
      <c r="EX629" s="30"/>
      <c r="EY629" s="30"/>
      <c r="EZ629" s="30"/>
      <c r="GB629" s="29"/>
      <c r="GC629" s="29"/>
      <c r="GD629" s="29"/>
      <c r="GE629" s="29"/>
      <c r="GF629" s="29"/>
      <c r="GG629" s="29"/>
      <c r="GH629" s="29"/>
      <c r="GI629" s="29"/>
      <c r="GJ629" s="29"/>
      <c r="GK629" s="29"/>
      <c r="GL629" s="29"/>
      <c r="GM629" s="29"/>
      <c r="GN629" s="29"/>
    </row>
    <row r="630" spans="1:196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3"/>
      <c r="M630" s="30"/>
      <c r="N630" s="30"/>
      <c r="O630" s="30"/>
      <c r="P630" s="30"/>
      <c r="Q630" s="30"/>
      <c r="R630" s="30"/>
      <c r="S630" s="30"/>
      <c r="T630" s="30"/>
      <c r="U630" s="30"/>
      <c r="V630" s="33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3"/>
      <c r="AR630" s="30"/>
      <c r="AS630" s="30"/>
      <c r="AT630" s="30"/>
      <c r="AU630" s="30"/>
      <c r="AV630" s="30"/>
      <c r="AW630" s="30"/>
      <c r="AX630" s="30"/>
      <c r="AY630" s="30"/>
      <c r="AZ630" s="30"/>
      <c r="BA630" s="29"/>
      <c r="BB630" s="29"/>
      <c r="BC630" s="30"/>
      <c r="BD630" s="30"/>
      <c r="BE630" s="30"/>
      <c r="BF630" s="30"/>
      <c r="BG630" s="30"/>
      <c r="BH630" s="30"/>
      <c r="BI630" s="30"/>
      <c r="BJ630" s="30"/>
      <c r="BK630" s="30"/>
      <c r="BL630" s="33"/>
      <c r="BM630" s="30"/>
      <c r="BN630" s="30"/>
      <c r="BO630" s="30"/>
      <c r="BP630" s="30"/>
      <c r="BQ630" s="30"/>
      <c r="BR630" s="30"/>
      <c r="BS630" s="30"/>
      <c r="BT630" s="30"/>
      <c r="BU630" s="30"/>
      <c r="BV630" s="30"/>
      <c r="BW630" s="33"/>
      <c r="BX630" s="30"/>
      <c r="BY630" s="30"/>
      <c r="BZ630" s="30"/>
      <c r="CA630" s="30"/>
      <c r="CB630" s="30"/>
      <c r="CC630" s="30"/>
      <c r="CD630" s="30"/>
      <c r="CE630" s="30"/>
      <c r="CF630" s="30"/>
      <c r="CG630" s="33"/>
      <c r="CH630" s="30"/>
      <c r="CI630" s="30"/>
      <c r="CJ630" s="30"/>
      <c r="CK630" s="30"/>
      <c r="CL630" s="30"/>
      <c r="CM630" s="30"/>
      <c r="CN630" s="30"/>
      <c r="CO630" s="30"/>
      <c r="CP630" s="30"/>
      <c r="CQ630" s="30"/>
      <c r="CR630" s="30"/>
      <c r="CS630" s="30"/>
      <c r="CT630" s="30"/>
      <c r="CU630" s="30"/>
      <c r="CV630" s="30"/>
      <c r="CW630" s="30"/>
      <c r="CX630" s="30"/>
      <c r="CY630" s="30"/>
      <c r="CZ630" s="30"/>
      <c r="DA630" s="30"/>
      <c r="DB630" s="33"/>
      <c r="DC630" s="30"/>
      <c r="DD630" s="30"/>
      <c r="DE630" s="30"/>
      <c r="DF630" s="30"/>
      <c r="DG630" s="30"/>
      <c r="DH630" s="30"/>
      <c r="DI630" s="30"/>
      <c r="DJ630" s="30"/>
      <c r="DK630" s="30"/>
      <c r="DL630" s="29"/>
      <c r="DM630" s="29"/>
      <c r="DN630" s="30"/>
      <c r="DO630" s="30"/>
      <c r="DP630" s="30"/>
      <c r="DQ630" s="30"/>
      <c r="DR630" s="30"/>
      <c r="DS630" s="30"/>
      <c r="DT630" s="30"/>
      <c r="DU630" s="30"/>
      <c r="DV630" s="30"/>
      <c r="DW630" s="3">
        <v>24</v>
      </c>
      <c r="DX630"/>
      <c r="DY630" s="35">
        <v>6.1399999999999997E-6</v>
      </c>
      <c r="DZ630">
        <v>106.258</v>
      </c>
      <c r="EA630">
        <v>96.841999999999999</v>
      </c>
      <c r="EB630">
        <v>113.444</v>
      </c>
      <c r="EC630">
        <v>101.889</v>
      </c>
      <c r="ED630">
        <v>1.0999999999999999E-2</v>
      </c>
      <c r="EE630"/>
      <c r="EG630" s="33">
        <v>43</v>
      </c>
      <c r="EH630" s="30"/>
      <c r="EI630" s="34">
        <v>5.8300000000000001E-6</v>
      </c>
      <c r="EJ630" s="30">
        <v>63.597999999999999</v>
      </c>
      <c r="EK630" s="30">
        <v>60.963000000000001</v>
      </c>
      <c r="EL630" s="30">
        <v>66.667000000000002</v>
      </c>
      <c r="EM630" s="30">
        <v>-6.34</v>
      </c>
      <c r="EN630" s="30">
        <v>0.01</v>
      </c>
      <c r="EO630" s="30"/>
      <c r="EP630" s="30"/>
      <c r="EQ630" s="33"/>
      <c r="ER630" s="30"/>
      <c r="ES630" s="30"/>
      <c r="ET630" s="30"/>
      <c r="EU630" s="30"/>
      <c r="EV630" s="30"/>
      <c r="EW630" s="30"/>
      <c r="EX630" s="30"/>
      <c r="EY630" s="30"/>
      <c r="EZ630" s="30"/>
      <c r="GB630" s="29"/>
      <c r="GC630" s="29"/>
      <c r="GD630" s="29"/>
      <c r="GE630" s="29"/>
      <c r="GF630" s="29"/>
      <c r="GG630" s="29"/>
      <c r="GH630" s="29"/>
      <c r="GI630" s="29"/>
      <c r="GJ630" s="29"/>
      <c r="GK630" s="29"/>
      <c r="GL630" s="29"/>
      <c r="GM630" s="29"/>
      <c r="GN630" s="29"/>
    </row>
    <row r="631" spans="1:196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3"/>
      <c r="M631" s="30"/>
      <c r="N631" s="30"/>
      <c r="O631" s="30"/>
      <c r="P631" s="30"/>
      <c r="Q631" s="30"/>
      <c r="R631" s="30"/>
      <c r="S631" s="30"/>
      <c r="T631" s="30"/>
      <c r="U631" s="30"/>
      <c r="V631" s="33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6" t="s">
        <v>107</v>
      </c>
      <c r="AR631" s="30"/>
      <c r="AS631" s="30"/>
      <c r="AT631" s="30"/>
      <c r="AU631" s="30"/>
      <c r="AV631" s="30"/>
      <c r="AW631" s="30"/>
      <c r="AX631" s="30"/>
      <c r="AY631" s="30"/>
      <c r="AZ631" s="30"/>
      <c r="BA631" s="29"/>
      <c r="BB631" s="29"/>
      <c r="BC631" s="30"/>
      <c r="BD631" s="30"/>
      <c r="BE631" s="30"/>
      <c r="BF631" s="30"/>
      <c r="BG631" s="30"/>
      <c r="BH631" s="30"/>
      <c r="BI631" s="30"/>
      <c r="BJ631" s="30"/>
      <c r="BK631" s="30"/>
      <c r="BL631" s="33"/>
      <c r="BM631" s="30"/>
      <c r="BN631" s="30"/>
      <c r="BO631" s="30"/>
      <c r="BP631" s="30"/>
      <c r="BQ631" s="30"/>
      <c r="BR631" s="30"/>
      <c r="BS631" s="30"/>
      <c r="BT631" s="30"/>
      <c r="BU631" s="30"/>
      <c r="BV631" s="30"/>
      <c r="BW631" s="33"/>
      <c r="BX631" s="30"/>
      <c r="BY631" s="30"/>
      <c r="BZ631" s="30"/>
      <c r="CA631" s="30"/>
      <c r="CB631" s="30"/>
      <c r="CC631" s="30"/>
      <c r="CD631" s="30"/>
      <c r="CE631" s="30"/>
      <c r="CF631" s="30"/>
      <c r="CG631" s="33"/>
      <c r="CH631" s="30"/>
      <c r="CI631" s="30"/>
      <c r="CJ631" s="30"/>
      <c r="CK631" s="30"/>
      <c r="CL631" s="30"/>
      <c r="CM631" s="30"/>
      <c r="CN631" s="30"/>
      <c r="CO631" s="30"/>
      <c r="CP631" s="30"/>
      <c r="CQ631" s="30"/>
      <c r="CR631" s="30"/>
      <c r="CS631" s="30"/>
      <c r="CT631" s="30"/>
      <c r="CU631" s="30"/>
      <c r="CV631" s="30"/>
      <c r="CW631" s="30"/>
      <c r="CX631" s="30"/>
      <c r="CY631" s="30"/>
      <c r="CZ631" s="30"/>
      <c r="DA631" s="30"/>
      <c r="DB631" s="33"/>
      <c r="DC631" s="30"/>
      <c r="DD631" s="30"/>
      <c r="DE631" s="30"/>
      <c r="DF631" s="30"/>
      <c r="DG631" s="30"/>
      <c r="DH631" s="30"/>
      <c r="DI631" s="30"/>
      <c r="DJ631" s="30"/>
      <c r="DK631" s="30"/>
      <c r="DL631" s="29"/>
      <c r="DM631" s="29"/>
      <c r="DN631" s="30"/>
      <c r="DO631" s="30"/>
      <c r="DP631" s="30"/>
      <c r="DQ631" s="30"/>
      <c r="DR631" s="30"/>
      <c r="DS631" s="30"/>
      <c r="DT631" s="30"/>
      <c r="DU631" s="30"/>
      <c r="DV631" s="30"/>
      <c r="DW631" s="3">
        <v>25</v>
      </c>
      <c r="DX631"/>
      <c r="DY631" s="35">
        <v>5.8300000000000001E-6</v>
      </c>
      <c r="DZ631">
        <v>125.39</v>
      </c>
      <c r="EA631">
        <v>110.70399999999999</v>
      </c>
      <c r="EB631">
        <v>139.72499999999999</v>
      </c>
      <c r="EC631">
        <v>100.008</v>
      </c>
      <c r="ED631">
        <v>0.01</v>
      </c>
      <c r="EE631"/>
      <c r="EG631" s="33">
        <v>44</v>
      </c>
      <c r="EH631" s="30"/>
      <c r="EI631" s="34">
        <v>8.6000000000000007E-6</v>
      </c>
      <c r="EJ631" s="30">
        <v>63.040999999999997</v>
      </c>
      <c r="EK631" s="30">
        <v>57.567999999999998</v>
      </c>
      <c r="EL631" s="30">
        <v>67.774000000000001</v>
      </c>
      <c r="EM631" s="30">
        <v>177.87899999999999</v>
      </c>
      <c r="EN631" s="30">
        <v>1.4999999999999999E-2</v>
      </c>
      <c r="EO631" s="30"/>
      <c r="EP631" s="30"/>
      <c r="EQ631" s="33"/>
      <c r="ER631" s="30"/>
      <c r="ES631" s="30"/>
      <c r="ET631" s="30"/>
      <c r="EU631" s="30"/>
      <c r="EV631" s="30"/>
      <c r="EW631" s="30"/>
      <c r="EX631" s="30"/>
      <c r="EY631" s="30"/>
      <c r="EZ631" s="30"/>
      <c r="GB631" s="29"/>
      <c r="GC631" s="29"/>
      <c r="GD631" s="29"/>
      <c r="GE631" s="29"/>
      <c r="GF631" s="29"/>
      <c r="GG631" s="29"/>
      <c r="GH631" s="29"/>
      <c r="GI631" s="29"/>
      <c r="GJ631" s="29"/>
      <c r="GK631" s="29"/>
      <c r="GL631" s="29"/>
      <c r="GM631" s="29"/>
      <c r="GN631" s="29"/>
    </row>
    <row r="632" spans="1:196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3"/>
      <c r="M632" s="30"/>
      <c r="N632" s="30"/>
      <c r="O632" s="30"/>
      <c r="P632" s="30"/>
      <c r="Q632" s="30"/>
      <c r="R632" s="30"/>
      <c r="S632" s="30"/>
      <c r="T632" s="30"/>
      <c r="U632" s="30"/>
      <c r="V632" s="33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6" t="s">
        <v>12</v>
      </c>
      <c r="AR632" s="37" t="s">
        <v>1</v>
      </c>
      <c r="AS632" s="37" t="s">
        <v>2</v>
      </c>
      <c r="AT632" s="37" t="s">
        <v>3</v>
      </c>
      <c r="AU632" s="37" t="s">
        <v>4</v>
      </c>
      <c r="AV632" s="37" t="s">
        <v>5</v>
      </c>
      <c r="AW632" s="37" t="s">
        <v>6</v>
      </c>
      <c r="AX632" s="37" t="s">
        <v>13</v>
      </c>
      <c r="AY632" s="37"/>
      <c r="AZ632" s="37"/>
      <c r="BA632" s="38"/>
      <c r="BB632" s="38"/>
      <c r="BC632" s="37"/>
      <c r="BD632" s="37"/>
      <c r="BE632" s="37"/>
      <c r="BF632" s="37"/>
      <c r="BG632" s="37"/>
      <c r="BH632" s="37"/>
      <c r="BI632" s="37"/>
      <c r="BJ632" s="37"/>
      <c r="BK632" s="37"/>
      <c r="BL632" s="33"/>
      <c r="BM632" s="30"/>
      <c r="BN632" s="30"/>
      <c r="BO632" s="30"/>
      <c r="BP632" s="30"/>
      <c r="BQ632" s="30"/>
      <c r="BR632" s="30"/>
      <c r="BS632" s="30"/>
      <c r="BT632" s="30"/>
      <c r="BU632" s="30"/>
      <c r="BV632" s="30"/>
      <c r="BW632" s="33"/>
      <c r="BX632" s="30"/>
      <c r="BY632" s="30"/>
      <c r="BZ632" s="30"/>
      <c r="CA632" s="30"/>
      <c r="CB632" s="30"/>
      <c r="CC632" s="30"/>
      <c r="CD632" s="30"/>
      <c r="CE632" s="30"/>
      <c r="CF632" s="30"/>
      <c r="CG632" s="33"/>
      <c r="CH632" s="30"/>
      <c r="CI632" s="30"/>
      <c r="CJ632" s="30"/>
      <c r="CK632" s="30"/>
      <c r="CL632" s="30"/>
      <c r="CM632" s="30"/>
      <c r="CN632" s="30"/>
      <c r="CO632" s="30"/>
      <c r="CP632" s="30"/>
      <c r="CQ632" s="30"/>
      <c r="CR632" s="30"/>
      <c r="CS632" s="30"/>
      <c r="CT632" s="30"/>
      <c r="CU632" s="30"/>
      <c r="CV632" s="30"/>
      <c r="CW632" s="30"/>
      <c r="CX632" s="30"/>
      <c r="CY632" s="30"/>
      <c r="CZ632" s="30"/>
      <c r="DA632" s="30"/>
      <c r="DB632" s="33"/>
      <c r="DC632" s="30"/>
      <c r="DD632" s="30"/>
      <c r="DE632" s="30"/>
      <c r="DF632" s="30"/>
      <c r="DG632" s="30"/>
      <c r="DH632" s="30"/>
      <c r="DI632" s="30"/>
      <c r="DJ632" s="30"/>
      <c r="DK632" s="30"/>
      <c r="DL632" s="29"/>
      <c r="DM632" s="29"/>
      <c r="DN632" s="30"/>
      <c r="DO632" s="30"/>
      <c r="DP632" s="30"/>
      <c r="DQ632" s="30"/>
      <c r="DR632" s="30"/>
      <c r="DS632" s="30"/>
      <c r="DT632" s="30"/>
      <c r="DU632" s="30"/>
      <c r="DV632" s="30"/>
      <c r="DW632" s="3">
        <v>26</v>
      </c>
      <c r="DX632"/>
      <c r="DY632" s="35">
        <v>8.2900000000000002E-6</v>
      </c>
      <c r="DZ632">
        <v>128.96799999999999</v>
      </c>
      <c r="EA632">
        <v>119.872</v>
      </c>
      <c r="EB632">
        <v>143.333</v>
      </c>
      <c r="EC632">
        <v>-79.114000000000004</v>
      </c>
      <c r="ED632">
        <v>1.4999999999999999E-2</v>
      </c>
      <c r="EE632"/>
      <c r="EG632" s="33">
        <v>45</v>
      </c>
      <c r="EH632" s="30"/>
      <c r="EI632" s="34">
        <v>7.6699999999999994E-6</v>
      </c>
      <c r="EJ632" s="30">
        <v>62.93</v>
      </c>
      <c r="EK632" s="30">
        <v>58.555999999999997</v>
      </c>
      <c r="EL632" s="30">
        <v>67.555999999999997</v>
      </c>
      <c r="EM632" s="30">
        <v>-2.3860000000000001</v>
      </c>
      <c r="EN632" s="30">
        <v>1.2999999999999999E-2</v>
      </c>
      <c r="EO632" s="30"/>
      <c r="EP632" s="30"/>
      <c r="EQ632" s="33"/>
      <c r="ER632" s="30"/>
      <c r="ES632" s="30"/>
      <c r="ET632" s="30"/>
      <c r="EU632" s="30"/>
      <c r="EV632" s="30"/>
      <c r="EW632" s="30"/>
      <c r="EX632" s="30"/>
      <c r="EY632" s="30"/>
      <c r="EZ632" s="30"/>
      <c r="GB632" s="29"/>
      <c r="GC632" s="29"/>
      <c r="GD632" s="29"/>
      <c r="GE632" s="29"/>
      <c r="GF632" s="29"/>
      <c r="GG632" s="29"/>
      <c r="GH632" s="29"/>
      <c r="GI632" s="29"/>
      <c r="GJ632" s="29"/>
      <c r="GK632" s="29"/>
      <c r="GL632" s="29"/>
      <c r="GM632" s="29"/>
      <c r="GN632" s="29"/>
    </row>
    <row r="633" spans="1:196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3"/>
      <c r="M633" s="30"/>
      <c r="N633" s="30"/>
      <c r="O633" s="30"/>
      <c r="P633" s="30"/>
      <c r="Q633" s="30"/>
      <c r="R633" s="30"/>
      <c r="S633" s="30"/>
      <c r="T633" s="30"/>
      <c r="U633" s="30"/>
      <c r="V633" s="33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6">
        <v>1</v>
      </c>
      <c r="AR633" s="37"/>
      <c r="AS633" s="59">
        <v>7.0600000000000002E-6</v>
      </c>
      <c r="AT633" s="37">
        <v>148.649</v>
      </c>
      <c r="AU633" s="37">
        <v>143.773</v>
      </c>
      <c r="AV633" s="37">
        <v>152</v>
      </c>
      <c r="AW633" s="37">
        <v>-87.397000000000006</v>
      </c>
      <c r="AX633" s="37">
        <v>1.2E-2</v>
      </c>
      <c r="AY633" s="37"/>
      <c r="AZ633" s="37"/>
      <c r="BA633" s="38"/>
      <c r="BB633" s="38"/>
      <c r="BC633" s="37"/>
      <c r="BD633" s="37"/>
      <c r="BE633" s="37"/>
      <c r="BF633" s="37"/>
      <c r="BG633" s="37"/>
      <c r="BH633" s="37"/>
      <c r="BI633" s="37"/>
      <c r="BJ633" s="37"/>
      <c r="BK633" s="37"/>
      <c r="BL633" s="33"/>
      <c r="BM633" s="30"/>
      <c r="BN633" s="30"/>
      <c r="BO633" s="30"/>
      <c r="BP633" s="30"/>
      <c r="BQ633" s="30"/>
      <c r="BR633" s="30"/>
      <c r="BS633" s="30"/>
      <c r="BT633" s="30"/>
      <c r="BU633" s="30"/>
      <c r="BV633" s="30"/>
      <c r="BW633" s="33"/>
      <c r="BX633" s="30"/>
      <c r="BY633" s="30"/>
      <c r="BZ633" s="30"/>
      <c r="CA633" s="30"/>
      <c r="CB633" s="30"/>
      <c r="CC633" s="30"/>
      <c r="CD633" s="30"/>
      <c r="CE633" s="30"/>
      <c r="CF633" s="30"/>
      <c r="CG633" s="33"/>
      <c r="CH633" s="30"/>
      <c r="CI633" s="30"/>
      <c r="CJ633" s="30"/>
      <c r="CK633" s="30"/>
      <c r="CL633" s="30"/>
      <c r="CM633" s="30"/>
      <c r="CN633" s="30"/>
      <c r="CO633" s="30"/>
      <c r="CP633" s="30"/>
      <c r="CQ633" s="30"/>
      <c r="CR633" s="30"/>
      <c r="CS633" s="30"/>
      <c r="CT633" s="30"/>
      <c r="CU633" s="30"/>
      <c r="CV633" s="30"/>
      <c r="CW633" s="30"/>
      <c r="CX633" s="30"/>
      <c r="CY633" s="30"/>
      <c r="CZ633" s="30"/>
      <c r="DA633" s="30"/>
      <c r="DB633" s="33"/>
      <c r="DC633" s="30"/>
      <c r="DD633" s="30"/>
      <c r="DE633" s="30"/>
      <c r="DF633" s="30"/>
      <c r="DG633" s="30"/>
      <c r="DH633" s="30"/>
      <c r="DI633" s="30"/>
      <c r="DJ633" s="30"/>
      <c r="DK633" s="30"/>
      <c r="DL633" s="29"/>
      <c r="DM633" s="29"/>
      <c r="DN633" s="30"/>
      <c r="DO633" s="30"/>
      <c r="DP633" s="30"/>
      <c r="DQ633" s="30"/>
      <c r="DR633" s="30"/>
      <c r="DS633" s="30"/>
      <c r="DT633" s="30"/>
      <c r="DU633" s="30"/>
      <c r="DV633" s="30"/>
      <c r="DW633" s="3">
        <v>27</v>
      </c>
      <c r="DX633"/>
      <c r="DY633" s="35">
        <v>1.01E-5</v>
      </c>
      <c r="DZ633">
        <v>128.732</v>
      </c>
      <c r="EA633">
        <v>120.667</v>
      </c>
      <c r="EB633">
        <v>133.47399999999999</v>
      </c>
      <c r="EC633">
        <v>102.339</v>
      </c>
      <c r="ED633">
        <v>1.7999999999999999E-2</v>
      </c>
      <c r="EE633"/>
      <c r="EG633" s="33">
        <v>46</v>
      </c>
      <c r="EH633" s="30"/>
      <c r="EI633" s="34">
        <v>9.2099999999999999E-6</v>
      </c>
      <c r="EJ633" s="30">
        <v>61.463999999999999</v>
      </c>
      <c r="EK633" s="30">
        <v>58.444000000000003</v>
      </c>
      <c r="EL633" s="30">
        <v>65.23</v>
      </c>
      <c r="EM633" s="30">
        <v>180</v>
      </c>
      <c r="EN633" s="30">
        <v>1.6E-2</v>
      </c>
      <c r="EO633" s="30"/>
      <c r="EP633" s="30"/>
      <c r="EQ633" s="33"/>
      <c r="ER633" s="30"/>
      <c r="ES633" s="30"/>
      <c r="ET633" s="30"/>
      <c r="EU633" s="30"/>
      <c r="EV633" s="30"/>
      <c r="EW633" s="30"/>
      <c r="EX633" s="30"/>
      <c r="EY633" s="30"/>
      <c r="EZ633" s="30"/>
      <c r="GB633" s="29"/>
      <c r="GC633" s="29"/>
      <c r="GD633" s="29"/>
      <c r="GE633" s="29"/>
      <c r="GF633" s="29"/>
      <c r="GG633" s="29"/>
      <c r="GH633" s="29"/>
      <c r="GI633" s="29"/>
      <c r="GJ633" s="29"/>
      <c r="GK633" s="29"/>
      <c r="GL633" s="29"/>
      <c r="GM633" s="29"/>
      <c r="GN633" s="29"/>
    </row>
    <row r="634" spans="1:196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3"/>
      <c r="M634" s="30"/>
      <c r="N634" s="30"/>
      <c r="O634" s="30"/>
      <c r="P634" s="30"/>
      <c r="Q634" s="30"/>
      <c r="R634" s="30"/>
      <c r="S634" s="30"/>
      <c r="T634" s="30"/>
      <c r="U634" s="30"/>
      <c r="V634" s="33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6">
        <v>2</v>
      </c>
      <c r="AR634" s="37"/>
      <c r="AS634" s="59">
        <v>7.3699999999999997E-6</v>
      </c>
      <c r="AT634" s="37">
        <v>150.18</v>
      </c>
      <c r="AU634" s="37">
        <v>146.739</v>
      </c>
      <c r="AV634" s="37">
        <v>153</v>
      </c>
      <c r="AW634" s="37">
        <v>97.430999999999997</v>
      </c>
      <c r="AX634" s="37">
        <v>1.2999999999999999E-2</v>
      </c>
      <c r="AY634" s="37"/>
      <c r="AZ634" s="37"/>
      <c r="BA634" s="38"/>
      <c r="BB634" s="38"/>
      <c r="BC634" s="37"/>
      <c r="BD634" s="37"/>
      <c r="BE634" s="37"/>
      <c r="BF634" s="37"/>
      <c r="BG634" s="37"/>
      <c r="BH634" s="37"/>
      <c r="BI634" s="37"/>
      <c r="BJ634" s="37"/>
      <c r="BK634" s="37"/>
      <c r="BL634" s="33"/>
      <c r="BM634" s="30"/>
      <c r="BN634" s="30"/>
      <c r="BO634" s="30"/>
      <c r="BP634" s="30"/>
      <c r="BQ634" s="30"/>
      <c r="BR634" s="30"/>
      <c r="BS634" s="30"/>
      <c r="BT634" s="30"/>
      <c r="BU634" s="30"/>
      <c r="BV634" s="30"/>
      <c r="BW634" s="33"/>
      <c r="BX634" s="30"/>
      <c r="BY634" s="30"/>
      <c r="BZ634" s="30"/>
      <c r="CA634" s="30"/>
      <c r="CB634" s="30"/>
      <c r="CC634" s="30"/>
      <c r="CD634" s="30"/>
      <c r="CE634" s="30"/>
      <c r="CF634" s="30"/>
      <c r="CG634" s="33"/>
      <c r="CH634" s="30"/>
      <c r="CI634" s="30"/>
      <c r="CJ634" s="30"/>
      <c r="CK634" s="30"/>
      <c r="CL634" s="30"/>
      <c r="CM634" s="30"/>
      <c r="CN634" s="30"/>
      <c r="CO634" s="30"/>
      <c r="CP634" s="30"/>
      <c r="CQ634" s="30"/>
      <c r="CR634" s="30"/>
      <c r="CS634" s="30"/>
      <c r="CT634" s="30"/>
      <c r="CU634" s="30"/>
      <c r="CV634" s="30"/>
      <c r="CW634" s="30"/>
      <c r="CX634" s="30"/>
      <c r="CY634" s="30"/>
      <c r="CZ634" s="30"/>
      <c r="DA634" s="30"/>
      <c r="DB634" s="33"/>
      <c r="DC634" s="30"/>
      <c r="DD634" s="30"/>
      <c r="DE634" s="30"/>
      <c r="DF634" s="30"/>
      <c r="DG634" s="30"/>
      <c r="DH634" s="30"/>
      <c r="DI634" s="30"/>
      <c r="DJ634" s="30"/>
      <c r="DK634" s="30"/>
      <c r="DL634" s="29"/>
      <c r="DM634" s="29"/>
      <c r="DN634" s="30"/>
      <c r="DO634" s="30"/>
      <c r="DP634" s="30"/>
      <c r="DQ634" s="30"/>
      <c r="DR634" s="30"/>
      <c r="DS634" s="30"/>
      <c r="DT634" s="30"/>
      <c r="DU634" s="30"/>
      <c r="DV634" s="30"/>
      <c r="DW634" s="3">
        <v>28</v>
      </c>
      <c r="DX634"/>
      <c r="DY634" s="35">
        <v>7.9799999999999998E-6</v>
      </c>
      <c r="DZ634">
        <v>126.467</v>
      </c>
      <c r="EA634">
        <v>112</v>
      </c>
      <c r="EB634">
        <v>139.30500000000001</v>
      </c>
      <c r="EC634">
        <v>-78.231999999999999</v>
      </c>
      <c r="ED634">
        <v>1.4E-2</v>
      </c>
      <c r="EE634"/>
      <c r="EG634" s="33">
        <v>47</v>
      </c>
      <c r="EH634" s="30"/>
      <c r="EI634" s="34">
        <v>8.6000000000000007E-6</v>
      </c>
      <c r="EJ634" s="30">
        <v>61.747</v>
      </c>
      <c r="EK634" s="30">
        <v>57.290999999999997</v>
      </c>
      <c r="EL634" s="30">
        <v>66.415999999999997</v>
      </c>
      <c r="EM634" s="30">
        <v>-6.1159999999999997</v>
      </c>
      <c r="EN634" s="30">
        <v>1.4999999999999999E-2</v>
      </c>
      <c r="EO634" s="30"/>
      <c r="EP634" s="30"/>
      <c r="EQ634" s="33"/>
      <c r="ER634" s="30"/>
      <c r="ES634" s="30"/>
      <c r="ET634" s="30"/>
      <c r="EU634" s="30"/>
      <c r="EV634" s="30"/>
      <c r="EW634" s="30"/>
      <c r="EX634" s="30"/>
      <c r="EY634" s="30"/>
      <c r="EZ634" s="30"/>
      <c r="GB634" s="29"/>
      <c r="GC634" s="29"/>
      <c r="GD634" s="29"/>
      <c r="GE634" s="29"/>
      <c r="GF634" s="29"/>
      <c r="GG634" s="29"/>
      <c r="GH634" s="29"/>
      <c r="GI634" s="29"/>
      <c r="GJ634" s="29"/>
      <c r="GK634" s="29"/>
      <c r="GL634" s="29"/>
      <c r="GM634" s="29"/>
      <c r="GN634" s="29"/>
    </row>
    <row r="635" spans="1:196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3"/>
      <c r="M635" s="30"/>
      <c r="N635" s="30"/>
      <c r="O635" s="30"/>
      <c r="P635" s="30"/>
      <c r="Q635" s="30"/>
      <c r="R635" s="30"/>
      <c r="S635" s="30"/>
      <c r="T635" s="30"/>
      <c r="U635" s="30"/>
      <c r="V635" s="33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6">
        <v>3</v>
      </c>
      <c r="AR635" s="37"/>
      <c r="AS635" s="59">
        <v>8.6000000000000007E-6</v>
      </c>
      <c r="AT635" s="37">
        <v>148.571</v>
      </c>
      <c r="AU635" s="37">
        <v>143.70400000000001</v>
      </c>
      <c r="AV635" s="37">
        <v>152.55600000000001</v>
      </c>
      <c r="AW635" s="37">
        <v>-83.66</v>
      </c>
      <c r="AX635" s="37">
        <v>1.4999999999999999E-2</v>
      </c>
      <c r="AY635" s="37"/>
      <c r="AZ635" s="37"/>
      <c r="BA635" s="38"/>
      <c r="BB635" s="38"/>
      <c r="BC635" s="37"/>
      <c r="BD635" s="37"/>
      <c r="BE635" s="37"/>
      <c r="BF635" s="37"/>
      <c r="BG635" s="37"/>
      <c r="BH635" s="37"/>
      <c r="BI635" s="37"/>
      <c r="BJ635" s="37"/>
      <c r="BK635" s="37"/>
      <c r="BL635" s="33"/>
      <c r="BM635" s="30"/>
      <c r="BN635" s="30"/>
      <c r="BO635" s="30"/>
      <c r="BP635" s="30"/>
      <c r="BQ635" s="30"/>
      <c r="BR635" s="30"/>
      <c r="BS635" s="30"/>
      <c r="BT635" s="30"/>
      <c r="BU635" s="30"/>
      <c r="BV635" s="30"/>
      <c r="BW635" s="33"/>
      <c r="BX635" s="30"/>
      <c r="BY635" s="30"/>
      <c r="BZ635" s="30"/>
      <c r="CA635" s="30"/>
      <c r="CB635" s="30"/>
      <c r="CC635" s="30"/>
      <c r="CD635" s="30"/>
      <c r="CE635" s="30"/>
      <c r="CF635" s="30"/>
      <c r="CG635" s="33"/>
      <c r="CH635" s="30"/>
      <c r="CI635" s="30"/>
      <c r="CJ635" s="30"/>
      <c r="CK635" s="30"/>
      <c r="CL635" s="30"/>
      <c r="CM635" s="30"/>
      <c r="CN635" s="30"/>
      <c r="CO635" s="30"/>
      <c r="CP635" s="30"/>
      <c r="CQ635" s="30"/>
      <c r="CR635" s="30"/>
      <c r="CS635" s="30"/>
      <c r="CT635" s="30"/>
      <c r="CU635" s="30"/>
      <c r="CV635" s="30"/>
      <c r="CW635" s="30"/>
      <c r="CX635" s="30"/>
      <c r="CY635" s="30"/>
      <c r="CZ635" s="30"/>
      <c r="DA635" s="30"/>
      <c r="DB635" s="33"/>
      <c r="DC635" s="30"/>
      <c r="DD635" s="30"/>
      <c r="DE635" s="30"/>
      <c r="DF635" s="30"/>
      <c r="DG635" s="30"/>
      <c r="DH635" s="30"/>
      <c r="DI635" s="30"/>
      <c r="DJ635" s="30"/>
      <c r="DK635" s="30"/>
      <c r="DL635" s="29"/>
      <c r="DM635" s="29"/>
      <c r="DN635" s="30"/>
      <c r="DO635" s="30"/>
      <c r="DP635" s="30"/>
      <c r="DQ635" s="30"/>
      <c r="DR635" s="30"/>
      <c r="DS635" s="30"/>
      <c r="DT635" s="30"/>
      <c r="DU635" s="30"/>
      <c r="DV635" s="30"/>
      <c r="DW635" s="3">
        <v>29</v>
      </c>
      <c r="DX635" t="s">
        <v>3</v>
      </c>
      <c r="DY635" s="35">
        <v>7.9200000000000004E-6</v>
      </c>
      <c r="DZ635">
        <v>96.552000000000007</v>
      </c>
      <c r="EA635">
        <v>88.936999999999998</v>
      </c>
      <c r="EB635">
        <v>104.154</v>
      </c>
      <c r="EC635">
        <v>18.463999999999999</v>
      </c>
      <c r="ED635">
        <v>1.4E-2</v>
      </c>
      <c r="EE635"/>
      <c r="EG635" s="33">
        <v>48</v>
      </c>
      <c r="EH635" s="30"/>
      <c r="EI635" s="34">
        <v>8.8999999999999995E-6</v>
      </c>
      <c r="EJ635" s="30">
        <v>63.558999999999997</v>
      </c>
      <c r="EK635" s="30">
        <v>57.143000000000001</v>
      </c>
      <c r="EL635" s="30">
        <v>73</v>
      </c>
      <c r="EM635" s="30">
        <v>177.95500000000001</v>
      </c>
      <c r="EN635" s="30">
        <v>1.6E-2</v>
      </c>
      <c r="EO635" s="30"/>
      <c r="EP635" s="30"/>
      <c r="EQ635" s="33"/>
      <c r="ER635" s="30"/>
      <c r="ES635" s="30"/>
      <c r="ET635" s="30"/>
      <c r="EU635" s="30"/>
      <c r="EV635" s="30"/>
      <c r="EW635" s="30"/>
      <c r="EX635" s="30"/>
      <c r="EY635" s="30"/>
      <c r="EZ635" s="30"/>
      <c r="GB635" s="29"/>
      <c r="GC635" s="29"/>
      <c r="GD635" s="29"/>
      <c r="GE635" s="29"/>
      <c r="GF635" s="29"/>
      <c r="GG635" s="29"/>
      <c r="GH635" s="29"/>
      <c r="GI635" s="29"/>
      <c r="GJ635" s="29"/>
      <c r="GK635" s="29"/>
      <c r="GL635" s="29"/>
      <c r="GM635" s="29"/>
      <c r="GN635" s="29"/>
    </row>
    <row r="636" spans="1:196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3"/>
      <c r="M636" s="30"/>
      <c r="N636" s="30"/>
      <c r="O636" s="30"/>
      <c r="P636" s="30"/>
      <c r="Q636" s="30"/>
      <c r="R636" s="30"/>
      <c r="S636" s="30"/>
      <c r="T636" s="30"/>
      <c r="U636" s="30"/>
      <c r="V636" s="33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6">
        <v>4</v>
      </c>
      <c r="AR636" s="37"/>
      <c r="AS636" s="59">
        <v>6.7499999999999997E-6</v>
      </c>
      <c r="AT636" s="37">
        <v>148.47499999999999</v>
      </c>
      <c r="AU636" s="37">
        <v>145.19</v>
      </c>
      <c r="AV636" s="37">
        <v>152.667</v>
      </c>
      <c r="AW636" s="37">
        <v>92.725999999999999</v>
      </c>
      <c r="AX636" s="37">
        <v>1.2E-2</v>
      </c>
      <c r="AY636" s="37"/>
      <c r="AZ636" s="37"/>
      <c r="BA636" s="38"/>
      <c r="BB636" s="38"/>
      <c r="BC636" s="37"/>
      <c r="BD636" s="37"/>
      <c r="BE636" s="37"/>
      <c r="BF636" s="37"/>
      <c r="BG636" s="37"/>
      <c r="BH636" s="37"/>
      <c r="BI636" s="37"/>
      <c r="BJ636" s="37"/>
      <c r="BK636" s="37"/>
      <c r="BL636" s="33"/>
      <c r="BM636" s="30"/>
      <c r="BN636" s="30"/>
      <c r="BO636" s="30"/>
      <c r="BP636" s="30"/>
      <c r="BQ636" s="30"/>
      <c r="BR636" s="30"/>
      <c r="BS636" s="30"/>
      <c r="BT636" s="30"/>
      <c r="BU636" s="30"/>
      <c r="BV636" s="30"/>
      <c r="BW636" s="33"/>
      <c r="BX636" s="30"/>
      <c r="BY636" s="30"/>
      <c r="BZ636" s="30"/>
      <c r="CA636" s="30"/>
      <c r="CB636" s="30"/>
      <c r="CC636" s="30"/>
      <c r="CD636" s="30"/>
      <c r="CE636" s="30"/>
      <c r="CF636" s="30"/>
      <c r="CG636" s="33"/>
      <c r="CH636" s="30"/>
      <c r="CI636" s="30"/>
      <c r="CJ636" s="30"/>
      <c r="CK636" s="30"/>
      <c r="CL636" s="30"/>
      <c r="CM636" s="30"/>
      <c r="CN636" s="30"/>
      <c r="CO636" s="30"/>
      <c r="CP636" s="30"/>
      <c r="CQ636" s="30"/>
      <c r="CR636" s="30"/>
      <c r="CS636" s="30"/>
      <c r="CT636" s="30"/>
      <c r="CU636" s="30"/>
      <c r="CV636" s="30"/>
      <c r="CW636" s="30"/>
      <c r="CX636" s="30"/>
      <c r="CY636" s="30"/>
      <c r="CZ636" s="30"/>
      <c r="DA636" s="30"/>
      <c r="DB636" s="33"/>
      <c r="DC636" s="30"/>
      <c r="DD636" s="30"/>
      <c r="DE636" s="30"/>
      <c r="DF636" s="30"/>
      <c r="DG636" s="30"/>
      <c r="DH636" s="30"/>
      <c r="DI636" s="30"/>
      <c r="DJ636" s="30"/>
      <c r="DK636" s="30"/>
      <c r="DL636" s="29"/>
      <c r="DM636" s="29"/>
      <c r="DN636" s="30"/>
      <c r="DO636" s="30"/>
      <c r="DP636" s="30"/>
      <c r="DQ636" s="30"/>
      <c r="DR636" s="30"/>
      <c r="DS636" s="30"/>
      <c r="DT636" s="30"/>
      <c r="DU636" s="30"/>
      <c r="DV636" s="30"/>
      <c r="DW636" s="3">
        <v>30</v>
      </c>
      <c r="DX636" t="s">
        <v>7</v>
      </c>
      <c r="DY636" s="35">
        <v>1.1599999999999999E-6</v>
      </c>
      <c r="DZ636">
        <v>17.318999999999999</v>
      </c>
      <c r="EA636">
        <v>15.52</v>
      </c>
      <c r="EB636">
        <v>19.262</v>
      </c>
      <c r="EC636">
        <v>91.585999999999999</v>
      </c>
      <c r="ED636">
        <v>2E-3</v>
      </c>
      <c r="EE636"/>
      <c r="EG636" s="33">
        <v>49</v>
      </c>
      <c r="EH636" s="30"/>
      <c r="EI636" s="34">
        <v>6.4500000000000001E-6</v>
      </c>
      <c r="EJ636" s="30">
        <v>67.58</v>
      </c>
      <c r="EK636" s="30">
        <v>61.2</v>
      </c>
      <c r="EL636" s="30">
        <v>73.832999999999998</v>
      </c>
      <c r="EM636" s="30">
        <v>0</v>
      </c>
      <c r="EN636" s="30">
        <v>1.0999999999999999E-2</v>
      </c>
      <c r="EO636" s="30"/>
      <c r="EP636" s="30"/>
      <c r="EQ636" s="33"/>
      <c r="ER636" s="30"/>
      <c r="ES636" s="30"/>
      <c r="ET636" s="30"/>
      <c r="EU636" s="30"/>
      <c r="EV636" s="30"/>
      <c r="EW636" s="30"/>
      <c r="EX636" s="30"/>
      <c r="EY636" s="30"/>
      <c r="EZ636" s="30"/>
      <c r="GB636" s="29"/>
      <c r="GC636" s="29"/>
      <c r="GD636" s="29"/>
      <c r="GE636" s="29"/>
      <c r="GF636" s="29"/>
      <c r="GG636" s="29"/>
      <c r="GH636" s="29"/>
      <c r="GI636" s="29"/>
      <c r="GJ636" s="29"/>
      <c r="GK636" s="29"/>
      <c r="GL636" s="29"/>
      <c r="GM636" s="29"/>
      <c r="GN636" s="29"/>
    </row>
    <row r="637" spans="1:196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3"/>
      <c r="M637" s="30"/>
      <c r="N637" s="30"/>
      <c r="O637" s="30"/>
      <c r="P637" s="30"/>
      <c r="Q637" s="30"/>
      <c r="R637" s="30"/>
      <c r="S637" s="30"/>
      <c r="T637" s="30"/>
      <c r="U637" s="30"/>
      <c r="V637" s="33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6">
        <v>5</v>
      </c>
      <c r="AR637" s="37"/>
      <c r="AS637" s="59">
        <v>1.26E-5</v>
      </c>
      <c r="AT637" s="37">
        <v>153.52799999999999</v>
      </c>
      <c r="AU637" s="37">
        <v>149</v>
      </c>
      <c r="AV637" s="37">
        <v>156.292</v>
      </c>
      <c r="AW637" s="37">
        <v>-82.875</v>
      </c>
      <c r="AX637" s="37">
        <v>2.1999999999999999E-2</v>
      </c>
      <c r="AY637" s="37"/>
      <c r="AZ637" s="37"/>
      <c r="BA637" s="38"/>
      <c r="BB637" s="38"/>
      <c r="BC637" s="37"/>
      <c r="BD637" s="37"/>
      <c r="BE637" s="37"/>
      <c r="BF637" s="37"/>
      <c r="BG637" s="37"/>
      <c r="BH637" s="37"/>
      <c r="BI637" s="37"/>
      <c r="BJ637" s="37"/>
      <c r="BK637" s="37"/>
      <c r="BL637" s="33"/>
      <c r="BM637" s="30"/>
      <c r="BN637" s="30"/>
      <c r="BO637" s="30"/>
      <c r="BP637" s="30"/>
      <c r="BQ637" s="30"/>
      <c r="BR637" s="30"/>
      <c r="BS637" s="30"/>
      <c r="BT637" s="30"/>
      <c r="BU637" s="30"/>
      <c r="BV637" s="30"/>
      <c r="BW637" s="33"/>
      <c r="BX637" s="30"/>
      <c r="BY637" s="30"/>
      <c r="BZ637" s="30"/>
      <c r="CA637" s="30"/>
      <c r="CB637" s="30"/>
      <c r="CC637" s="30"/>
      <c r="CD637" s="30"/>
      <c r="CE637" s="30"/>
      <c r="CF637" s="30"/>
      <c r="CG637" s="33"/>
      <c r="CH637" s="30"/>
      <c r="CI637" s="30"/>
      <c r="CJ637" s="30"/>
      <c r="CK637" s="30"/>
      <c r="CL637" s="30"/>
      <c r="CM637" s="30"/>
      <c r="CN637" s="30"/>
      <c r="CO637" s="30"/>
      <c r="CP637" s="30"/>
      <c r="CQ637" s="30"/>
      <c r="CR637" s="30"/>
      <c r="CS637" s="30"/>
      <c r="CT637" s="30"/>
      <c r="CU637" s="30"/>
      <c r="CV637" s="30"/>
      <c r="CW637" s="30"/>
      <c r="CX637" s="30"/>
      <c r="CY637" s="30"/>
      <c r="CZ637" s="30"/>
      <c r="DA637" s="30"/>
      <c r="DB637" s="33"/>
      <c r="DC637" s="30"/>
      <c r="DD637" s="30"/>
      <c r="DE637" s="30"/>
      <c r="DF637" s="30"/>
      <c r="DG637" s="30"/>
      <c r="DH637" s="30"/>
      <c r="DI637" s="30"/>
      <c r="DJ637" s="30"/>
      <c r="DK637" s="30"/>
      <c r="DL637" s="29"/>
      <c r="DM637" s="29"/>
      <c r="DN637" s="30"/>
      <c r="DO637" s="30"/>
      <c r="DP637" s="30"/>
      <c r="DQ637" s="30"/>
      <c r="DR637" s="30"/>
      <c r="DS637" s="30"/>
      <c r="DT637" s="30"/>
      <c r="DU637" s="30"/>
      <c r="DV637" s="30"/>
      <c r="DW637" s="3">
        <v>31</v>
      </c>
      <c r="DX637" t="s">
        <v>4</v>
      </c>
      <c r="DY637" s="35">
        <v>5.8300000000000001E-6</v>
      </c>
      <c r="DZ637">
        <v>71.405000000000001</v>
      </c>
      <c r="EA637">
        <v>66.510000000000005</v>
      </c>
      <c r="EB637">
        <v>75.025000000000006</v>
      </c>
      <c r="EC637">
        <v>-80.134</v>
      </c>
      <c r="ED637">
        <v>0.01</v>
      </c>
      <c r="EE637"/>
      <c r="EG637" s="33">
        <v>50</v>
      </c>
      <c r="EH637" s="30"/>
      <c r="EI637" s="34">
        <v>5.8300000000000001E-6</v>
      </c>
      <c r="EJ637" s="30">
        <v>68.031000000000006</v>
      </c>
      <c r="EK637" s="30">
        <v>56.741</v>
      </c>
      <c r="EL637" s="30">
        <v>73.778000000000006</v>
      </c>
      <c r="EM637" s="30">
        <v>173.66</v>
      </c>
      <c r="EN637" s="30">
        <v>0.01</v>
      </c>
      <c r="EO637" s="30"/>
      <c r="EP637" s="30"/>
      <c r="EQ637" s="33"/>
      <c r="ER637" s="30"/>
      <c r="ES637" s="30"/>
      <c r="ET637" s="30"/>
      <c r="EU637" s="30"/>
      <c r="EV637" s="30"/>
      <c r="EW637" s="30"/>
      <c r="EX637" s="30"/>
      <c r="EY637" s="30"/>
      <c r="EZ637" s="30"/>
      <c r="GB637" s="29"/>
      <c r="GC637" s="29"/>
      <c r="GD637" s="29"/>
      <c r="GE637" s="29"/>
      <c r="GF637" s="29"/>
      <c r="GG637" s="29"/>
      <c r="GH637" s="29"/>
      <c r="GI637" s="29"/>
      <c r="GJ637" s="29"/>
      <c r="GK637" s="29"/>
      <c r="GL637" s="29"/>
      <c r="GM637" s="29"/>
      <c r="GN637" s="29"/>
    </row>
    <row r="638" spans="1:196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3"/>
      <c r="M638" s="30"/>
      <c r="N638" s="30"/>
      <c r="O638" s="30"/>
      <c r="P638" s="30"/>
      <c r="Q638" s="30"/>
      <c r="R638" s="30"/>
      <c r="S638" s="30"/>
      <c r="T638" s="30"/>
      <c r="U638" s="30"/>
      <c r="V638" s="33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6">
        <v>6</v>
      </c>
      <c r="AR638" s="37"/>
      <c r="AS638" s="59">
        <v>8.8999999999999995E-6</v>
      </c>
      <c r="AT638" s="37">
        <v>149.11799999999999</v>
      </c>
      <c r="AU638" s="37">
        <v>146</v>
      </c>
      <c r="AV638" s="37">
        <v>155</v>
      </c>
      <c r="AW638" s="37">
        <v>98.13</v>
      </c>
      <c r="AX638" s="37">
        <v>1.6E-2</v>
      </c>
      <c r="AY638" s="37"/>
      <c r="AZ638" s="37"/>
      <c r="BA638" s="38"/>
      <c r="BB638" s="38"/>
      <c r="BC638" s="37"/>
      <c r="BD638" s="37"/>
      <c r="BE638" s="37"/>
      <c r="BF638" s="37"/>
      <c r="BG638" s="37"/>
      <c r="BH638" s="37"/>
      <c r="BI638" s="37"/>
      <c r="BJ638" s="37"/>
      <c r="BK638" s="37"/>
      <c r="BL638" s="33"/>
      <c r="BM638" s="30"/>
      <c r="BN638" s="30"/>
      <c r="BO638" s="30"/>
      <c r="BP638" s="30"/>
      <c r="BQ638" s="30"/>
      <c r="BR638" s="30"/>
      <c r="BS638" s="30"/>
      <c r="BT638" s="30"/>
      <c r="BU638" s="30"/>
      <c r="BV638" s="30"/>
      <c r="BW638" s="33"/>
      <c r="BX638" s="30"/>
      <c r="BY638" s="30"/>
      <c r="BZ638" s="30"/>
      <c r="CA638" s="30"/>
      <c r="CB638" s="30"/>
      <c r="CC638" s="30"/>
      <c r="CD638" s="30"/>
      <c r="CE638" s="30"/>
      <c r="CF638" s="30"/>
      <c r="CG638" s="33"/>
      <c r="CH638" s="30"/>
      <c r="CI638" s="30"/>
      <c r="CJ638" s="30"/>
      <c r="CK638" s="30"/>
      <c r="CL638" s="30"/>
      <c r="CM638" s="30"/>
      <c r="CN638" s="30"/>
      <c r="CO638" s="30"/>
      <c r="CP638" s="30"/>
      <c r="CQ638" s="30"/>
      <c r="CR638" s="30"/>
      <c r="CS638" s="30"/>
      <c r="CT638" s="30"/>
      <c r="CU638" s="30"/>
      <c r="CV638" s="30"/>
      <c r="CW638" s="30"/>
      <c r="CX638" s="30"/>
      <c r="CY638" s="30"/>
      <c r="CZ638" s="30"/>
      <c r="DA638" s="30"/>
      <c r="DB638" s="33"/>
      <c r="DC638" s="30"/>
      <c r="DD638" s="30"/>
      <c r="DE638" s="30"/>
      <c r="DF638" s="30"/>
      <c r="DG638" s="30"/>
      <c r="DH638" s="30"/>
      <c r="DI638" s="30"/>
      <c r="DJ638" s="30"/>
      <c r="DK638" s="30"/>
      <c r="DL638" s="29"/>
      <c r="DM638" s="29"/>
      <c r="DN638" s="30"/>
      <c r="DO638" s="30"/>
      <c r="DP638" s="30"/>
      <c r="DQ638" s="30"/>
      <c r="DR638" s="30"/>
      <c r="DS638" s="30"/>
      <c r="DT638" s="30"/>
      <c r="DU638" s="30"/>
      <c r="DV638" s="30"/>
      <c r="DW638" s="3">
        <v>32</v>
      </c>
      <c r="DX638" t="s">
        <v>5</v>
      </c>
      <c r="DY638" s="35">
        <v>1.01E-5</v>
      </c>
      <c r="DZ638">
        <v>128.96799999999999</v>
      </c>
      <c r="EA638">
        <v>120.667</v>
      </c>
      <c r="EB638">
        <v>143.333</v>
      </c>
      <c r="EC638">
        <v>104.621</v>
      </c>
      <c r="ED638">
        <v>1.7999999999999999E-2</v>
      </c>
      <c r="EE638"/>
      <c r="EG638" s="33">
        <v>51</v>
      </c>
      <c r="EH638" s="30"/>
      <c r="EI638" s="34">
        <v>8.6000000000000007E-6</v>
      </c>
      <c r="EJ638" s="30">
        <v>71.224999999999994</v>
      </c>
      <c r="EK638" s="30">
        <v>64.361000000000004</v>
      </c>
      <c r="EL638" s="30">
        <v>77.72</v>
      </c>
      <c r="EM638" s="30">
        <v>-2.121</v>
      </c>
      <c r="EN638" s="30">
        <v>1.4999999999999999E-2</v>
      </c>
      <c r="EO638" s="30"/>
      <c r="EP638" s="30"/>
      <c r="EQ638" s="33"/>
      <c r="ER638" s="30"/>
      <c r="ES638" s="30"/>
      <c r="ET638" s="30"/>
      <c r="EU638" s="30"/>
      <c r="EV638" s="30"/>
      <c r="EW638" s="30"/>
      <c r="EX638" s="30"/>
      <c r="EY638" s="30"/>
      <c r="EZ638" s="30"/>
      <c r="GB638" s="29"/>
      <c r="GC638" s="29"/>
      <c r="GD638" s="29"/>
      <c r="GE638" s="29"/>
      <c r="GF638" s="29"/>
      <c r="GG638" s="29"/>
      <c r="GH638" s="29"/>
      <c r="GI638" s="29"/>
      <c r="GJ638" s="29"/>
      <c r="GK638" s="29"/>
      <c r="GL638" s="29"/>
      <c r="GM638" s="29"/>
      <c r="GN638" s="29"/>
    </row>
    <row r="639" spans="1:196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3"/>
      <c r="M639" s="30"/>
      <c r="N639" s="30"/>
      <c r="O639" s="30"/>
      <c r="P639" s="30"/>
      <c r="Q639" s="30"/>
      <c r="R639" s="30"/>
      <c r="S639" s="30"/>
      <c r="T639" s="30"/>
      <c r="U639" s="30"/>
      <c r="V639" s="33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6">
        <v>7</v>
      </c>
      <c r="AR639" s="37"/>
      <c r="AS639" s="59">
        <v>2.12E-5</v>
      </c>
      <c r="AT639" s="37">
        <v>151.06100000000001</v>
      </c>
      <c r="AU639" s="37">
        <v>147.65700000000001</v>
      </c>
      <c r="AV639" s="37">
        <v>157.02000000000001</v>
      </c>
      <c r="AW639" s="37">
        <v>-84.957999999999998</v>
      </c>
      <c r="AX639" s="37">
        <v>3.7999999999999999E-2</v>
      </c>
      <c r="AY639" s="37"/>
      <c r="AZ639" s="37"/>
      <c r="BA639" s="38"/>
      <c r="BB639" s="38"/>
      <c r="BC639" s="37"/>
      <c r="BD639" s="37"/>
      <c r="BE639" s="37"/>
      <c r="BF639" s="37"/>
      <c r="BG639" s="37"/>
      <c r="BH639" s="37"/>
      <c r="BI639" s="37"/>
      <c r="BJ639" s="37"/>
      <c r="BK639" s="37"/>
      <c r="BL639" s="33"/>
      <c r="BM639" s="30"/>
      <c r="BN639" s="30"/>
      <c r="BO639" s="30"/>
      <c r="BP639" s="30"/>
      <c r="BQ639" s="30"/>
      <c r="BR639" s="30"/>
      <c r="BS639" s="30"/>
      <c r="BT639" s="30"/>
      <c r="BU639" s="30"/>
      <c r="BV639" s="30"/>
      <c r="BW639" s="33"/>
      <c r="BX639" s="30"/>
      <c r="BY639" s="30"/>
      <c r="BZ639" s="30"/>
      <c r="CA639" s="30"/>
      <c r="CB639" s="30"/>
      <c r="CC639" s="30"/>
      <c r="CD639" s="30"/>
      <c r="CE639" s="30"/>
      <c r="CF639" s="30"/>
      <c r="CG639" s="33"/>
      <c r="CH639" s="30"/>
      <c r="CI639" s="30"/>
      <c r="CJ639" s="30"/>
      <c r="CK639" s="30"/>
      <c r="CL639" s="30"/>
      <c r="CM639" s="30"/>
      <c r="CN639" s="30"/>
      <c r="CO639" s="30"/>
      <c r="CP639" s="30"/>
      <c r="CQ639" s="30"/>
      <c r="CR639" s="30"/>
      <c r="CS639" s="30"/>
      <c r="CT639" s="30"/>
      <c r="CU639" s="30"/>
      <c r="CV639" s="30"/>
      <c r="CW639" s="30"/>
      <c r="CX639" s="30"/>
      <c r="CY639" s="30"/>
      <c r="CZ639" s="30"/>
      <c r="DA639" s="30"/>
      <c r="DB639" s="33"/>
      <c r="DC639" s="30"/>
      <c r="DD639" s="30"/>
      <c r="DE639" s="30"/>
      <c r="DF639" s="30"/>
      <c r="DG639" s="30"/>
      <c r="DH639" s="30"/>
      <c r="DI639" s="30"/>
      <c r="DJ639" s="30"/>
      <c r="DK639" s="30"/>
      <c r="DL639" s="29"/>
      <c r="DM639" s="29"/>
      <c r="DN639" s="30"/>
      <c r="DO639" s="30"/>
      <c r="DP639" s="30"/>
      <c r="DQ639" s="30"/>
      <c r="DR639" s="30"/>
      <c r="DS639" s="30"/>
      <c r="DT639" s="30"/>
      <c r="DU639" s="30"/>
      <c r="DV639" s="30"/>
      <c r="DW639" s="3">
        <v>29</v>
      </c>
      <c r="DX639" t="s">
        <v>145</v>
      </c>
      <c r="DY639" s="35">
        <v>2.12E-4</v>
      </c>
      <c r="DZ639">
        <v>96.653999999999996</v>
      </c>
      <c r="EA639">
        <v>67</v>
      </c>
      <c r="EB639">
        <v>141.36600000000001</v>
      </c>
      <c r="EC639">
        <v>-77.923000000000002</v>
      </c>
      <c r="ED639">
        <v>0.38100000000000001</v>
      </c>
      <c r="EE639"/>
      <c r="EG639" s="33">
        <v>52</v>
      </c>
      <c r="EH639" s="30"/>
      <c r="EI639" s="34">
        <v>1.01E-5</v>
      </c>
      <c r="EJ639" s="30">
        <v>73.361000000000004</v>
      </c>
      <c r="EK639" s="30">
        <v>67.84</v>
      </c>
      <c r="EL639" s="30">
        <v>78.049000000000007</v>
      </c>
      <c r="EM639" s="30">
        <v>176.42400000000001</v>
      </c>
      <c r="EN639" s="30">
        <v>1.7999999999999999E-2</v>
      </c>
      <c r="EO639" s="30"/>
      <c r="EP639" s="30"/>
      <c r="EQ639" s="33"/>
      <c r="ER639" s="30"/>
      <c r="ES639" s="30"/>
      <c r="ET639" s="30"/>
      <c r="EU639" s="30"/>
      <c r="EV639" s="30"/>
      <c r="EW639" s="30"/>
      <c r="EX639" s="30"/>
      <c r="EY639" s="30"/>
      <c r="EZ639" s="30"/>
      <c r="GB639" s="29"/>
      <c r="GC639" s="29"/>
      <c r="GD639" s="29"/>
      <c r="GE639" s="29"/>
      <c r="GF639" s="29"/>
      <c r="GG639" s="29"/>
      <c r="GH639" s="29"/>
      <c r="GI639" s="29"/>
      <c r="GJ639" s="29"/>
      <c r="GK639" s="29"/>
      <c r="GL639" s="29"/>
      <c r="GM639" s="29"/>
      <c r="GN639" s="29"/>
    </row>
    <row r="640" spans="1:196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3"/>
      <c r="M640" s="30"/>
      <c r="N640" s="30"/>
      <c r="O640" s="30"/>
      <c r="P640" s="30"/>
      <c r="Q640" s="30"/>
      <c r="R640" s="30"/>
      <c r="S640" s="30"/>
      <c r="T640" s="30"/>
      <c r="U640" s="30"/>
      <c r="V640" s="33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6">
        <v>8</v>
      </c>
      <c r="AR640" s="37"/>
      <c r="AS640" s="59">
        <v>9.5200000000000003E-6</v>
      </c>
      <c r="AT640" s="37">
        <v>148.93899999999999</v>
      </c>
      <c r="AU640" s="37">
        <v>145.11099999999999</v>
      </c>
      <c r="AV640" s="37">
        <v>154.22200000000001</v>
      </c>
      <c r="AW640" s="37">
        <v>99.462000000000003</v>
      </c>
      <c r="AX640" s="37">
        <v>1.7000000000000001E-2</v>
      </c>
      <c r="AY640" s="37"/>
      <c r="AZ640" s="37"/>
      <c r="BA640" s="38"/>
      <c r="BB640" s="38"/>
      <c r="BC640" s="37"/>
      <c r="BD640" s="37"/>
      <c r="BE640" s="37"/>
      <c r="BF640" s="37"/>
      <c r="BG640" s="37"/>
      <c r="BH640" s="37"/>
      <c r="BI640" s="37"/>
      <c r="BJ640" s="37"/>
      <c r="BK640" s="37"/>
      <c r="BL640" s="33"/>
      <c r="BM640" s="30"/>
      <c r="BN640" s="30"/>
      <c r="BO640" s="30"/>
      <c r="BP640" s="30"/>
      <c r="BQ640" s="30"/>
      <c r="BR640" s="30"/>
      <c r="BS640" s="30"/>
      <c r="BT640" s="30"/>
      <c r="BU640" s="30"/>
      <c r="BV640" s="30"/>
      <c r="BW640" s="33"/>
      <c r="BX640" s="30"/>
      <c r="BY640" s="30"/>
      <c r="BZ640" s="30"/>
      <c r="CA640" s="30"/>
      <c r="CB640" s="30"/>
      <c r="CC640" s="30"/>
      <c r="CD640" s="30"/>
      <c r="CE640" s="30"/>
      <c r="CF640" s="30"/>
      <c r="CG640" s="33"/>
      <c r="CH640" s="30"/>
      <c r="CI640" s="30"/>
      <c r="CJ640" s="30"/>
      <c r="CK640" s="30"/>
      <c r="CL640" s="30"/>
      <c r="CM640" s="30"/>
      <c r="CN640" s="30"/>
      <c r="CO640" s="30"/>
      <c r="CP640" s="30"/>
      <c r="CQ640" s="30"/>
      <c r="CR640" s="30"/>
      <c r="CS640" s="30"/>
      <c r="CT640" s="30"/>
      <c r="CU640" s="30"/>
      <c r="CV640" s="30"/>
      <c r="CW640" s="30"/>
      <c r="CX640" s="30"/>
      <c r="CY640" s="30"/>
      <c r="CZ640" s="30"/>
      <c r="DA640" s="30"/>
      <c r="DB640" s="33"/>
      <c r="DC640" s="30"/>
      <c r="DD640" s="30"/>
      <c r="DE640" s="30"/>
      <c r="DF640" s="30"/>
      <c r="DG640" s="30"/>
      <c r="DH640" s="30"/>
      <c r="DI640" s="30"/>
      <c r="DJ640" s="30"/>
      <c r="DK640" s="30"/>
      <c r="DL640" s="29"/>
      <c r="DM640" s="29"/>
      <c r="DN640" s="30"/>
      <c r="DO640" s="30"/>
      <c r="DP640" s="30"/>
      <c r="DQ640" s="30"/>
      <c r="DR640" s="30"/>
      <c r="DS640" s="30"/>
      <c r="DT640" s="30"/>
      <c r="DU640" s="30"/>
      <c r="DV640" s="30"/>
      <c r="DW640" s="3">
        <v>29</v>
      </c>
      <c r="DX640" t="s">
        <v>145</v>
      </c>
      <c r="DY640" s="35">
        <v>2.12E-4</v>
      </c>
      <c r="DZ640">
        <v>96.653999999999996</v>
      </c>
      <c r="EA640">
        <v>67</v>
      </c>
      <c r="EB640">
        <v>141.36600000000001</v>
      </c>
      <c r="EC640">
        <v>-77.923000000000002</v>
      </c>
      <c r="ED640">
        <v>0.38100000000000001</v>
      </c>
      <c r="EE640"/>
      <c r="EG640" s="33">
        <v>53</v>
      </c>
      <c r="EH640" s="30"/>
      <c r="EI640" s="34">
        <v>8.6000000000000007E-6</v>
      </c>
      <c r="EJ640" s="30">
        <v>78.760999999999996</v>
      </c>
      <c r="EK640" s="30">
        <v>71.38</v>
      </c>
      <c r="EL640" s="30">
        <v>91.555000000000007</v>
      </c>
      <c r="EM640" s="30">
        <v>-4.2359999999999998</v>
      </c>
      <c r="EN640" s="30">
        <v>1.4999999999999999E-2</v>
      </c>
      <c r="EO640" s="30"/>
      <c r="EP640" s="30"/>
      <c r="EQ640" s="33"/>
      <c r="ER640" s="30"/>
      <c r="ES640" s="30"/>
      <c r="ET640" s="30"/>
      <c r="EU640" s="30"/>
      <c r="EV640" s="30"/>
      <c r="EW640" s="30"/>
      <c r="EX640" s="30"/>
      <c r="EY640" s="30"/>
      <c r="EZ640" s="30"/>
      <c r="GB640" s="29"/>
      <c r="GC640" s="29"/>
      <c r="GD640" s="29"/>
      <c r="GE640" s="29"/>
      <c r="GF640" s="29"/>
      <c r="GG640" s="29"/>
      <c r="GH640" s="29"/>
      <c r="GI640" s="29"/>
      <c r="GJ640" s="29"/>
      <c r="GK640" s="29"/>
      <c r="GL640" s="29"/>
      <c r="GM640" s="29"/>
      <c r="GN640" s="29"/>
    </row>
    <row r="641" spans="1:196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3"/>
      <c r="M641" s="30"/>
      <c r="N641" s="30"/>
      <c r="O641" s="30"/>
      <c r="P641" s="30"/>
      <c r="Q641" s="30"/>
      <c r="R641" s="30"/>
      <c r="S641" s="30"/>
      <c r="T641" s="30"/>
      <c r="U641" s="30"/>
      <c r="V641" s="33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6">
        <v>9</v>
      </c>
      <c r="AR641" s="37"/>
      <c r="AS641" s="59">
        <v>1.17E-5</v>
      </c>
      <c r="AT641" s="37">
        <v>145.99</v>
      </c>
      <c r="AU641" s="37">
        <v>142.541</v>
      </c>
      <c r="AV641" s="37">
        <v>149.65799999999999</v>
      </c>
      <c r="AW641" s="37">
        <v>-85.364999999999995</v>
      </c>
      <c r="AX641" s="37">
        <v>2.1000000000000001E-2</v>
      </c>
      <c r="AY641" s="37"/>
      <c r="AZ641" s="37"/>
      <c r="BA641" s="38"/>
      <c r="BB641" s="38"/>
      <c r="BC641" s="37"/>
      <c r="BD641" s="37"/>
      <c r="BE641" s="37"/>
      <c r="BF641" s="37"/>
      <c r="BG641" s="37"/>
      <c r="BH641" s="37"/>
      <c r="BI641" s="37"/>
      <c r="BJ641" s="37"/>
      <c r="BK641" s="37"/>
      <c r="BL641" s="33"/>
      <c r="BM641" s="30"/>
      <c r="BN641" s="30"/>
      <c r="BO641" s="30"/>
      <c r="BP641" s="30"/>
      <c r="BQ641" s="30"/>
      <c r="BR641" s="30"/>
      <c r="BS641" s="30"/>
      <c r="BT641" s="30"/>
      <c r="BU641" s="30"/>
      <c r="BV641" s="30"/>
      <c r="BW641" s="33"/>
      <c r="BX641" s="30"/>
      <c r="BY641" s="30"/>
      <c r="BZ641" s="30"/>
      <c r="CA641" s="30"/>
      <c r="CB641" s="30"/>
      <c r="CC641" s="30"/>
      <c r="CD641" s="30"/>
      <c r="CE641" s="30"/>
      <c r="CF641" s="30"/>
      <c r="CG641" s="33"/>
      <c r="CH641" s="30"/>
      <c r="CI641" s="30"/>
      <c r="CJ641" s="30"/>
      <c r="CK641" s="30"/>
      <c r="CL641" s="30"/>
      <c r="CM641" s="30"/>
      <c r="CN641" s="30"/>
      <c r="CO641" s="30"/>
      <c r="CP641" s="30"/>
      <c r="CQ641" s="30"/>
      <c r="CR641" s="30"/>
      <c r="CS641" s="30"/>
      <c r="CT641" s="30"/>
      <c r="CU641" s="30"/>
      <c r="CV641" s="30"/>
      <c r="CW641" s="30"/>
      <c r="CX641" s="30"/>
      <c r="CY641" s="30"/>
      <c r="CZ641" s="30"/>
      <c r="DA641" s="30"/>
      <c r="DB641" s="33"/>
      <c r="DC641" s="30"/>
      <c r="DD641" s="30"/>
      <c r="DE641" s="30"/>
      <c r="DF641" s="30"/>
      <c r="DG641" s="30"/>
      <c r="DH641" s="30"/>
      <c r="DI641" s="30"/>
      <c r="DJ641" s="30"/>
      <c r="DK641" s="30"/>
      <c r="DL641" s="29"/>
      <c r="DM641" s="29"/>
      <c r="DN641" s="30"/>
      <c r="DO641" s="30"/>
      <c r="DP641" s="30"/>
      <c r="DQ641" s="30"/>
      <c r="DR641" s="30"/>
      <c r="DS641" s="30"/>
      <c r="DT641" s="30"/>
      <c r="DU641" s="30"/>
      <c r="DV641" s="30"/>
      <c r="DX641"/>
      <c r="DY641"/>
      <c r="DZ641"/>
      <c r="EA641"/>
      <c r="EB641"/>
      <c r="EC641"/>
      <c r="ED641"/>
      <c r="EE641" t="s">
        <v>8</v>
      </c>
      <c r="EG641" s="33">
        <v>54</v>
      </c>
      <c r="EH641" s="30"/>
      <c r="EI641" s="34">
        <v>5.5300000000000004E-6</v>
      </c>
      <c r="EJ641" s="30">
        <v>73.641000000000005</v>
      </c>
      <c r="EK641" s="30">
        <v>63.843000000000004</v>
      </c>
      <c r="EL641" s="30">
        <v>82.852000000000004</v>
      </c>
      <c r="EM641" s="30">
        <v>-176.82</v>
      </c>
      <c r="EN641" s="30">
        <v>0.01</v>
      </c>
      <c r="EO641" s="30"/>
      <c r="EP641" s="30"/>
      <c r="EQ641" s="33"/>
      <c r="ER641" s="30"/>
      <c r="ES641" s="30"/>
      <c r="ET641" s="30"/>
      <c r="EU641" s="30"/>
      <c r="EV641" s="30"/>
      <c r="EW641" s="30"/>
      <c r="EX641" s="30"/>
      <c r="EY641" s="30"/>
      <c r="EZ641" s="30"/>
      <c r="GB641" s="29"/>
      <c r="GC641" s="29"/>
      <c r="GD641" s="29"/>
      <c r="GE641" s="29"/>
      <c r="GF641" s="29"/>
      <c r="GG641" s="29"/>
      <c r="GH641" s="29"/>
      <c r="GI641" s="29"/>
      <c r="GJ641" s="29"/>
      <c r="GK641" s="29"/>
      <c r="GL641" s="29"/>
      <c r="GM641" s="29"/>
      <c r="GN641" s="29"/>
    </row>
    <row r="642" spans="1:196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3"/>
      <c r="M642" s="30"/>
      <c r="N642" s="30"/>
      <c r="O642" s="30"/>
      <c r="P642" s="30"/>
      <c r="Q642" s="30"/>
      <c r="R642" s="30"/>
      <c r="S642" s="30"/>
      <c r="T642" s="30"/>
      <c r="U642" s="30"/>
      <c r="V642" s="33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6">
        <v>10</v>
      </c>
      <c r="AR642" s="37"/>
      <c r="AS642" s="59">
        <v>1.04E-5</v>
      </c>
      <c r="AT642" s="37">
        <v>145.18199999999999</v>
      </c>
      <c r="AU642" s="37">
        <v>142.21199999999999</v>
      </c>
      <c r="AV642" s="37">
        <v>149.374</v>
      </c>
      <c r="AW642" s="37">
        <v>96.911000000000001</v>
      </c>
      <c r="AX642" s="37">
        <v>1.7999999999999999E-2</v>
      </c>
      <c r="AY642" s="37"/>
      <c r="AZ642" s="37"/>
      <c r="BA642" s="38"/>
      <c r="BB642" s="38"/>
      <c r="BC642" s="37"/>
      <c r="BD642" s="37"/>
      <c r="BE642" s="37"/>
      <c r="BF642" s="37"/>
      <c r="BG642" s="37"/>
      <c r="BH642" s="37"/>
      <c r="BI642" s="37"/>
      <c r="BJ642" s="37"/>
      <c r="BK642" s="37"/>
      <c r="BL642" s="33"/>
      <c r="BM642" s="30"/>
      <c r="BN642" s="30"/>
      <c r="BO642" s="30"/>
      <c r="BP642" s="30"/>
      <c r="BQ642" s="30"/>
      <c r="BR642" s="30"/>
      <c r="BS642" s="30"/>
      <c r="BT642" s="30"/>
      <c r="BU642" s="30"/>
      <c r="BV642" s="30"/>
      <c r="BW642" s="33"/>
      <c r="BX642" s="30"/>
      <c r="BY642" s="30"/>
      <c r="BZ642" s="30"/>
      <c r="CA642" s="30"/>
      <c r="CB642" s="30"/>
      <c r="CC642" s="30"/>
      <c r="CD642" s="30"/>
      <c r="CE642" s="30"/>
      <c r="CF642" s="30"/>
      <c r="CG642" s="33"/>
      <c r="CH642" s="30"/>
      <c r="CI642" s="30"/>
      <c r="CJ642" s="30"/>
      <c r="CK642" s="30"/>
      <c r="CL642" s="30"/>
      <c r="CM642" s="30"/>
      <c r="CN642" s="30"/>
      <c r="CO642" s="30"/>
      <c r="CP642" s="30"/>
      <c r="CQ642" s="30"/>
      <c r="CR642" s="30"/>
      <c r="CS642" s="30"/>
      <c r="CT642" s="30"/>
      <c r="CU642" s="30"/>
      <c r="CV642" s="30"/>
      <c r="CW642" s="30"/>
      <c r="CX642" s="30"/>
      <c r="CY642" s="30"/>
      <c r="CZ642" s="30"/>
      <c r="DA642" s="30"/>
      <c r="DB642" s="33"/>
      <c r="DC642" s="30"/>
      <c r="DD642" s="30"/>
      <c r="DE642" s="30"/>
      <c r="DF642" s="30"/>
      <c r="DG642" s="30"/>
      <c r="DH642" s="30"/>
      <c r="DI642" s="30"/>
      <c r="DJ642" s="30"/>
      <c r="DK642" s="30"/>
      <c r="DL642" s="29"/>
      <c r="DM642" s="29"/>
      <c r="DN642" s="30"/>
      <c r="DO642" s="30"/>
      <c r="DP642" s="30"/>
      <c r="DQ642" s="30"/>
      <c r="DR642" s="30"/>
      <c r="DS642" s="30"/>
      <c r="DT642" s="30"/>
      <c r="DU642" s="30"/>
      <c r="DV642" s="30"/>
      <c r="DX642"/>
      <c r="DY642"/>
      <c r="DZ642"/>
      <c r="EA642"/>
      <c r="EB642"/>
      <c r="EC642"/>
      <c r="ED642"/>
      <c r="EE642">
        <f>ED639/ED635</f>
        <v>27.214285714285715</v>
      </c>
      <c r="EF642">
        <f>ED640/ED635</f>
        <v>27.214285714285715</v>
      </c>
      <c r="EG642" s="33">
        <v>55</v>
      </c>
      <c r="EH642" s="30"/>
      <c r="EI642" s="34">
        <v>6.1399999999999997E-6</v>
      </c>
      <c r="EJ642" s="30">
        <v>79.778999999999996</v>
      </c>
      <c r="EK642" s="30">
        <v>70</v>
      </c>
      <c r="EL642" s="30">
        <v>87.275000000000006</v>
      </c>
      <c r="EM642" s="30">
        <v>-6.34</v>
      </c>
      <c r="EN642" s="30">
        <v>0.01</v>
      </c>
      <c r="EO642" s="30"/>
      <c r="EP642" s="30"/>
      <c r="EQ642" s="33"/>
      <c r="ER642" s="30"/>
      <c r="ES642" s="30"/>
      <c r="ET642" s="30"/>
      <c r="EU642" s="30"/>
      <c r="EV642" s="30"/>
      <c r="EW642" s="30"/>
      <c r="EX642" s="30"/>
      <c r="EY642" s="30"/>
      <c r="EZ642" s="30"/>
      <c r="GB642" s="29"/>
      <c r="GC642" s="29"/>
      <c r="GD642" s="29"/>
      <c r="GE642" s="29"/>
      <c r="GF642" s="29"/>
      <c r="GG642" s="29"/>
      <c r="GH642" s="29"/>
      <c r="GI642" s="29"/>
      <c r="GJ642" s="29"/>
      <c r="GK642" s="29"/>
      <c r="GL642" s="29"/>
      <c r="GM642" s="29"/>
      <c r="GN642" s="29"/>
    </row>
    <row r="643" spans="1:196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3"/>
      <c r="M643" s="30"/>
      <c r="N643" s="30"/>
      <c r="O643" s="30"/>
      <c r="P643" s="30"/>
      <c r="Q643" s="30"/>
      <c r="R643" s="30"/>
      <c r="S643" s="30"/>
      <c r="T643" s="30"/>
      <c r="U643" s="30"/>
      <c r="V643" s="33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6">
        <v>11</v>
      </c>
      <c r="AR643" s="37"/>
      <c r="AS643" s="59">
        <v>8.2900000000000002E-6</v>
      </c>
      <c r="AT643" s="37">
        <v>145.74100000000001</v>
      </c>
      <c r="AU643" s="37">
        <v>142.29499999999999</v>
      </c>
      <c r="AV643" s="37">
        <v>149.51300000000001</v>
      </c>
      <c r="AW643" s="37">
        <v>-83.418000000000006</v>
      </c>
      <c r="AX643" s="37">
        <v>1.4999999999999999E-2</v>
      </c>
      <c r="AY643" s="37"/>
      <c r="AZ643" s="37"/>
      <c r="BA643" s="38"/>
      <c r="BB643" s="38"/>
      <c r="BC643" s="37"/>
      <c r="BD643" s="37"/>
      <c r="BE643" s="37"/>
      <c r="BF643" s="37"/>
      <c r="BG643" s="37"/>
      <c r="BH643" s="37"/>
      <c r="BI643" s="37"/>
      <c r="BJ643" s="37"/>
      <c r="BK643" s="37"/>
      <c r="BL643" s="33"/>
      <c r="BM643" s="30"/>
      <c r="BN643" s="30"/>
      <c r="BO643" s="30"/>
      <c r="BP643" s="30"/>
      <c r="BQ643" s="30"/>
      <c r="BR643" s="30"/>
      <c r="BS643" s="30"/>
      <c r="BT643" s="30"/>
      <c r="BU643" s="30"/>
      <c r="BV643" s="30"/>
      <c r="BW643" s="33"/>
      <c r="BX643" s="30"/>
      <c r="BY643" s="30"/>
      <c r="BZ643" s="30"/>
      <c r="CA643" s="30"/>
      <c r="CB643" s="30"/>
      <c r="CC643" s="30"/>
      <c r="CD643" s="30"/>
      <c r="CE643" s="30"/>
      <c r="CF643" s="30"/>
      <c r="CG643" s="33"/>
      <c r="CH643" s="30"/>
      <c r="CI643" s="30"/>
      <c r="CJ643" s="30"/>
      <c r="CK643" s="30"/>
      <c r="CL643" s="30"/>
      <c r="CM643" s="30"/>
      <c r="CN643" s="30"/>
      <c r="CO643" s="30"/>
      <c r="CP643" s="30"/>
      <c r="CQ643" s="30"/>
      <c r="CR643" s="30"/>
      <c r="CS643" s="30"/>
      <c r="CT643" s="30"/>
      <c r="CU643" s="30"/>
      <c r="CV643" s="30"/>
      <c r="CW643" s="30"/>
      <c r="CX643" s="30"/>
      <c r="CY643" s="30"/>
      <c r="CZ643" s="30"/>
      <c r="DA643" s="30"/>
      <c r="DB643" s="33"/>
      <c r="DC643" s="30"/>
      <c r="DD643" s="30"/>
      <c r="DE643" s="30"/>
      <c r="DF643" s="30"/>
      <c r="DG643" s="30"/>
      <c r="DH643" s="30"/>
      <c r="DI643" s="30"/>
      <c r="DJ643" s="30"/>
      <c r="DK643" s="30"/>
      <c r="DL643" s="29"/>
      <c r="DM643" s="29"/>
      <c r="DN643" s="30"/>
      <c r="DO643" s="30"/>
      <c r="DP643" s="30"/>
      <c r="DQ643" s="30"/>
      <c r="DR643" s="30"/>
      <c r="DS643" s="30"/>
      <c r="DT643" s="30"/>
      <c r="DU643" s="30"/>
      <c r="DV643" s="30"/>
      <c r="DX643"/>
      <c r="DY643"/>
      <c r="DZ643">
        <f>EA644-EF642</f>
        <v>4.5357142857142847</v>
      </c>
      <c r="EA643">
        <f>ED640/(ED635+ED636)</f>
        <v>23.8125</v>
      </c>
      <c r="EB643">
        <f>EC644-EE642</f>
        <v>4.5357142857142847</v>
      </c>
      <c r="EC643">
        <f>ED639/(ED635+ED636)</f>
        <v>23.8125</v>
      </c>
      <c r="ED643" t="s">
        <v>9</v>
      </c>
      <c r="EE643">
        <f>ED639/ED638</f>
        <v>21.166666666666668</v>
      </c>
      <c r="EF643">
        <f>ED640/ED638</f>
        <v>21.166666666666668</v>
      </c>
      <c r="EG643" s="33">
        <v>56</v>
      </c>
      <c r="EH643" s="30"/>
      <c r="EI643" s="34">
        <v>7.0600000000000002E-6</v>
      </c>
      <c r="EJ643" s="30">
        <v>76.802999999999997</v>
      </c>
      <c r="EK643" s="30">
        <v>67.768000000000001</v>
      </c>
      <c r="EL643" s="30">
        <v>89.778000000000006</v>
      </c>
      <c r="EM643" s="30">
        <v>177.39699999999999</v>
      </c>
      <c r="EN643" s="30">
        <v>1.2E-2</v>
      </c>
      <c r="EO643" s="30"/>
      <c r="EP643" s="30"/>
      <c r="EQ643" s="33"/>
      <c r="ER643" s="30"/>
      <c r="ES643" s="30"/>
      <c r="ET643" s="30"/>
      <c r="EU643" s="30"/>
      <c r="EV643" s="30"/>
      <c r="EW643" s="30"/>
      <c r="EX643" s="30"/>
      <c r="EY643" s="30"/>
      <c r="EZ643" s="30"/>
      <c r="GB643" s="29"/>
      <c r="GC643" s="29"/>
      <c r="GD643" s="29"/>
      <c r="GE643" s="29"/>
      <c r="GF643" s="29"/>
      <c r="GG643" s="29"/>
      <c r="GH643" s="29"/>
      <c r="GI643" s="29"/>
      <c r="GJ643" s="29"/>
      <c r="GK643" s="29"/>
      <c r="GL643" s="29"/>
      <c r="GM643" s="29"/>
      <c r="GN643" s="29"/>
    </row>
    <row r="644" spans="1:196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3"/>
      <c r="M644" s="30"/>
      <c r="N644" s="30"/>
      <c r="O644" s="30"/>
      <c r="P644" s="30"/>
      <c r="Q644" s="30"/>
      <c r="R644" s="30"/>
      <c r="S644" s="30"/>
      <c r="T644" s="30"/>
      <c r="U644" s="30"/>
      <c r="V644" s="33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6">
        <v>12</v>
      </c>
      <c r="AR644" s="37"/>
      <c r="AS644" s="59">
        <v>2.8200000000000001E-5</v>
      </c>
      <c r="AT644" s="37">
        <v>139.91300000000001</v>
      </c>
      <c r="AU644" s="37">
        <v>135.14400000000001</v>
      </c>
      <c r="AV644" s="37">
        <v>145.667</v>
      </c>
      <c r="AW644" s="37">
        <v>96.34</v>
      </c>
      <c r="AX644" s="37">
        <v>0.05</v>
      </c>
      <c r="AY644" s="37"/>
      <c r="AZ644" s="37"/>
      <c r="BA644" s="38"/>
      <c r="BB644" s="38"/>
      <c r="BC644" s="37"/>
      <c r="BD644" s="37"/>
      <c r="BE644" s="37"/>
      <c r="BF644" s="37"/>
      <c r="BG644" s="37"/>
      <c r="BH644" s="37"/>
      <c r="BI644" s="37"/>
      <c r="BJ644" s="37"/>
      <c r="BK644" s="37"/>
      <c r="BL644" s="33"/>
      <c r="BM644" s="30"/>
      <c r="BN644" s="30"/>
      <c r="BO644" s="30"/>
      <c r="BP644" s="30"/>
      <c r="BQ644" s="30"/>
      <c r="BR644" s="30"/>
      <c r="BS644" s="30"/>
      <c r="BT644" s="30"/>
      <c r="BU644" s="30"/>
      <c r="BV644" s="30"/>
      <c r="BW644" s="33"/>
      <c r="BX644" s="30"/>
      <c r="BY644" s="30"/>
      <c r="BZ644" s="30"/>
      <c r="CA644" s="30"/>
      <c r="CB644" s="30"/>
      <c r="CC644" s="30"/>
      <c r="CD644" s="30"/>
      <c r="CE644" s="30"/>
      <c r="CF644" s="30"/>
      <c r="CG644" s="33"/>
      <c r="CH644" s="30"/>
      <c r="CI644" s="30"/>
      <c r="CJ644" s="30"/>
      <c r="CK644" s="30"/>
      <c r="CL644" s="30"/>
      <c r="CM644" s="30"/>
      <c r="CN644" s="30"/>
      <c r="CO644" s="30"/>
      <c r="CP644" s="30"/>
      <c r="CQ644" s="30"/>
      <c r="CR644" s="30"/>
      <c r="CS644" s="30"/>
      <c r="CT644" s="30"/>
      <c r="CU644" s="30"/>
      <c r="CV644" s="30"/>
      <c r="CW644" s="30"/>
      <c r="CX644" s="30"/>
      <c r="CY644" s="30"/>
      <c r="CZ644" s="30"/>
      <c r="DA644" s="30"/>
      <c r="DB644" s="33"/>
      <c r="DC644" s="30"/>
      <c r="DD644" s="30"/>
      <c r="DE644" s="30"/>
      <c r="DF644" s="30"/>
      <c r="DG644" s="30"/>
      <c r="DH644" s="30"/>
      <c r="DI644" s="30"/>
      <c r="DJ644" s="30"/>
      <c r="DK644" s="30"/>
      <c r="DL644" s="29"/>
      <c r="DM644" s="29"/>
      <c r="DN644" s="30"/>
      <c r="DO644" s="30"/>
      <c r="DP644" s="30"/>
      <c r="DQ644" s="30"/>
      <c r="DR644" s="30"/>
      <c r="DS644" s="30"/>
      <c r="DT644" s="30"/>
      <c r="DU644" s="30"/>
      <c r="DV644" s="30"/>
      <c r="DX644"/>
      <c r="DY644"/>
      <c r="DZ644"/>
      <c r="EA644">
        <f>ED640/(ED635-ED636)</f>
        <v>31.75</v>
      </c>
      <c r="EB644"/>
      <c r="EC644">
        <f>ED639/(ED635-ED636)</f>
        <v>31.75</v>
      </c>
      <c r="ED644" t="s">
        <v>10</v>
      </c>
      <c r="EE644">
        <f>ED639/ED637</f>
        <v>38.1</v>
      </c>
      <c r="EF644">
        <f>ED640/ED637</f>
        <v>38.1</v>
      </c>
      <c r="EG644" s="33">
        <v>57</v>
      </c>
      <c r="EH644" s="30"/>
      <c r="EI644" s="34">
        <v>6.7499999999999997E-6</v>
      </c>
      <c r="EJ644" s="30">
        <v>78.206999999999994</v>
      </c>
      <c r="EK644" s="30">
        <v>69.093000000000004</v>
      </c>
      <c r="EL644" s="30">
        <v>89.778000000000006</v>
      </c>
      <c r="EM644" s="30">
        <v>-2.726</v>
      </c>
      <c r="EN644" s="30">
        <v>1.0999999999999999E-2</v>
      </c>
      <c r="EO644" s="30"/>
      <c r="EP644" s="30"/>
      <c r="EQ644" s="33"/>
      <c r="ER644" s="30"/>
      <c r="ES644" s="30"/>
      <c r="ET644" s="30"/>
      <c r="EU644" s="30"/>
      <c r="EV644" s="30"/>
      <c r="EW644" s="30"/>
      <c r="EX644" s="30"/>
      <c r="EY644" s="30"/>
      <c r="EZ644" s="30"/>
      <c r="GB644" s="29"/>
      <c r="GC644" s="29"/>
      <c r="GD644" s="29"/>
      <c r="GE644" s="29"/>
      <c r="GF644" s="29"/>
      <c r="GG644" s="29"/>
      <c r="GH644" s="29"/>
      <c r="GI644" s="29"/>
      <c r="GJ644" s="29"/>
      <c r="GK644" s="29"/>
      <c r="GL644" s="29"/>
      <c r="GM644" s="29"/>
      <c r="GN644" s="29"/>
    </row>
    <row r="645" spans="1:196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3"/>
      <c r="M645" s="30"/>
      <c r="N645" s="30"/>
      <c r="O645" s="30"/>
      <c r="P645" s="30"/>
      <c r="Q645" s="30"/>
      <c r="R645" s="30"/>
      <c r="S645" s="30"/>
      <c r="T645" s="30"/>
      <c r="U645" s="30"/>
      <c r="V645" s="33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6">
        <v>13</v>
      </c>
      <c r="AR645" s="37"/>
      <c r="AS645" s="59">
        <v>9.2099999999999999E-6</v>
      </c>
      <c r="AT645" s="37">
        <v>134.73400000000001</v>
      </c>
      <c r="AU645" s="37">
        <v>128.60900000000001</v>
      </c>
      <c r="AV645" s="37">
        <v>139.69</v>
      </c>
      <c r="AW645" s="37">
        <v>-84.093999999999994</v>
      </c>
      <c r="AX645" s="37">
        <v>1.6E-2</v>
      </c>
      <c r="AY645" s="37"/>
      <c r="AZ645" s="37"/>
      <c r="BA645" s="38"/>
      <c r="BB645" s="38"/>
      <c r="BC645" s="37"/>
      <c r="BD645" s="37"/>
      <c r="BE645" s="37"/>
      <c r="BF645" s="37"/>
      <c r="BG645" s="37"/>
      <c r="BH645" s="37"/>
      <c r="BI645" s="37"/>
      <c r="BJ645" s="37"/>
      <c r="BK645" s="37"/>
      <c r="BL645" s="33"/>
      <c r="BM645" s="30"/>
      <c r="BN645" s="30"/>
      <c r="BO645" s="30"/>
      <c r="BP645" s="30"/>
      <c r="BQ645" s="30"/>
      <c r="BR645" s="30"/>
      <c r="BS645" s="30"/>
      <c r="BT645" s="30"/>
      <c r="BU645" s="30"/>
      <c r="BV645" s="30"/>
      <c r="BW645" s="33"/>
      <c r="BX645" s="30"/>
      <c r="BY645" s="30"/>
      <c r="BZ645" s="30"/>
      <c r="CA645" s="30"/>
      <c r="CB645" s="30"/>
      <c r="CC645" s="30"/>
      <c r="CD645" s="30"/>
      <c r="CE645" s="30"/>
      <c r="CF645" s="30"/>
      <c r="CG645" s="33"/>
      <c r="CH645" s="30"/>
      <c r="CI645" s="30"/>
      <c r="CJ645" s="30"/>
      <c r="CK645" s="30"/>
      <c r="CL645" s="30"/>
      <c r="CM645" s="30"/>
      <c r="CN645" s="30"/>
      <c r="CO645" s="30"/>
      <c r="CP645" s="30"/>
      <c r="CQ645" s="30"/>
      <c r="CR645" s="30"/>
      <c r="CS645" s="30"/>
      <c r="CT645" s="30"/>
      <c r="CU645" s="30"/>
      <c r="CV645" s="30"/>
      <c r="CW645" s="30"/>
      <c r="CX645" s="30"/>
      <c r="CY645" s="30"/>
      <c r="CZ645" s="30"/>
      <c r="DA645" s="30"/>
      <c r="DB645" s="33"/>
      <c r="DC645" s="30"/>
      <c r="DD645" s="30"/>
      <c r="DE645" s="30"/>
      <c r="DF645" s="30"/>
      <c r="DG645" s="30"/>
      <c r="DH645" s="30"/>
      <c r="DI645" s="30"/>
      <c r="DJ645" s="30"/>
      <c r="DK645" s="30"/>
      <c r="DL645" s="29"/>
      <c r="DM645" s="29"/>
      <c r="DN645" s="30"/>
      <c r="DO645" s="30"/>
      <c r="DP645" s="30"/>
      <c r="DQ645" s="30"/>
      <c r="DR645" s="30"/>
      <c r="DS645" s="30"/>
      <c r="DT645" s="30"/>
      <c r="DU645" s="30"/>
      <c r="DV645" s="30"/>
      <c r="DW645" s="3">
        <v>1</v>
      </c>
      <c r="DX645"/>
      <c r="DY645" s="35">
        <v>7.9799999999999998E-6</v>
      </c>
      <c r="DZ645">
        <v>141.81100000000001</v>
      </c>
      <c r="EA645">
        <v>128.333</v>
      </c>
      <c r="EB645">
        <v>148.65</v>
      </c>
      <c r="EC645">
        <v>103.496</v>
      </c>
      <c r="ED645">
        <v>1.4E-2</v>
      </c>
      <c r="EE645"/>
      <c r="EG645" s="33">
        <v>58</v>
      </c>
      <c r="EH645" s="30" t="s">
        <v>3</v>
      </c>
      <c r="EI645" s="34">
        <v>7.7400000000000004E-6</v>
      </c>
      <c r="EJ645" s="30">
        <v>81.915999999999997</v>
      </c>
      <c r="EK645" s="30">
        <v>68.123000000000005</v>
      </c>
      <c r="EL645" s="30">
        <v>98.334999999999994</v>
      </c>
      <c r="EM645" s="30">
        <v>79.412999999999997</v>
      </c>
      <c r="EN645" s="30">
        <v>1.2999999999999999E-2</v>
      </c>
      <c r="EO645" s="30"/>
      <c r="EP645" s="30"/>
      <c r="EQ645" s="33"/>
      <c r="ER645" s="30"/>
      <c r="ES645" s="30"/>
      <c r="ET645" s="30"/>
      <c r="EU645" s="30"/>
      <c r="EV645" s="30"/>
      <c r="EW645" s="30"/>
      <c r="EX645" s="30"/>
      <c r="EY645" s="30"/>
      <c r="EZ645" s="30"/>
      <c r="GB645" s="29"/>
      <c r="GC645" s="29"/>
      <c r="GD645" s="29"/>
      <c r="GE645" s="29"/>
      <c r="GF645" s="29"/>
      <c r="GG645" s="29"/>
      <c r="GH645" s="29"/>
      <c r="GI645" s="29"/>
      <c r="GJ645" s="29"/>
      <c r="GK645" s="29"/>
      <c r="GL645" s="29"/>
      <c r="GM645" s="29"/>
      <c r="GN645" s="29"/>
    </row>
    <row r="646" spans="1:196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3"/>
      <c r="M646" s="30"/>
      <c r="N646" s="30"/>
      <c r="O646" s="30"/>
      <c r="P646" s="30"/>
      <c r="Q646" s="30"/>
      <c r="R646" s="30"/>
      <c r="S646" s="30"/>
      <c r="T646" s="30"/>
      <c r="U646" s="30"/>
      <c r="V646" s="33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6">
        <v>14</v>
      </c>
      <c r="AR646" s="37"/>
      <c r="AS646" s="59">
        <v>1.11E-5</v>
      </c>
      <c r="AT646" s="37">
        <v>135.88399999999999</v>
      </c>
      <c r="AU646" s="37">
        <v>126.19</v>
      </c>
      <c r="AV646" s="37">
        <v>141.857</v>
      </c>
      <c r="AW646" s="37">
        <v>98.13</v>
      </c>
      <c r="AX646" s="37">
        <v>0.02</v>
      </c>
      <c r="AY646" s="37"/>
      <c r="AZ646" s="37"/>
      <c r="BA646" s="38"/>
      <c r="BB646" s="38"/>
      <c r="BC646" s="37"/>
      <c r="BD646" s="37"/>
      <c r="BE646" s="37"/>
      <c r="BF646" s="37"/>
      <c r="BG646" s="37"/>
      <c r="BH646" s="37"/>
      <c r="BI646" s="37"/>
      <c r="BJ646" s="37"/>
      <c r="BK646" s="37"/>
      <c r="BL646" s="33"/>
      <c r="BM646" s="30"/>
      <c r="BN646" s="30"/>
      <c r="BO646" s="30"/>
      <c r="BP646" s="30"/>
      <c r="BQ646" s="30"/>
      <c r="BR646" s="30"/>
      <c r="BS646" s="30"/>
      <c r="BT646" s="30"/>
      <c r="BU646" s="30"/>
      <c r="BV646" s="30"/>
      <c r="BW646" s="33"/>
      <c r="BX646" s="30"/>
      <c r="BY646" s="30"/>
      <c r="BZ646" s="30"/>
      <c r="CA646" s="30"/>
      <c r="CB646" s="30"/>
      <c r="CC646" s="30"/>
      <c r="CD646" s="30"/>
      <c r="CE646" s="30"/>
      <c r="CF646" s="30"/>
      <c r="CG646" s="33"/>
      <c r="CH646" s="30"/>
      <c r="CI646" s="30"/>
      <c r="CJ646" s="30"/>
      <c r="CK646" s="30"/>
      <c r="CL646" s="30"/>
      <c r="CM646" s="30"/>
      <c r="CN646" s="30"/>
      <c r="CO646" s="30"/>
      <c r="CP646" s="30"/>
      <c r="CQ646" s="30"/>
      <c r="CR646" s="30"/>
      <c r="CS646" s="30"/>
      <c r="CT646" s="30"/>
      <c r="CU646" s="30"/>
      <c r="CV646" s="30"/>
      <c r="CW646" s="30"/>
      <c r="CX646" s="30"/>
      <c r="CY646" s="30"/>
      <c r="CZ646" s="30"/>
      <c r="DA646" s="30"/>
      <c r="DB646" s="33"/>
      <c r="DC646" s="30"/>
      <c r="DD646" s="30"/>
      <c r="DE646" s="30"/>
      <c r="DF646" s="30"/>
      <c r="DG646" s="30"/>
      <c r="DH646" s="30"/>
      <c r="DI646" s="30"/>
      <c r="DJ646" s="30"/>
      <c r="DK646" s="30"/>
      <c r="DL646" s="29"/>
      <c r="DM646" s="29"/>
      <c r="DN646" s="30"/>
      <c r="DO646" s="30"/>
      <c r="DP646" s="30"/>
      <c r="DQ646" s="30"/>
      <c r="DR646" s="30"/>
      <c r="DS646" s="30"/>
      <c r="DT646" s="30"/>
      <c r="DU646" s="30"/>
      <c r="DV646" s="30"/>
      <c r="DW646" s="3">
        <v>2</v>
      </c>
      <c r="DX646"/>
      <c r="DY646" s="35">
        <v>9.2099999999999999E-6</v>
      </c>
      <c r="DZ646">
        <v>135.04599999999999</v>
      </c>
      <c r="EA646">
        <v>120.333</v>
      </c>
      <c r="EB646">
        <v>144.11099999999999</v>
      </c>
      <c r="EC646">
        <v>102.095</v>
      </c>
      <c r="ED646">
        <v>1.6E-2</v>
      </c>
      <c r="EE646"/>
      <c r="EG646" s="33">
        <v>59</v>
      </c>
      <c r="EH646" s="30" t="s">
        <v>7</v>
      </c>
      <c r="EI646" s="34">
        <v>1.75E-6</v>
      </c>
      <c r="EJ646" s="30">
        <v>28.14</v>
      </c>
      <c r="EK646" s="30">
        <v>18.398</v>
      </c>
      <c r="EL646" s="30">
        <v>43.234000000000002</v>
      </c>
      <c r="EM646" s="30">
        <v>96.623999999999995</v>
      </c>
      <c r="EN646" s="30">
        <v>3.0000000000000001E-3</v>
      </c>
      <c r="EO646" s="30"/>
      <c r="EP646" s="30"/>
      <c r="EQ646" s="33"/>
      <c r="ER646" s="30"/>
      <c r="ES646" s="30"/>
      <c r="ET646" s="30"/>
      <c r="EU646" s="30"/>
      <c r="EV646" s="30"/>
      <c r="EW646" s="30"/>
      <c r="EX646" s="30"/>
      <c r="EY646" s="30"/>
      <c r="EZ646" s="30"/>
      <c r="GB646" s="29"/>
      <c r="GC646" s="29"/>
      <c r="GD646" s="29"/>
      <c r="GE646" s="29"/>
      <c r="GF646" s="29"/>
      <c r="GG646" s="29"/>
      <c r="GH646" s="29"/>
      <c r="GI646" s="29"/>
      <c r="GJ646" s="29"/>
      <c r="GK646" s="29"/>
      <c r="GL646" s="29"/>
      <c r="GM646" s="29"/>
      <c r="GN646" s="29"/>
    </row>
    <row r="647" spans="1:196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3"/>
      <c r="M647" s="30"/>
      <c r="N647" s="30"/>
      <c r="O647" s="30"/>
      <c r="P647" s="30"/>
      <c r="Q647" s="30"/>
      <c r="R647" s="30"/>
      <c r="S647" s="30"/>
      <c r="T647" s="30"/>
      <c r="U647" s="30"/>
      <c r="V647" s="33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6">
        <v>15</v>
      </c>
      <c r="AR647" s="37"/>
      <c r="AS647" s="59">
        <v>1.0699999999999999E-5</v>
      </c>
      <c r="AT647" s="37">
        <v>135.29400000000001</v>
      </c>
      <c r="AU647" s="37">
        <v>130.32400000000001</v>
      </c>
      <c r="AV647" s="37">
        <v>141</v>
      </c>
      <c r="AW647" s="37">
        <v>-84.957999999999998</v>
      </c>
      <c r="AX647" s="37">
        <v>1.9E-2</v>
      </c>
      <c r="AY647" s="37"/>
      <c r="AZ647" s="37"/>
      <c r="BA647" s="38"/>
      <c r="BB647" s="38"/>
      <c r="BC647" s="37"/>
      <c r="BD647" s="37"/>
      <c r="BE647" s="37"/>
      <c r="BF647" s="37"/>
      <c r="BG647" s="37"/>
      <c r="BH647" s="37"/>
      <c r="BI647" s="37"/>
      <c r="BJ647" s="37"/>
      <c r="BK647" s="37"/>
      <c r="BL647" s="33"/>
      <c r="BM647" s="30"/>
      <c r="BN647" s="30"/>
      <c r="BO647" s="30"/>
      <c r="BP647" s="30"/>
      <c r="BQ647" s="30"/>
      <c r="BR647" s="30"/>
      <c r="BS647" s="30"/>
      <c r="BT647" s="30"/>
      <c r="BU647" s="30"/>
      <c r="BV647" s="30"/>
      <c r="BW647" s="33"/>
      <c r="BX647" s="30"/>
      <c r="BY647" s="30"/>
      <c r="BZ647" s="30"/>
      <c r="CA647" s="30"/>
      <c r="CB647" s="30"/>
      <c r="CC647" s="30"/>
      <c r="CD647" s="30"/>
      <c r="CE647" s="30"/>
      <c r="CF647" s="30"/>
      <c r="CG647" s="33"/>
      <c r="CH647" s="30"/>
      <c r="CI647" s="30"/>
      <c r="CJ647" s="30"/>
      <c r="CK647" s="30"/>
      <c r="CL647" s="30"/>
      <c r="CM647" s="30"/>
      <c r="CN647" s="30"/>
      <c r="CO647" s="30"/>
      <c r="CP647" s="30"/>
      <c r="CQ647" s="30"/>
      <c r="CR647" s="30"/>
      <c r="CS647" s="30"/>
      <c r="CT647" s="30"/>
      <c r="CU647" s="30"/>
      <c r="CV647" s="30"/>
      <c r="CW647" s="30"/>
      <c r="CX647" s="30"/>
      <c r="CY647" s="30"/>
      <c r="CZ647" s="30"/>
      <c r="DA647" s="30"/>
      <c r="DB647" s="33"/>
      <c r="DC647" s="30"/>
      <c r="DD647" s="30"/>
      <c r="DE647" s="30"/>
      <c r="DF647" s="30"/>
      <c r="DG647" s="30"/>
      <c r="DH647" s="30"/>
      <c r="DI647" s="30"/>
      <c r="DJ647" s="30"/>
      <c r="DK647" s="30"/>
      <c r="DL647" s="29"/>
      <c r="DM647" s="29"/>
      <c r="DN647" s="30"/>
      <c r="DO647" s="30"/>
      <c r="DP647" s="30"/>
      <c r="DQ647" s="30"/>
      <c r="DR647" s="30"/>
      <c r="DS647" s="30"/>
      <c r="DT647" s="30"/>
      <c r="DU647" s="30"/>
      <c r="DV647" s="30"/>
      <c r="DW647" s="3">
        <v>3</v>
      </c>
      <c r="DX647"/>
      <c r="DY647" s="35">
        <v>6.7499999999999997E-6</v>
      </c>
      <c r="DZ647">
        <v>106.851</v>
      </c>
      <c r="EA647">
        <v>103.905</v>
      </c>
      <c r="EB647">
        <v>120.333</v>
      </c>
      <c r="EC647">
        <v>-76.608000000000004</v>
      </c>
      <c r="ED647">
        <v>1.2E-2</v>
      </c>
      <c r="EE647"/>
      <c r="EG647" s="33">
        <v>60</v>
      </c>
      <c r="EH647" s="30" t="s">
        <v>4</v>
      </c>
      <c r="EI647" s="34">
        <v>5.22E-6</v>
      </c>
      <c r="EJ647" s="30">
        <v>57.33</v>
      </c>
      <c r="EK647" s="30">
        <v>47.06</v>
      </c>
      <c r="EL647" s="30">
        <v>59.889000000000003</v>
      </c>
      <c r="EM647" s="30">
        <v>-176.82</v>
      </c>
      <c r="EN647" s="30">
        <v>8.9999999999999993E-3</v>
      </c>
      <c r="EO647" s="30"/>
      <c r="EP647" s="30"/>
      <c r="EQ647" s="33"/>
      <c r="ER647" s="30"/>
      <c r="ES647" s="30"/>
      <c r="ET647" s="30"/>
      <c r="EU647" s="30"/>
      <c r="EV647" s="30"/>
      <c r="EW647" s="30"/>
      <c r="EX647" s="30"/>
      <c r="EY647" s="30"/>
      <c r="EZ647" s="30"/>
      <c r="GB647" s="29"/>
      <c r="GC647" s="29"/>
      <c r="GD647" s="29"/>
      <c r="GE647" s="29"/>
      <c r="GF647" s="29"/>
      <c r="GG647" s="29"/>
      <c r="GH647" s="29"/>
      <c r="GI647" s="29"/>
      <c r="GJ647" s="29"/>
      <c r="GK647" s="29"/>
      <c r="GL647" s="29"/>
      <c r="GM647" s="29"/>
      <c r="GN647" s="29"/>
    </row>
    <row r="648" spans="1:196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3"/>
      <c r="M648" s="30"/>
      <c r="N648" s="30"/>
      <c r="O648" s="30"/>
      <c r="P648" s="30"/>
      <c r="Q648" s="30"/>
      <c r="R648" s="30"/>
      <c r="S648" s="30"/>
      <c r="T648" s="30"/>
      <c r="U648" s="30"/>
      <c r="V648" s="33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6">
        <v>16</v>
      </c>
      <c r="AR648" s="37"/>
      <c r="AS648" s="59">
        <v>1.47E-5</v>
      </c>
      <c r="AT648" s="37">
        <v>132.86799999999999</v>
      </c>
      <c r="AU648" s="37">
        <v>128.94300000000001</v>
      </c>
      <c r="AV648" s="37">
        <v>137.58199999999999</v>
      </c>
      <c r="AW648" s="37">
        <v>97.275000000000006</v>
      </c>
      <c r="AX648" s="37">
        <v>2.5999999999999999E-2</v>
      </c>
      <c r="AY648" s="37"/>
      <c r="AZ648" s="37"/>
      <c r="BA648" s="38"/>
      <c r="BB648" s="38"/>
      <c r="BC648" s="37"/>
      <c r="BD648" s="37"/>
      <c r="BE648" s="37"/>
      <c r="BF648" s="37"/>
      <c r="BG648" s="37"/>
      <c r="BH648" s="37"/>
      <c r="BI648" s="37"/>
      <c r="BJ648" s="37"/>
      <c r="BK648" s="37"/>
      <c r="BL648" s="33"/>
      <c r="BM648" s="30"/>
      <c r="BN648" s="30"/>
      <c r="BO648" s="30"/>
      <c r="BP648" s="30"/>
      <c r="BQ648" s="30"/>
      <c r="BR648" s="30"/>
      <c r="BS648" s="30"/>
      <c r="BT648" s="30"/>
      <c r="BU648" s="30"/>
      <c r="BV648" s="30"/>
      <c r="BW648" s="33"/>
      <c r="BX648" s="30"/>
      <c r="BY648" s="30"/>
      <c r="BZ648" s="30"/>
      <c r="CA648" s="30"/>
      <c r="CB648" s="30"/>
      <c r="CC648" s="30"/>
      <c r="CD648" s="30"/>
      <c r="CE648" s="30"/>
      <c r="CF648" s="30"/>
      <c r="CG648" s="33"/>
      <c r="CH648" s="30"/>
      <c r="CI648" s="30"/>
      <c r="CJ648" s="30"/>
      <c r="CK648" s="30"/>
      <c r="CL648" s="30"/>
      <c r="CM648" s="30"/>
      <c r="CN648" s="30"/>
      <c r="CO648" s="30"/>
      <c r="CP648" s="30"/>
      <c r="CQ648" s="30"/>
      <c r="CR648" s="30"/>
      <c r="CS648" s="30"/>
      <c r="CT648" s="30"/>
      <c r="CU648" s="30"/>
      <c r="CV648" s="30"/>
      <c r="CW648" s="30"/>
      <c r="CX648" s="30"/>
      <c r="CY648" s="30"/>
      <c r="CZ648" s="30"/>
      <c r="DA648" s="30"/>
      <c r="DB648" s="33"/>
      <c r="DC648" s="30"/>
      <c r="DD648" s="30"/>
      <c r="DE648" s="30"/>
      <c r="DF648" s="30"/>
      <c r="DG648" s="30"/>
      <c r="DH648" s="30"/>
      <c r="DI648" s="30"/>
      <c r="DJ648" s="30"/>
      <c r="DK648" s="30"/>
      <c r="DL648" s="29"/>
      <c r="DM648" s="29"/>
      <c r="DN648" s="30"/>
      <c r="DO648" s="30"/>
      <c r="DP648" s="30"/>
      <c r="DQ648" s="30"/>
      <c r="DR648" s="30"/>
      <c r="DS648" s="30"/>
      <c r="DT648" s="30"/>
      <c r="DU648" s="30"/>
      <c r="DV648" s="30"/>
      <c r="DW648" s="3">
        <v>4</v>
      </c>
      <c r="DX648"/>
      <c r="DY648" s="35">
        <v>1.29E-5</v>
      </c>
      <c r="DZ648">
        <v>109.42400000000001</v>
      </c>
      <c r="EA648">
        <v>100.169</v>
      </c>
      <c r="EB648">
        <v>136.11099999999999</v>
      </c>
      <c r="EC648">
        <v>102.68</v>
      </c>
      <c r="ED648">
        <v>2.3E-2</v>
      </c>
      <c r="EE648"/>
      <c r="EG648" s="33">
        <v>61</v>
      </c>
      <c r="EH648" s="30" t="s">
        <v>5</v>
      </c>
      <c r="EI648" s="34">
        <v>1.29E-5</v>
      </c>
      <c r="EJ648" s="30">
        <v>178.245</v>
      </c>
      <c r="EK648" s="30">
        <v>153.34899999999999</v>
      </c>
      <c r="EL648" s="30">
        <v>210.77799999999999</v>
      </c>
      <c r="EM648" s="30">
        <v>180</v>
      </c>
      <c r="EN648" s="30">
        <v>2.3E-2</v>
      </c>
      <c r="EO648" s="30"/>
      <c r="EP648" s="30"/>
      <c r="EQ648" s="33"/>
      <c r="ER648" s="30"/>
      <c r="ES648" s="30"/>
      <c r="ET648" s="30"/>
      <c r="EU648" s="30"/>
      <c r="EV648" s="30"/>
      <c r="EW648" s="30"/>
      <c r="EX648" s="30"/>
      <c r="EY648" s="30"/>
      <c r="EZ648" s="30"/>
      <c r="GB648" s="29"/>
      <c r="GC648" s="29"/>
      <c r="GD648" s="29"/>
      <c r="GE648" s="29"/>
      <c r="GF648" s="29"/>
      <c r="GG648" s="29"/>
      <c r="GH648" s="29"/>
      <c r="GI648" s="29"/>
      <c r="GJ648" s="29"/>
      <c r="GK648" s="29"/>
      <c r="GL648" s="29"/>
      <c r="GM648" s="29"/>
      <c r="GN648" s="29"/>
    </row>
    <row r="649" spans="1:196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3"/>
      <c r="M649" s="30"/>
      <c r="N649" s="30"/>
      <c r="O649" s="30"/>
      <c r="P649" s="30"/>
      <c r="Q649" s="30"/>
      <c r="R649" s="30"/>
      <c r="S649" s="30"/>
      <c r="T649" s="30"/>
      <c r="U649" s="30"/>
      <c r="V649" s="33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6">
        <v>17</v>
      </c>
      <c r="AR649" s="37"/>
      <c r="AS649" s="59">
        <v>1.5999999999999999E-5</v>
      </c>
      <c r="AT649" s="37">
        <v>134.84100000000001</v>
      </c>
      <c r="AU649" s="37">
        <v>127.627</v>
      </c>
      <c r="AV649" s="37">
        <v>138.928</v>
      </c>
      <c r="AW649" s="37">
        <v>-85.515000000000001</v>
      </c>
      <c r="AX649" s="37">
        <v>2.8000000000000001E-2</v>
      </c>
      <c r="AY649" s="37"/>
      <c r="AZ649" s="37"/>
      <c r="BA649" s="38"/>
      <c r="BB649" s="38"/>
      <c r="BC649" s="37"/>
      <c r="BD649" s="37"/>
      <c r="BE649" s="37"/>
      <c r="BF649" s="37"/>
      <c r="BG649" s="37"/>
      <c r="BH649" s="37"/>
      <c r="BI649" s="37"/>
      <c r="BJ649" s="37"/>
      <c r="BK649" s="37"/>
      <c r="BL649" s="33"/>
      <c r="BM649" s="30"/>
      <c r="BN649" s="30"/>
      <c r="BO649" s="30"/>
      <c r="BP649" s="30"/>
      <c r="BQ649" s="30"/>
      <c r="BR649" s="30"/>
      <c r="BS649" s="30"/>
      <c r="BT649" s="30"/>
      <c r="BU649" s="30"/>
      <c r="BV649" s="30"/>
      <c r="BW649" s="33"/>
      <c r="BX649" s="30"/>
      <c r="BY649" s="30"/>
      <c r="BZ649" s="30"/>
      <c r="CA649" s="30"/>
      <c r="CB649" s="30"/>
      <c r="CC649" s="30"/>
      <c r="CD649" s="30"/>
      <c r="CE649" s="30"/>
      <c r="CF649" s="30"/>
      <c r="CG649" s="33"/>
      <c r="CH649" s="30"/>
      <c r="CI649" s="30"/>
      <c r="CJ649" s="30"/>
      <c r="CK649" s="30"/>
      <c r="CL649" s="30"/>
      <c r="CM649" s="30"/>
      <c r="CN649" s="30"/>
      <c r="CO649" s="30"/>
      <c r="CP649" s="30"/>
      <c r="CQ649" s="30"/>
      <c r="CR649" s="30"/>
      <c r="CS649" s="30"/>
      <c r="CT649" s="30"/>
      <c r="CU649" s="30"/>
      <c r="CV649" s="30"/>
      <c r="CW649" s="30"/>
      <c r="CX649" s="30"/>
      <c r="CY649" s="30"/>
      <c r="CZ649" s="30"/>
      <c r="DA649" s="30"/>
      <c r="DB649" s="33"/>
      <c r="DC649" s="30"/>
      <c r="DD649" s="30"/>
      <c r="DE649" s="30"/>
      <c r="DF649" s="30"/>
      <c r="DG649" s="30"/>
      <c r="DH649" s="30"/>
      <c r="DI649" s="30"/>
      <c r="DJ649" s="30"/>
      <c r="DK649" s="30"/>
      <c r="DL649" s="29"/>
      <c r="DM649" s="29"/>
      <c r="DN649" s="30"/>
      <c r="DO649" s="30"/>
      <c r="DP649" s="30"/>
      <c r="DQ649" s="30"/>
      <c r="DR649" s="30"/>
      <c r="DS649" s="30"/>
      <c r="DT649" s="30"/>
      <c r="DU649" s="30"/>
      <c r="DV649" s="30"/>
      <c r="DW649" s="3">
        <v>5</v>
      </c>
      <c r="DX649"/>
      <c r="DY649" s="35">
        <v>5.8300000000000001E-6</v>
      </c>
      <c r="DZ649">
        <v>181.67099999999999</v>
      </c>
      <c r="EA649">
        <v>136.11099999999999</v>
      </c>
      <c r="EB649">
        <v>203.11099999999999</v>
      </c>
      <c r="EC649">
        <v>-79.992000000000004</v>
      </c>
      <c r="ED649">
        <v>0.01</v>
      </c>
      <c r="EE649"/>
      <c r="EG649" s="33">
        <v>58</v>
      </c>
      <c r="EH649" s="30" t="s">
        <v>54</v>
      </c>
      <c r="EI649" s="34">
        <v>4.2499999999999998E-4</v>
      </c>
      <c r="EJ649" s="30">
        <v>82.572000000000003</v>
      </c>
      <c r="EK649" s="30">
        <v>47.642000000000003</v>
      </c>
      <c r="EL649" s="30">
        <v>221.24600000000001</v>
      </c>
      <c r="EM649" s="30">
        <v>-2.6949999999999998</v>
      </c>
      <c r="EN649" s="30">
        <v>0.76600000000000001</v>
      </c>
      <c r="EO649" s="30"/>
      <c r="EP649" s="30"/>
      <c r="EQ649" s="33"/>
      <c r="ER649" s="30"/>
      <c r="ES649" s="30"/>
      <c r="ET649" s="30"/>
      <c r="EU649" s="30"/>
      <c r="EV649" s="30"/>
      <c r="EW649" s="30"/>
      <c r="EX649" s="30"/>
      <c r="EY649" s="30"/>
      <c r="EZ649" s="30"/>
      <c r="GB649" s="29"/>
      <c r="GC649" s="29"/>
      <c r="GD649" s="29"/>
      <c r="GE649" s="29"/>
      <c r="GF649" s="29"/>
      <c r="GG649" s="29"/>
      <c r="GH649" s="29"/>
      <c r="GI649" s="29"/>
      <c r="GJ649" s="29"/>
      <c r="GK649" s="29"/>
      <c r="GL649" s="29"/>
      <c r="GM649" s="29"/>
      <c r="GN649" s="29"/>
    </row>
    <row r="650" spans="1:196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3"/>
      <c r="M650" s="30"/>
      <c r="N650" s="30"/>
      <c r="O650" s="30"/>
      <c r="P650" s="30"/>
      <c r="Q650" s="30"/>
      <c r="R650" s="30"/>
      <c r="S650" s="30"/>
      <c r="T650" s="30"/>
      <c r="U650" s="30"/>
      <c r="V650" s="33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6">
        <v>18</v>
      </c>
      <c r="AR650" s="37"/>
      <c r="AS650" s="59">
        <v>1.9300000000000002E-5</v>
      </c>
      <c r="AT650" s="37">
        <v>134.74</v>
      </c>
      <c r="AU650" s="37">
        <v>127.129</v>
      </c>
      <c r="AV650" s="37">
        <v>141.559</v>
      </c>
      <c r="AW650" s="37">
        <v>95.528000000000006</v>
      </c>
      <c r="AX650" s="37">
        <v>3.5000000000000003E-2</v>
      </c>
      <c r="AY650" s="37"/>
      <c r="AZ650" s="37"/>
      <c r="BA650" s="38"/>
      <c r="BB650" s="38"/>
      <c r="BC650" s="37"/>
      <c r="BD650" s="37"/>
      <c r="BE650" s="37"/>
      <c r="BF650" s="37"/>
      <c r="BG650" s="37"/>
      <c r="BH650" s="37"/>
      <c r="BI650" s="37"/>
      <c r="BJ650" s="37"/>
      <c r="BK650" s="37"/>
      <c r="BL650" s="33"/>
      <c r="BM650" s="30"/>
      <c r="BN650" s="30"/>
      <c r="BO650" s="30"/>
      <c r="BP650" s="30"/>
      <c r="BQ650" s="30"/>
      <c r="BR650" s="30"/>
      <c r="BS650" s="30"/>
      <c r="BT650" s="30"/>
      <c r="BU650" s="30"/>
      <c r="BV650" s="30"/>
      <c r="BW650" s="33"/>
      <c r="BX650" s="30"/>
      <c r="BY650" s="30"/>
      <c r="BZ650" s="30"/>
      <c r="CA650" s="30"/>
      <c r="CB650" s="30"/>
      <c r="CC650" s="30"/>
      <c r="CD650" s="30"/>
      <c r="CE650" s="30"/>
      <c r="CF650" s="30"/>
      <c r="CG650" s="33"/>
      <c r="CH650" s="30"/>
      <c r="CI650" s="30"/>
      <c r="CJ650" s="30"/>
      <c r="CK650" s="30"/>
      <c r="CL650" s="30"/>
      <c r="CM650" s="30"/>
      <c r="CN650" s="30"/>
      <c r="CO650" s="30"/>
      <c r="CP650" s="30"/>
      <c r="CQ650" s="30"/>
      <c r="CR650" s="30"/>
      <c r="CS650" s="30"/>
      <c r="CT650" s="30"/>
      <c r="CU650" s="30"/>
      <c r="CV650" s="30"/>
      <c r="CW650" s="30"/>
      <c r="CX650" s="30"/>
      <c r="CY650" s="30"/>
      <c r="CZ650" s="30"/>
      <c r="DA650" s="30"/>
      <c r="DB650" s="33"/>
      <c r="DC650" s="30"/>
      <c r="DD650" s="30"/>
      <c r="DE650" s="30"/>
      <c r="DF650" s="30"/>
      <c r="DG650" s="30"/>
      <c r="DH650" s="30"/>
      <c r="DI650" s="30"/>
      <c r="DJ650" s="30"/>
      <c r="DK650" s="30"/>
      <c r="DL650" s="29"/>
      <c r="DM650" s="29"/>
      <c r="DN650" s="30"/>
      <c r="DO650" s="30"/>
      <c r="DP650" s="30"/>
      <c r="DQ650" s="30"/>
      <c r="DR650" s="30"/>
      <c r="DS650" s="30"/>
      <c r="DT650" s="30"/>
      <c r="DU650" s="30"/>
      <c r="DV650" s="30"/>
      <c r="DW650" s="3">
        <v>6</v>
      </c>
      <c r="DX650"/>
      <c r="DY650" s="35">
        <v>7.9799999999999998E-6</v>
      </c>
      <c r="DZ650">
        <v>195.541</v>
      </c>
      <c r="EA650">
        <v>183.28800000000001</v>
      </c>
      <c r="EB650">
        <v>205.04499999999999</v>
      </c>
      <c r="EC650">
        <v>101.768</v>
      </c>
      <c r="ED650">
        <v>1.4E-2</v>
      </c>
      <c r="EE650"/>
      <c r="EG650" s="33">
        <v>58</v>
      </c>
      <c r="EH650" s="30" t="s">
        <v>54</v>
      </c>
      <c r="EI650" s="34">
        <v>4.2499999999999998E-4</v>
      </c>
      <c r="EJ650" s="30">
        <v>82.572000000000003</v>
      </c>
      <c r="EK650" s="30">
        <v>47.642000000000003</v>
      </c>
      <c r="EL650" s="30">
        <v>221.24600000000001</v>
      </c>
      <c r="EM650" s="30">
        <v>-2.6949999999999998</v>
      </c>
      <c r="EN650" s="30">
        <v>0.76600000000000001</v>
      </c>
      <c r="EO650" s="30"/>
      <c r="EP650" s="30"/>
      <c r="EQ650" s="33"/>
      <c r="ER650" s="30"/>
      <c r="ES650" s="30"/>
      <c r="ET650" s="30"/>
      <c r="EU650" s="30"/>
      <c r="EV650" s="30"/>
      <c r="EW650" s="30"/>
      <c r="EX650" s="30"/>
      <c r="EY650" s="30"/>
      <c r="EZ650" s="30"/>
      <c r="GB650" s="29"/>
      <c r="GC650" s="29"/>
      <c r="GD650" s="29"/>
      <c r="GE650" s="29"/>
      <c r="GF650" s="29"/>
      <c r="GG650" s="29"/>
      <c r="GH650" s="29"/>
      <c r="GI650" s="29"/>
      <c r="GJ650" s="29"/>
      <c r="GK650" s="29"/>
      <c r="GL650" s="29"/>
      <c r="GM650" s="29"/>
      <c r="GN650" s="29"/>
    </row>
    <row r="651" spans="1:196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3"/>
      <c r="M651" s="30"/>
      <c r="N651" s="30"/>
      <c r="O651" s="30"/>
      <c r="P651" s="30"/>
      <c r="Q651" s="30"/>
      <c r="R651" s="30"/>
      <c r="S651" s="30"/>
      <c r="T651" s="30"/>
      <c r="U651" s="30"/>
      <c r="V651" s="33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6">
        <v>19</v>
      </c>
      <c r="AR651" s="37"/>
      <c r="AS651" s="59">
        <v>8.2900000000000002E-6</v>
      </c>
      <c r="AT651" s="37">
        <v>134.79</v>
      </c>
      <c r="AU651" s="37">
        <v>132.577</v>
      </c>
      <c r="AV651" s="37">
        <v>137.333</v>
      </c>
      <c r="AW651" s="37">
        <v>-83.418000000000006</v>
      </c>
      <c r="AX651" s="37">
        <v>1.4999999999999999E-2</v>
      </c>
      <c r="AY651" s="37"/>
      <c r="AZ651" s="37"/>
      <c r="BA651" s="38"/>
      <c r="BB651" s="38"/>
      <c r="BC651" s="37"/>
      <c r="BD651" s="37"/>
      <c r="BE651" s="37"/>
      <c r="BF651" s="37"/>
      <c r="BG651" s="37"/>
      <c r="BH651" s="37"/>
      <c r="BI651" s="37"/>
      <c r="BJ651" s="37"/>
      <c r="BK651" s="37"/>
      <c r="BL651" s="33"/>
      <c r="BM651" s="30"/>
      <c r="BN651" s="30"/>
      <c r="BO651" s="30"/>
      <c r="BP651" s="30"/>
      <c r="BQ651" s="30"/>
      <c r="BR651" s="30"/>
      <c r="BS651" s="30"/>
      <c r="BT651" s="30"/>
      <c r="BU651" s="30"/>
      <c r="BV651" s="30"/>
      <c r="BW651" s="33"/>
      <c r="BX651" s="30"/>
      <c r="BY651" s="30"/>
      <c r="BZ651" s="30"/>
      <c r="CA651" s="30"/>
      <c r="CB651" s="30"/>
      <c r="CC651" s="30"/>
      <c r="CD651" s="30"/>
      <c r="CE651" s="30"/>
      <c r="CF651" s="30"/>
      <c r="CG651" s="33"/>
      <c r="CH651" s="30"/>
      <c r="CI651" s="30"/>
      <c r="CJ651" s="30"/>
      <c r="CK651" s="30"/>
      <c r="CL651" s="30"/>
      <c r="CM651" s="30"/>
      <c r="CN651" s="30"/>
      <c r="CO651" s="30"/>
      <c r="CP651" s="30"/>
      <c r="CQ651" s="30"/>
      <c r="CR651" s="30"/>
      <c r="CS651" s="30"/>
      <c r="CT651" s="30"/>
      <c r="CU651" s="30"/>
      <c r="CV651" s="30"/>
      <c r="CW651" s="30"/>
      <c r="CX651" s="30"/>
      <c r="CY651" s="30"/>
      <c r="CZ651" s="30"/>
      <c r="DA651" s="30"/>
      <c r="DB651" s="33"/>
      <c r="DC651" s="30"/>
      <c r="DD651" s="30"/>
      <c r="DE651" s="30"/>
      <c r="DF651" s="30"/>
      <c r="DG651" s="30"/>
      <c r="DH651" s="30"/>
      <c r="DI651" s="30"/>
      <c r="DJ651" s="30"/>
      <c r="DK651" s="30"/>
      <c r="DL651" s="29"/>
      <c r="DM651" s="29"/>
      <c r="DN651" s="30"/>
      <c r="DO651" s="30"/>
      <c r="DP651" s="30"/>
      <c r="DQ651" s="30"/>
      <c r="DR651" s="30"/>
      <c r="DS651" s="30"/>
      <c r="DT651" s="30"/>
      <c r="DU651" s="30"/>
      <c r="DV651" s="30"/>
      <c r="DW651" s="3">
        <v>7</v>
      </c>
      <c r="DX651"/>
      <c r="DY651" s="35">
        <v>8.6000000000000007E-6</v>
      </c>
      <c r="DZ651">
        <v>169.28100000000001</v>
      </c>
      <c r="EA651">
        <v>132.96299999999999</v>
      </c>
      <c r="EB651">
        <v>198.142</v>
      </c>
      <c r="EC651">
        <v>-75.465999999999994</v>
      </c>
      <c r="ED651">
        <v>1.4999999999999999E-2</v>
      </c>
      <c r="EE651"/>
      <c r="EG651" s="33"/>
      <c r="EH651" s="30"/>
      <c r="EI651" s="30"/>
      <c r="EJ651" s="30"/>
      <c r="EK651" s="30"/>
      <c r="EL651" s="30"/>
      <c r="EM651" s="30"/>
      <c r="EN651" s="30"/>
      <c r="EO651" s="30" t="s">
        <v>8</v>
      </c>
      <c r="EP651" s="30"/>
      <c r="EQ651" s="33"/>
      <c r="ER651" s="30"/>
      <c r="ES651" s="30"/>
      <c r="ET651" s="30"/>
      <c r="EU651" s="30"/>
      <c r="EV651" s="30"/>
      <c r="EW651" s="30"/>
      <c r="EX651" s="30"/>
      <c r="EY651" s="30"/>
      <c r="EZ651" s="30"/>
      <c r="GB651" s="29"/>
      <c r="GC651" s="29"/>
      <c r="GD651" s="29"/>
      <c r="GE651" s="29"/>
      <c r="GF651" s="29"/>
      <c r="GG651" s="29"/>
      <c r="GH651" s="29"/>
      <c r="GI651" s="29"/>
      <c r="GJ651" s="29"/>
      <c r="GK651" s="29"/>
      <c r="GL651" s="29"/>
      <c r="GM651" s="29"/>
      <c r="GN651" s="29"/>
    </row>
    <row r="652" spans="1:196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3"/>
      <c r="M652" s="30"/>
      <c r="N652" s="30"/>
      <c r="O652" s="30"/>
      <c r="P652" s="30"/>
      <c r="Q652" s="30"/>
      <c r="R652" s="30"/>
      <c r="S652" s="30"/>
      <c r="T652" s="30"/>
      <c r="U652" s="30"/>
      <c r="V652" s="33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6">
        <v>20</v>
      </c>
      <c r="AR652" s="37"/>
      <c r="AS652" s="59">
        <v>1.4100000000000001E-5</v>
      </c>
      <c r="AT652" s="37">
        <v>132.46199999999999</v>
      </c>
      <c r="AU652" s="37">
        <v>128.667</v>
      </c>
      <c r="AV652" s="37">
        <v>136.88900000000001</v>
      </c>
      <c r="AW652" s="37">
        <v>96.34</v>
      </c>
      <c r="AX652" s="37">
        <v>2.5000000000000001E-2</v>
      </c>
      <c r="AY652" s="37"/>
      <c r="AZ652" s="37"/>
      <c r="BA652" s="38"/>
      <c r="BB652" s="38"/>
      <c r="BC652" s="37"/>
      <c r="BD652" s="37"/>
      <c r="BE652" s="37"/>
      <c r="BF652" s="37"/>
      <c r="BG652" s="37"/>
      <c r="BH652" s="37"/>
      <c r="BI652" s="37"/>
      <c r="BJ652" s="37"/>
      <c r="BK652" s="37"/>
      <c r="BL652" s="33"/>
      <c r="BM652" s="30"/>
      <c r="BN652" s="30"/>
      <c r="BO652" s="30"/>
      <c r="BP652" s="30"/>
      <c r="BQ652" s="30"/>
      <c r="BR652" s="30"/>
      <c r="BS652" s="30"/>
      <c r="BT652" s="30"/>
      <c r="BU652" s="30"/>
      <c r="BV652" s="30"/>
      <c r="BW652" s="33"/>
      <c r="BX652" s="30"/>
      <c r="BY652" s="30"/>
      <c r="BZ652" s="30"/>
      <c r="CA652" s="30"/>
      <c r="CB652" s="30"/>
      <c r="CC652" s="30"/>
      <c r="CD652" s="30"/>
      <c r="CE652" s="30"/>
      <c r="CF652" s="30"/>
      <c r="CG652" s="33"/>
      <c r="CH652" s="30"/>
      <c r="CI652" s="30"/>
      <c r="CJ652" s="30"/>
      <c r="CK652" s="30"/>
      <c r="CL652" s="30"/>
      <c r="CM652" s="30"/>
      <c r="CN652" s="30"/>
      <c r="CO652" s="30"/>
      <c r="CP652" s="30"/>
      <c r="CQ652" s="30"/>
      <c r="CR652" s="30"/>
      <c r="CS652" s="30"/>
      <c r="CT652" s="30"/>
      <c r="CU652" s="30"/>
      <c r="CV652" s="30"/>
      <c r="CW652" s="30"/>
      <c r="CX652" s="30"/>
      <c r="CY652" s="30"/>
      <c r="CZ652" s="30"/>
      <c r="DA652" s="30"/>
      <c r="DB652" s="33"/>
      <c r="DC652" s="30"/>
      <c r="DD652" s="30"/>
      <c r="DE652" s="30"/>
      <c r="DF652" s="30"/>
      <c r="DG652" s="30"/>
      <c r="DH652" s="30"/>
      <c r="DI652" s="30"/>
      <c r="DJ652" s="30"/>
      <c r="DK652" s="30"/>
      <c r="DL652" s="29"/>
      <c r="DM652" s="29"/>
      <c r="DN652" s="30"/>
      <c r="DO652" s="30"/>
      <c r="DP652" s="30"/>
      <c r="DQ652" s="30"/>
      <c r="DR652" s="30"/>
      <c r="DS652" s="30"/>
      <c r="DT652" s="30"/>
      <c r="DU652" s="30"/>
      <c r="DV652" s="30"/>
      <c r="DW652" s="3">
        <v>8</v>
      </c>
      <c r="DX652"/>
      <c r="DY652" s="35">
        <v>1.17E-5</v>
      </c>
      <c r="DZ652">
        <v>114.89700000000001</v>
      </c>
      <c r="EA652">
        <v>102.532</v>
      </c>
      <c r="EB652">
        <v>132.96299999999999</v>
      </c>
      <c r="EC652">
        <v>100.71299999999999</v>
      </c>
      <c r="ED652">
        <v>2.1000000000000001E-2</v>
      </c>
      <c r="EE652"/>
      <c r="EG652" s="33"/>
      <c r="EH652" s="30"/>
      <c r="EI652" s="30"/>
      <c r="EJ652" s="30"/>
      <c r="EK652" s="30"/>
      <c r="EL652" s="30"/>
      <c r="EM652" s="30"/>
      <c r="EN652" s="30"/>
      <c r="EO652" s="30">
        <v>58.92307692</v>
      </c>
      <c r="EP652" s="30">
        <v>58.92307692</v>
      </c>
      <c r="EQ652" s="33"/>
      <c r="ER652" s="30"/>
      <c r="ES652" s="30"/>
      <c r="ET652" s="30"/>
      <c r="EU652" s="30"/>
      <c r="EV652" s="30"/>
      <c r="EW652" s="30"/>
      <c r="EX652" s="30"/>
      <c r="EY652" s="30"/>
      <c r="EZ652" s="30"/>
      <c r="GB652" s="29"/>
      <c r="GC652" s="29"/>
      <c r="GD652" s="29"/>
      <c r="GE652" s="29"/>
      <c r="GF652" s="29"/>
      <c r="GG652" s="29"/>
      <c r="GH652" s="29"/>
      <c r="GI652" s="29"/>
      <c r="GJ652" s="29"/>
      <c r="GK652" s="29"/>
      <c r="GL652" s="29"/>
      <c r="GM652" s="29"/>
      <c r="GN652" s="29"/>
    </row>
    <row r="653" spans="1:196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3"/>
      <c r="M653" s="30"/>
      <c r="N653" s="30"/>
      <c r="O653" s="30"/>
      <c r="P653" s="30"/>
      <c r="Q653" s="30"/>
      <c r="R653" s="30"/>
      <c r="S653" s="30"/>
      <c r="T653" s="30"/>
      <c r="U653" s="30"/>
      <c r="V653" s="33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6">
        <v>21</v>
      </c>
      <c r="AR653" s="37"/>
      <c r="AS653" s="59">
        <v>1.63E-5</v>
      </c>
      <c r="AT653" s="37">
        <v>130.98400000000001</v>
      </c>
      <c r="AU653" s="37">
        <v>123.48099999999999</v>
      </c>
      <c r="AV653" s="37">
        <v>140.14099999999999</v>
      </c>
      <c r="AW653" s="37">
        <v>-84.507999999999996</v>
      </c>
      <c r="AX653" s="37">
        <v>2.9000000000000001E-2</v>
      </c>
      <c r="AY653" s="37"/>
      <c r="AZ653" s="37"/>
      <c r="BA653" s="38"/>
      <c r="BB653" s="38"/>
      <c r="BC653" s="37"/>
      <c r="BD653" s="37"/>
      <c r="BE653" s="37"/>
      <c r="BF653" s="37"/>
      <c r="BG653" s="37"/>
      <c r="BH653" s="37"/>
      <c r="BI653" s="37"/>
      <c r="BJ653" s="37"/>
      <c r="BK653" s="37"/>
      <c r="BL653" s="33"/>
      <c r="BM653" s="30"/>
      <c r="BN653" s="30"/>
      <c r="BO653" s="30"/>
      <c r="BP653" s="30"/>
      <c r="BQ653" s="30"/>
      <c r="BR653" s="30"/>
      <c r="BS653" s="30"/>
      <c r="BT653" s="30"/>
      <c r="BU653" s="30"/>
      <c r="BV653" s="30"/>
      <c r="BW653" s="33"/>
      <c r="BX653" s="30"/>
      <c r="BY653" s="30"/>
      <c r="BZ653" s="30"/>
      <c r="CA653" s="30"/>
      <c r="CB653" s="30"/>
      <c r="CC653" s="30"/>
      <c r="CD653" s="30"/>
      <c r="CE653" s="30"/>
      <c r="CF653" s="30"/>
      <c r="CG653" s="33"/>
      <c r="CH653" s="30"/>
      <c r="CI653" s="30"/>
      <c r="CJ653" s="30"/>
      <c r="CK653" s="30"/>
      <c r="CL653" s="30"/>
      <c r="CM653" s="30"/>
      <c r="CN653" s="30"/>
      <c r="CO653" s="30"/>
      <c r="CP653" s="30"/>
      <c r="CQ653" s="30"/>
      <c r="CR653" s="30"/>
      <c r="CS653" s="30"/>
      <c r="CT653" s="30"/>
      <c r="CU653" s="30"/>
      <c r="CV653" s="30"/>
      <c r="CW653" s="30"/>
      <c r="CX653" s="30"/>
      <c r="CY653" s="30"/>
      <c r="CZ653" s="30"/>
      <c r="DA653" s="30"/>
      <c r="DB653" s="33"/>
      <c r="DC653" s="30"/>
      <c r="DD653" s="30"/>
      <c r="DE653" s="30"/>
      <c r="DF653" s="30"/>
      <c r="DG653" s="30"/>
      <c r="DH653" s="30"/>
      <c r="DI653" s="30"/>
      <c r="DJ653" s="30"/>
      <c r="DK653" s="30"/>
      <c r="DL653" s="29"/>
      <c r="DM653" s="29"/>
      <c r="DN653" s="30"/>
      <c r="DO653" s="30"/>
      <c r="DP653" s="30"/>
      <c r="DQ653" s="30"/>
      <c r="DR653" s="30"/>
      <c r="DS653" s="30"/>
      <c r="DT653" s="30"/>
      <c r="DU653" s="30"/>
      <c r="DV653" s="30"/>
      <c r="DW653" s="3">
        <v>9</v>
      </c>
      <c r="DX653"/>
      <c r="DY653" s="35">
        <v>7.3699999999999997E-6</v>
      </c>
      <c r="DZ653">
        <v>115.06399999999999</v>
      </c>
      <c r="EA653">
        <v>112.15</v>
      </c>
      <c r="EB653">
        <v>117.104</v>
      </c>
      <c r="EC653">
        <v>-77.195999999999998</v>
      </c>
      <c r="ED653">
        <v>1.2999999999999999E-2</v>
      </c>
      <c r="EE653"/>
      <c r="EG653" s="33"/>
      <c r="EH653" s="30"/>
      <c r="EI653" s="30"/>
      <c r="EJ653" s="30">
        <v>17.676923080000002</v>
      </c>
      <c r="EK653" s="30">
        <v>47.875</v>
      </c>
      <c r="EL653" s="30">
        <v>17.676923080000002</v>
      </c>
      <c r="EM653" s="30">
        <v>47.875</v>
      </c>
      <c r="EN653" s="30" t="s">
        <v>9</v>
      </c>
      <c r="EO653" s="30">
        <v>33.304347829999998</v>
      </c>
      <c r="EP653" s="30">
        <v>33.304347829999998</v>
      </c>
      <c r="EQ653" s="33"/>
      <c r="ER653" s="30"/>
      <c r="ES653" s="30"/>
      <c r="ET653" s="30"/>
      <c r="EU653" s="30"/>
      <c r="EV653" s="30"/>
      <c r="EW653" s="30"/>
      <c r="EX653" s="30"/>
      <c r="EY653" s="30"/>
      <c r="EZ653" s="30"/>
      <c r="GB653" s="29"/>
      <c r="GC653" s="29"/>
      <c r="GD653" s="29"/>
      <c r="GE653" s="29"/>
      <c r="GF653" s="29"/>
      <c r="GG653" s="29"/>
      <c r="GH653" s="29"/>
      <c r="GI653" s="29"/>
      <c r="GJ653" s="29"/>
      <c r="GK653" s="29"/>
      <c r="GL653" s="29"/>
      <c r="GM653" s="29"/>
      <c r="GN653" s="29"/>
    </row>
    <row r="654" spans="1:196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3"/>
      <c r="M654" s="30"/>
      <c r="N654" s="30"/>
      <c r="O654" s="30"/>
      <c r="P654" s="30"/>
      <c r="Q654" s="30"/>
      <c r="R654" s="30"/>
      <c r="S654" s="30"/>
      <c r="T654" s="30"/>
      <c r="U654" s="30"/>
      <c r="V654" s="33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6">
        <v>22</v>
      </c>
      <c r="AR654" s="37"/>
      <c r="AS654" s="59">
        <v>1.5400000000000002E-5</v>
      </c>
      <c r="AT654" s="37">
        <v>136.44200000000001</v>
      </c>
      <c r="AU654" s="37">
        <v>126.524</v>
      </c>
      <c r="AV654" s="37">
        <v>143.571</v>
      </c>
      <c r="AW654" s="37">
        <v>98.13</v>
      </c>
      <c r="AX654" s="37">
        <v>2.7E-2</v>
      </c>
      <c r="AY654" s="37"/>
      <c r="AZ654" s="37"/>
      <c r="BA654" s="38"/>
      <c r="BB654" s="38"/>
      <c r="BC654" s="37"/>
      <c r="BD654" s="37"/>
      <c r="BE654" s="37"/>
      <c r="BF654" s="37"/>
      <c r="BG654" s="37"/>
      <c r="BH654" s="37"/>
      <c r="BI654" s="37"/>
      <c r="BJ654" s="37"/>
      <c r="BK654" s="37"/>
      <c r="BL654" s="33"/>
      <c r="BM654" s="30"/>
      <c r="BN654" s="30"/>
      <c r="BO654" s="30"/>
      <c r="BP654" s="30"/>
      <c r="BQ654" s="30"/>
      <c r="BR654" s="30"/>
      <c r="BS654" s="30"/>
      <c r="BT654" s="30"/>
      <c r="BU654" s="30"/>
      <c r="BV654" s="30"/>
      <c r="BW654" s="33"/>
      <c r="BX654" s="30"/>
      <c r="BY654" s="30"/>
      <c r="BZ654" s="30"/>
      <c r="CA654" s="30"/>
      <c r="CB654" s="30"/>
      <c r="CC654" s="30"/>
      <c r="CD654" s="30"/>
      <c r="CE654" s="30"/>
      <c r="CF654" s="30"/>
      <c r="CG654" s="33"/>
      <c r="CH654" s="30"/>
      <c r="CI654" s="30"/>
      <c r="CJ654" s="30"/>
      <c r="CK654" s="30"/>
      <c r="CL654" s="30"/>
      <c r="CM654" s="30"/>
      <c r="CN654" s="30"/>
      <c r="CO654" s="30"/>
      <c r="CP654" s="30"/>
      <c r="CQ654" s="30"/>
      <c r="CR654" s="30"/>
      <c r="CS654" s="30"/>
      <c r="CT654" s="30"/>
      <c r="CU654" s="30"/>
      <c r="CV654" s="30"/>
      <c r="CW654" s="30"/>
      <c r="CX654" s="30"/>
      <c r="CY654" s="30"/>
      <c r="CZ654" s="30"/>
      <c r="DA654" s="30"/>
      <c r="DB654" s="33"/>
      <c r="DC654" s="30"/>
      <c r="DD654" s="30"/>
      <c r="DE654" s="30"/>
      <c r="DF654" s="30"/>
      <c r="DG654" s="30"/>
      <c r="DH654" s="30"/>
      <c r="DI654" s="30"/>
      <c r="DJ654" s="30"/>
      <c r="DK654" s="30"/>
      <c r="DL654" s="29"/>
      <c r="DM654" s="29"/>
      <c r="DN654" s="30"/>
      <c r="DO654" s="30"/>
      <c r="DP654" s="30"/>
      <c r="DQ654" s="30"/>
      <c r="DR654" s="30"/>
      <c r="DS654" s="30"/>
      <c r="DT654" s="30"/>
      <c r="DU654" s="30"/>
      <c r="DV654" s="30"/>
      <c r="DW654" s="3">
        <v>10</v>
      </c>
      <c r="DX654"/>
      <c r="DY654" s="35">
        <v>7.9799999999999998E-6</v>
      </c>
      <c r="DZ654">
        <v>117.34399999999999</v>
      </c>
      <c r="EA654">
        <v>111.667</v>
      </c>
      <c r="EB654">
        <v>121.124</v>
      </c>
      <c r="EC654">
        <v>101.768</v>
      </c>
      <c r="ED654">
        <v>1.4E-2</v>
      </c>
      <c r="EE654"/>
      <c r="EG654" s="33"/>
      <c r="EH654" s="30"/>
      <c r="EI654" s="30"/>
      <c r="EJ654" s="30"/>
      <c r="EK654" s="30">
        <v>76.599999999999994</v>
      </c>
      <c r="EL654" s="30"/>
      <c r="EM654" s="30">
        <v>76.599999999999994</v>
      </c>
      <c r="EN654" s="30" t="s">
        <v>10</v>
      </c>
      <c r="EO654" s="30">
        <v>85.111111109999996</v>
      </c>
      <c r="EP654" s="30">
        <v>85.111111109999996</v>
      </c>
      <c r="EQ654" s="33"/>
      <c r="ER654" s="30"/>
      <c r="ES654" s="30"/>
      <c r="ET654" s="30"/>
      <c r="EU654" s="30"/>
      <c r="EV654" s="30"/>
      <c r="EW654" s="30"/>
      <c r="EX654" s="30"/>
      <c r="EY654" s="30"/>
      <c r="EZ654" s="30"/>
      <c r="GB654" s="29"/>
      <c r="GC654" s="29"/>
      <c r="GD654" s="29"/>
      <c r="GE654" s="29"/>
      <c r="GF654" s="29"/>
      <c r="GG654" s="29"/>
      <c r="GH654" s="29"/>
      <c r="GI654" s="29"/>
      <c r="GJ654" s="29"/>
      <c r="GK654" s="29"/>
      <c r="GL654" s="29"/>
      <c r="GM654" s="29"/>
      <c r="GN654" s="29"/>
    </row>
    <row r="655" spans="1:196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3"/>
      <c r="M655" s="30"/>
      <c r="N655" s="30"/>
      <c r="O655" s="30"/>
      <c r="P655" s="30"/>
      <c r="Q655" s="30"/>
      <c r="R655" s="30"/>
      <c r="S655" s="30"/>
      <c r="T655" s="30"/>
      <c r="U655" s="30"/>
      <c r="V655" s="33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6">
        <v>23</v>
      </c>
      <c r="AR655" s="37" t="s">
        <v>3</v>
      </c>
      <c r="AS655" s="59">
        <v>1.2500000000000001E-5</v>
      </c>
      <c r="AT655" s="37">
        <v>141.745</v>
      </c>
      <c r="AU655" s="37">
        <v>136.79300000000001</v>
      </c>
      <c r="AV655" s="37">
        <v>146.614</v>
      </c>
      <c r="AW655" s="37">
        <v>6.1929999999999996</v>
      </c>
      <c r="AX655" s="37">
        <v>2.1999999999999999E-2</v>
      </c>
      <c r="AY655" s="37"/>
      <c r="AZ655" s="37"/>
      <c r="BA655" s="38"/>
      <c r="BB655" s="38"/>
      <c r="BC655" s="37"/>
      <c r="BD655" s="37"/>
      <c r="BE655" s="37"/>
      <c r="BF655" s="37"/>
      <c r="BG655" s="37"/>
      <c r="BH655" s="37"/>
      <c r="BI655" s="37"/>
      <c r="BJ655" s="37"/>
      <c r="BK655" s="37"/>
      <c r="BL655" s="33"/>
      <c r="BM655" s="30"/>
      <c r="BN655" s="30"/>
      <c r="BO655" s="30"/>
      <c r="BP655" s="30"/>
      <c r="BQ655" s="30"/>
      <c r="BR655" s="30"/>
      <c r="BS655" s="30"/>
      <c r="BT655" s="30"/>
      <c r="BU655" s="30"/>
      <c r="BV655" s="30"/>
      <c r="BW655" s="33"/>
      <c r="BX655" s="30"/>
      <c r="BY655" s="30"/>
      <c r="BZ655" s="30"/>
      <c r="CA655" s="30"/>
      <c r="CB655" s="30"/>
      <c r="CC655" s="30"/>
      <c r="CD655" s="30"/>
      <c r="CE655" s="30"/>
      <c r="CF655" s="30"/>
      <c r="CG655" s="33"/>
      <c r="CH655" s="30"/>
      <c r="CI655" s="30"/>
      <c r="CJ655" s="30"/>
      <c r="CK655" s="30"/>
      <c r="CL655" s="30"/>
      <c r="CM655" s="30"/>
      <c r="CN655" s="30"/>
      <c r="CO655" s="30"/>
      <c r="CP655" s="30"/>
      <c r="CQ655" s="30"/>
      <c r="CR655" s="30"/>
      <c r="CS655" s="30"/>
      <c r="CT655" s="30"/>
      <c r="CU655" s="30"/>
      <c r="CV655" s="30"/>
      <c r="CW655" s="30"/>
      <c r="CX655" s="30"/>
      <c r="CY655" s="30"/>
      <c r="CZ655" s="30"/>
      <c r="DA655" s="30"/>
      <c r="DB655" s="33"/>
      <c r="DC655" s="30"/>
      <c r="DD655" s="30"/>
      <c r="DE655" s="30"/>
      <c r="DF655" s="30"/>
      <c r="DG655" s="30"/>
      <c r="DH655" s="30"/>
      <c r="DI655" s="30"/>
      <c r="DJ655" s="30"/>
      <c r="DK655" s="30"/>
      <c r="DL655" s="29"/>
      <c r="DM655" s="29"/>
      <c r="DN655" s="30"/>
      <c r="DO655" s="30"/>
      <c r="DP655" s="30"/>
      <c r="DQ655" s="30"/>
      <c r="DR655" s="30"/>
      <c r="DS655" s="30"/>
      <c r="DT655" s="30"/>
      <c r="DU655" s="30"/>
      <c r="DV655" s="30"/>
      <c r="DW655" s="3">
        <v>11</v>
      </c>
      <c r="DX655"/>
      <c r="DY655" s="35">
        <v>7.0600000000000002E-6</v>
      </c>
      <c r="DZ655">
        <v>115.961</v>
      </c>
      <c r="EA655">
        <v>111.667</v>
      </c>
      <c r="EB655">
        <v>120.626</v>
      </c>
      <c r="EC655">
        <v>-77.195999999999998</v>
      </c>
      <c r="ED655">
        <v>1.2E-2</v>
      </c>
      <c r="EE655"/>
      <c r="EG655" s="33">
        <v>1</v>
      </c>
      <c r="EH655" s="30"/>
      <c r="EI655" s="34">
        <v>5.8300000000000001E-6</v>
      </c>
      <c r="EJ655" s="30">
        <v>65.727000000000004</v>
      </c>
      <c r="EK655" s="30">
        <v>62.121000000000002</v>
      </c>
      <c r="EL655" s="30">
        <v>70.676000000000002</v>
      </c>
      <c r="EM655" s="30">
        <v>16.39</v>
      </c>
      <c r="EN655" s="30">
        <v>0.01</v>
      </c>
      <c r="EO655" s="30"/>
      <c r="EP655" s="30"/>
      <c r="EQ655" s="33"/>
      <c r="ER655" s="30"/>
      <c r="ES655" s="30"/>
      <c r="ET655" s="30"/>
      <c r="EU655" s="30"/>
      <c r="EV655" s="30"/>
      <c r="EW655" s="30"/>
      <c r="EX655" s="30"/>
      <c r="EY655" s="30"/>
      <c r="EZ655" s="30"/>
      <c r="GB655" s="29"/>
      <c r="GC655" s="29"/>
      <c r="GD655" s="29"/>
      <c r="GE655" s="29"/>
      <c r="GF655" s="29"/>
      <c r="GG655" s="29"/>
      <c r="GH655" s="29"/>
      <c r="GI655" s="29"/>
      <c r="GJ655" s="29"/>
      <c r="GK655" s="29"/>
      <c r="GL655" s="29"/>
      <c r="GM655" s="29"/>
      <c r="GN655" s="29"/>
    </row>
    <row r="656" spans="1:196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3"/>
      <c r="M656" s="30"/>
      <c r="N656" s="30"/>
      <c r="O656" s="30"/>
      <c r="P656" s="30"/>
      <c r="Q656" s="30"/>
      <c r="R656" s="30"/>
      <c r="S656" s="30"/>
      <c r="T656" s="30"/>
      <c r="U656" s="30"/>
      <c r="V656" s="33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6">
        <v>24</v>
      </c>
      <c r="AR656" s="37" t="s">
        <v>7</v>
      </c>
      <c r="AS656" s="59">
        <v>5.3199999999999999E-6</v>
      </c>
      <c r="AT656" s="37">
        <v>7.4669999999999996</v>
      </c>
      <c r="AU656" s="37">
        <v>8.7530000000000001</v>
      </c>
      <c r="AV656" s="37">
        <v>6.8949999999999996</v>
      </c>
      <c r="AW656" s="37">
        <v>92.900999999999996</v>
      </c>
      <c r="AX656" s="37">
        <v>0.01</v>
      </c>
      <c r="AY656" s="37"/>
      <c r="AZ656" s="37"/>
      <c r="BA656" s="38"/>
      <c r="BB656" s="38"/>
      <c r="BC656" s="37"/>
      <c r="BD656" s="37"/>
      <c r="BE656" s="37"/>
      <c r="BF656" s="37"/>
      <c r="BG656" s="37"/>
      <c r="BH656" s="37"/>
      <c r="BI656" s="37"/>
      <c r="BJ656" s="37"/>
      <c r="BK656" s="37"/>
      <c r="BL656" s="33"/>
      <c r="BM656" s="30"/>
      <c r="BN656" s="30"/>
      <c r="BO656" s="30"/>
      <c r="BP656" s="30"/>
      <c r="BQ656" s="30"/>
      <c r="BR656" s="30"/>
      <c r="BS656" s="30"/>
      <c r="BT656" s="30"/>
      <c r="BU656" s="30"/>
      <c r="BV656" s="30"/>
      <c r="BW656" s="33"/>
      <c r="BX656" s="30"/>
      <c r="BY656" s="30"/>
      <c r="BZ656" s="30"/>
      <c r="CA656" s="30"/>
      <c r="CB656" s="30"/>
      <c r="CC656" s="30"/>
      <c r="CD656" s="30"/>
      <c r="CE656" s="30"/>
      <c r="CF656" s="30"/>
      <c r="CG656" s="33"/>
      <c r="CH656" s="30"/>
      <c r="CI656" s="30"/>
      <c r="CJ656" s="30"/>
      <c r="CK656" s="30"/>
      <c r="CL656" s="30"/>
      <c r="CM656" s="30"/>
      <c r="CN656" s="30"/>
      <c r="CO656" s="30"/>
      <c r="CP656" s="30"/>
      <c r="CQ656" s="30"/>
      <c r="CR656" s="30"/>
      <c r="CS656" s="30"/>
      <c r="CT656" s="30"/>
      <c r="CU656" s="30"/>
      <c r="CV656" s="30"/>
      <c r="CW656" s="30"/>
      <c r="CX656" s="30"/>
      <c r="CY656" s="30"/>
      <c r="CZ656" s="30"/>
      <c r="DA656" s="30"/>
      <c r="DB656" s="33"/>
      <c r="DC656" s="30"/>
      <c r="DD656" s="30"/>
      <c r="DE656" s="30"/>
      <c r="DF656" s="30"/>
      <c r="DG656" s="30"/>
      <c r="DH656" s="30"/>
      <c r="DI656" s="30"/>
      <c r="DJ656" s="30"/>
      <c r="DK656" s="30"/>
      <c r="DL656" s="29"/>
      <c r="DM656" s="29"/>
      <c r="DN656" s="30"/>
      <c r="DO656" s="30"/>
      <c r="DP656" s="30"/>
      <c r="DQ656" s="30"/>
      <c r="DR656" s="30"/>
      <c r="DS656" s="30"/>
      <c r="DT656" s="30"/>
      <c r="DU656" s="30"/>
      <c r="DV656" s="30"/>
      <c r="DW656" s="3">
        <v>12</v>
      </c>
      <c r="DX656"/>
      <c r="DY656" s="35">
        <v>8.6000000000000007E-6</v>
      </c>
      <c r="DZ656">
        <v>116.947</v>
      </c>
      <c r="EA656">
        <v>112.889</v>
      </c>
      <c r="EB656">
        <v>121.399</v>
      </c>
      <c r="EC656">
        <v>100.886</v>
      </c>
      <c r="ED656">
        <v>1.4999999999999999E-2</v>
      </c>
      <c r="EE656"/>
      <c r="EG656" s="33">
        <v>2</v>
      </c>
      <c r="EH656" s="30"/>
      <c r="EI656" s="34">
        <v>1.0699999999999999E-5</v>
      </c>
      <c r="EJ656" s="30">
        <v>66.644000000000005</v>
      </c>
      <c r="EK656" s="30">
        <v>61.238999999999997</v>
      </c>
      <c r="EL656" s="30">
        <v>71.691999999999993</v>
      </c>
      <c r="EM656" s="30">
        <v>-161.03</v>
      </c>
      <c r="EN656" s="30">
        <v>1.9E-2</v>
      </c>
      <c r="EO656" s="30"/>
      <c r="EP656" s="30"/>
      <c r="EQ656" s="33"/>
      <c r="ER656" s="30"/>
      <c r="ES656" s="30"/>
      <c r="ET656" s="30"/>
      <c r="EU656" s="30"/>
      <c r="EV656" s="30"/>
      <c r="EW656" s="30"/>
      <c r="EX656" s="30"/>
      <c r="EY656" s="30"/>
      <c r="EZ656" s="30"/>
      <c r="GB656" s="29"/>
      <c r="GC656" s="29"/>
      <c r="GD656" s="29"/>
      <c r="GE656" s="29"/>
      <c r="GF656" s="29"/>
      <c r="GG656" s="29"/>
      <c r="GH656" s="29"/>
      <c r="GI656" s="29"/>
      <c r="GJ656" s="29"/>
      <c r="GK656" s="29"/>
      <c r="GL656" s="29"/>
      <c r="GM656" s="29"/>
      <c r="GN656" s="29"/>
    </row>
    <row r="657" spans="1:196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3"/>
      <c r="M657" s="30"/>
      <c r="N657" s="30"/>
      <c r="O657" s="30"/>
      <c r="P657" s="30"/>
      <c r="Q657" s="30"/>
      <c r="R657" s="30"/>
      <c r="S657" s="30"/>
      <c r="T657" s="30"/>
      <c r="U657" s="30"/>
      <c r="V657" s="33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6">
        <v>25</v>
      </c>
      <c r="AR657" s="37" t="s">
        <v>4</v>
      </c>
      <c r="AS657" s="59">
        <v>6.7499999999999997E-6</v>
      </c>
      <c r="AT657" s="37">
        <v>130.98400000000001</v>
      </c>
      <c r="AU657" s="37">
        <v>123.48099999999999</v>
      </c>
      <c r="AV657" s="37">
        <v>136.88900000000001</v>
      </c>
      <c r="AW657" s="37">
        <v>-87.397000000000006</v>
      </c>
      <c r="AX657" s="37">
        <v>1.2E-2</v>
      </c>
      <c r="AY657" s="37"/>
      <c r="AZ657" s="37"/>
      <c r="BA657" s="38"/>
      <c r="BB657" s="38"/>
      <c r="BC657" s="37"/>
      <c r="BD657" s="37"/>
      <c r="BE657" s="37"/>
      <c r="BF657" s="37"/>
      <c r="BG657" s="37"/>
      <c r="BH657" s="37"/>
      <c r="BI657" s="37"/>
      <c r="BJ657" s="37"/>
      <c r="BK657" s="37"/>
      <c r="BL657" s="33"/>
      <c r="BM657" s="30"/>
      <c r="BN657" s="30"/>
      <c r="BO657" s="30"/>
      <c r="BP657" s="30"/>
      <c r="BQ657" s="30"/>
      <c r="BR657" s="30"/>
      <c r="BS657" s="30"/>
      <c r="BT657" s="30"/>
      <c r="BU657" s="30"/>
      <c r="BV657" s="30"/>
      <c r="BW657" s="33"/>
      <c r="BX657" s="30"/>
      <c r="BY657" s="30"/>
      <c r="BZ657" s="30"/>
      <c r="CA657" s="30"/>
      <c r="CB657" s="30"/>
      <c r="CC657" s="30"/>
      <c r="CD657" s="30"/>
      <c r="CE657" s="30"/>
      <c r="CF657" s="30"/>
      <c r="CG657" s="33"/>
      <c r="CH657" s="30"/>
      <c r="CI657" s="30"/>
      <c r="CJ657" s="30"/>
      <c r="CK657" s="30"/>
      <c r="CL657" s="30"/>
      <c r="CM657" s="30"/>
      <c r="CN657" s="30"/>
      <c r="CO657" s="30"/>
      <c r="CP657" s="30"/>
      <c r="CQ657" s="30"/>
      <c r="CR657" s="30"/>
      <c r="CS657" s="30"/>
      <c r="CT657" s="30"/>
      <c r="CU657" s="30"/>
      <c r="CV657" s="30"/>
      <c r="CW657" s="30"/>
      <c r="CX657" s="30"/>
      <c r="CY657" s="30"/>
      <c r="CZ657" s="30"/>
      <c r="DA657" s="30"/>
      <c r="DB657" s="33"/>
      <c r="DC657" s="30"/>
      <c r="DD657" s="30"/>
      <c r="DE657" s="30"/>
      <c r="DF657" s="30"/>
      <c r="DG657" s="30"/>
      <c r="DH657" s="30"/>
      <c r="DI657" s="30"/>
      <c r="DJ657" s="30"/>
      <c r="DK657" s="30"/>
      <c r="DL657" s="29"/>
      <c r="DM657" s="29"/>
      <c r="DN657" s="30"/>
      <c r="DO657" s="30"/>
      <c r="DP657" s="30"/>
      <c r="DQ657" s="30"/>
      <c r="DR657" s="30"/>
      <c r="DS657" s="30"/>
      <c r="DT657" s="30"/>
      <c r="DU657" s="30"/>
      <c r="DV657" s="30"/>
      <c r="DW657" s="3">
        <v>13</v>
      </c>
      <c r="DX657"/>
      <c r="DY657" s="35">
        <v>1.17E-5</v>
      </c>
      <c r="DZ657">
        <v>118.49</v>
      </c>
      <c r="EA657">
        <v>110.482</v>
      </c>
      <c r="EB657">
        <v>132.667</v>
      </c>
      <c r="EC657">
        <v>-77.471000000000004</v>
      </c>
      <c r="ED657">
        <v>0.02</v>
      </c>
      <c r="EE657"/>
      <c r="EG657" s="33">
        <v>3</v>
      </c>
      <c r="EH657" s="30"/>
      <c r="EI657" s="34">
        <v>7.9799999999999998E-6</v>
      </c>
      <c r="EJ657" s="30">
        <v>67.14</v>
      </c>
      <c r="EK657" s="30">
        <v>61.203000000000003</v>
      </c>
      <c r="EL657" s="30">
        <v>72.337000000000003</v>
      </c>
      <c r="EM657" s="30">
        <v>16.260000000000002</v>
      </c>
      <c r="EN657" s="30">
        <v>1.4E-2</v>
      </c>
      <c r="EO657" s="30"/>
      <c r="EP657" s="30"/>
      <c r="EQ657" s="33"/>
      <c r="ER657" s="30"/>
      <c r="ES657" s="30"/>
      <c r="ET657" s="30"/>
      <c r="EU657" s="30"/>
      <c r="EV657" s="30"/>
      <c r="EW657" s="30"/>
      <c r="EX657" s="30"/>
      <c r="EY657" s="30"/>
      <c r="EZ657" s="30"/>
      <c r="GB657" s="29"/>
      <c r="GC657" s="29"/>
      <c r="GD657" s="29"/>
      <c r="GE657" s="29"/>
      <c r="GF657" s="29"/>
      <c r="GG657" s="29"/>
      <c r="GH657" s="29"/>
      <c r="GI657" s="29"/>
      <c r="GJ657" s="29"/>
      <c r="GK657" s="29"/>
      <c r="GL657" s="29"/>
      <c r="GM657" s="29"/>
      <c r="GN657" s="29"/>
    </row>
    <row r="658" spans="1:196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3"/>
      <c r="M658" s="30"/>
      <c r="N658" s="30"/>
      <c r="O658" s="30"/>
      <c r="P658" s="30"/>
      <c r="Q658" s="30"/>
      <c r="R658" s="30"/>
      <c r="S658" s="30"/>
      <c r="T658" s="30"/>
      <c r="U658" s="30"/>
      <c r="V658" s="33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6">
        <v>26</v>
      </c>
      <c r="AR658" s="37" t="s">
        <v>5</v>
      </c>
      <c r="AS658" s="59">
        <v>2.8200000000000001E-5</v>
      </c>
      <c r="AT658" s="37">
        <v>153.52799999999999</v>
      </c>
      <c r="AU658" s="37">
        <v>149</v>
      </c>
      <c r="AV658" s="37">
        <v>157.02000000000001</v>
      </c>
      <c r="AW658" s="37">
        <v>99.462000000000003</v>
      </c>
      <c r="AX658" s="37">
        <v>0.05</v>
      </c>
      <c r="AY658" s="37"/>
      <c r="AZ658" s="37"/>
      <c r="BA658" s="38"/>
      <c r="BB658" s="38"/>
      <c r="BC658" s="37"/>
      <c r="BD658" s="37"/>
      <c r="BE658" s="37"/>
      <c r="BF658" s="37"/>
      <c r="BG658" s="37"/>
      <c r="BH658" s="37"/>
      <c r="BI658" s="37"/>
      <c r="BJ658" s="37"/>
      <c r="BK658" s="37"/>
      <c r="BL658" s="33"/>
      <c r="BM658" s="30"/>
      <c r="BN658" s="30"/>
      <c r="BO658" s="30"/>
      <c r="BP658" s="30"/>
      <c r="BQ658" s="30"/>
      <c r="BR658" s="30"/>
      <c r="BS658" s="30"/>
      <c r="BT658" s="30"/>
      <c r="BU658" s="30"/>
      <c r="BV658" s="30"/>
      <c r="BW658" s="33"/>
      <c r="BX658" s="30"/>
      <c r="BY658" s="30"/>
      <c r="BZ658" s="30"/>
      <c r="CA658" s="30"/>
      <c r="CB658" s="30"/>
      <c r="CC658" s="30"/>
      <c r="CD658" s="30"/>
      <c r="CE658" s="30"/>
      <c r="CF658" s="30"/>
      <c r="CG658" s="33"/>
      <c r="CH658" s="30"/>
      <c r="CI658" s="30"/>
      <c r="CJ658" s="30"/>
      <c r="CK658" s="30"/>
      <c r="CL658" s="30"/>
      <c r="CM658" s="30"/>
      <c r="CN658" s="30"/>
      <c r="CO658" s="30"/>
      <c r="CP658" s="30"/>
      <c r="CQ658" s="30"/>
      <c r="CR658" s="30"/>
      <c r="CS658" s="30"/>
      <c r="CT658" s="30"/>
      <c r="CU658" s="30"/>
      <c r="CV658" s="30"/>
      <c r="CW658" s="30"/>
      <c r="CX658" s="30"/>
      <c r="CY658" s="30"/>
      <c r="CZ658" s="30"/>
      <c r="DA658" s="30"/>
      <c r="DB658" s="33"/>
      <c r="DC658" s="30"/>
      <c r="DD658" s="30"/>
      <c r="DE658" s="30"/>
      <c r="DF658" s="30"/>
      <c r="DG658" s="30"/>
      <c r="DH658" s="30"/>
      <c r="DI658" s="30"/>
      <c r="DJ658" s="30"/>
      <c r="DK658" s="30"/>
      <c r="DL658" s="29"/>
      <c r="DM658" s="29"/>
      <c r="DN658" s="30"/>
      <c r="DO658" s="30"/>
      <c r="DP658" s="30"/>
      <c r="DQ658" s="30"/>
      <c r="DR658" s="30"/>
      <c r="DS658" s="30"/>
      <c r="DT658" s="30"/>
      <c r="DU658" s="30"/>
      <c r="DV658" s="30"/>
      <c r="DW658" s="3">
        <v>14</v>
      </c>
      <c r="DX658"/>
      <c r="DY658" s="35">
        <v>7.6699999999999994E-6</v>
      </c>
      <c r="DZ658">
        <v>136.124</v>
      </c>
      <c r="EA658">
        <v>128.77799999999999</v>
      </c>
      <c r="EB658">
        <v>139.583</v>
      </c>
      <c r="EC658">
        <v>101.768</v>
      </c>
      <c r="ED658">
        <v>1.4E-2</v>
      </c>
      <c r="EE658"/>
      <c r="EG658" s="33">
        <v>4</v>
      </c>
      <c r="EH658" s="30"/>
      <c r="EI658" s="34">
        <v>7.6699999999999994E-6</v>
      </c>
      <c r="EJ658" s="30">
        <v>62.844999999999999</v>
      </c>
      <c r="EK658" s="30">
        <v>52.25</v>
      </c>
      <c r="EL658" s="30">
        <v>70.275999999999996</v>
      </c>
      <c r="EM658" s="30">
        <v>-163.072</v>
      </c>
      <c r="EN658" s="30">
        <v>1.2999999999999999E-2</v>
      </c>
      <c r="EO658" s="30"/>
      <c r="EP658" s="30"/>
      <c r="EQ658" s="33"/>
      <c r="ER658" s="30"/>
      <c r="ES658" s="30"/>
      <c r="ET658" s="30"/>
      <c r="EU658" s="30"/>
      <c r="EV658" s="30"/>
      <c r="EW658" s="30"/>
      <c r="EX658" s="30"/>
      <c r="EY658" s="30"/>
      <c r="EZ658" s="30"/>
      <c r="GB658" s="29"/>
      <c r="GC658" s="29"/>
      <c r="GD658" s="29"/>
      <c r="GE658" s="29"/>
      <c r="GF658" s="29"/>
      <c r="GG658" s="29"/>
      <c r="GH658" s="29"/>
      <c r="GI658" s="29"/>
      <c r="GJ658" s="29"/>
      <c r="GK658" s="29"/>
      <c r="GL658" s="29"/>
      <c r="GM658" s="29"/>
      <c r="GN658" s="29"/>
    </row>
    <row r="659" spans="1:196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3"/>
      <c r="M659" s="30"/>
      <c r="N659" s="30"/>
      <c r="O659" s="30"/>
      <c r="P659" s="30"/>
      <c r="Q659" s="30"/>
      <c r="R659" s="30"/>
      <c r="S659" s="30"/>
      <c r="T659" s="30"/>
      <c r="U659" s="30"/>
      <c r="V659" s="33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6">
        <v>23</v>
      </c>
      <c r="AR659" s="37"/>
      <c r="AS659" s="59">
        <v>2.7099999999999997E-4</v>
      </c>
      <c r="AT659" s="37">
        <v>140.86799999999999</v>
      </c>
      <c r="AU659" s="37">
        <v>124.36499999999999</v>
      </c>
      <c r="AV659" s="37">
        <v>157.18700000000001</v>
      </c>
      <c r="AW659" s="37">
        <v>96.254000000000005</v>
      </c>
      <c r="AX659" s="37">
        <v>0.48799999999999999</v>
      </c>
      <c r="AY659" s="37"/>
      <c r="AZ659" s="37"/>
      <c r="BA659" s="38"/>
      <c r="BB659" s="38"/>
      <c r="BC659" s="37"/>
      <c r="BD659" s="37"/>
      <c r="BE659" s="37"/>
      <c r="BF659" s="37"/>
      <c r="BG659" s="37"/>
      <c r="BH659" s="37"/>
      <c r="BI659" s="37"/>
      <c r="BJ659" s="37"/>
      <c r="BK659" s="37"/>
      <c r="BL659" s="33"/>
      <c r="BM659" s="30"/>
      <c r="BN659" s="30"/>
      <c r="BO659" s="30"/>
      <c r="BP659" s="30"/>
      <c r="BQ659" s="30"/>
      <c r="BR659" s="30"/>
      <c r="BS659" s="30"/>
      <c r="BT659" s="30"/>
      <c r="BU659" s="30"/>
      <c r="BV659" s="30"/>
      <c r="BW659" s="33"/>
      <c r="BX659" s="30"/>
      <c r="BY659" s="30"/>
      <c r="BZ659" s="30"/>
      <c r="CA659" s="30"/>
      <c r="CB659" s="30"/>
      <c r="CC659" s="30"/>
      <c r="CD659" s="30"/>
      <c r="CE659" s="30"/>
      <c r="CF659" s="30"/>
      <c r="CG659" s="33"/>
      <c r="CH659" s="30"/>
      <c r="CI659" s="30"/>
      <c r="CJ659" s="30"/>
      <c r="CK659" s="30"/>
      <c r="CL659" s="30"/>
      <c r="CM659" s="30"/>
      <c r="CN659" s="30"/>
      <c r="CO659" s="30"/>
      <c r="CP659" s="30"/>
      <c r="CQ659" s="30"/>
      <c r="CR659" s="30"/>
      <c r="CS659" s="30"/>
      <c r="CT659" s="30"/>
      <c r="CU659" s="30"/>
      <c r="CV659" s="30"/>
      <c r="CW659" s="30"/>
      <c r="CX659" s="30"/>
      <c r="CY659" s="30"/>
      <c r="CZ659" s="30"/>
      <c r="DA659" s="30"/>
      <c r="DB659" s="33"/>
      <c r="DC659" s="30"/>
      <c r="DD659" s="30"/>
      <c r="DE659" s="30"/>
      <c r="DF659" s="30"/>
      <c r="DG659" s="30"/>
      <c r="DH659" s="30"/>
      <c r="DI659" s="30"/>
      <c r="DJ659" s="30"/>
      <c r="DK659" s="30"/>
      <c r="DL659" s="29"/>
      <c r="DM659" s="29"/>
      <c r="DN659" s="30"/>
      <c r="DO659" s="30"/>
      <c r="DP659" s="30"/>
      <c r="DQ659" s="30"/>
      <c r="DR659" s="30"/>
      <c r="DS659" s="30"/>
      <c r="DT659" s="30"/>
      <c r="DU659" s="30"/>
      <c r="DV659" s="30"/>
      <c r="DW659" s="3">
        <v>15</v>
      </c>
      <c r="DX659"/>
      <c r="DY659" s="35">
        <v>7.9799999999999998E-6</v>
      </c>
      <c r="DZ659">
        <v>127.221</v>
      </c>
      <c r="EA659">
        <v>120.185</v>
      </c>
      <c r="EB659">
        <v>133.15100000000001</v>
      </c>
      <c r="EC659">
        <v>104.036</v>
      </c>
      <c r="ED659">
        <v>1.4E-2</v>
      </c>
      <c r="EE659"/>
      <c r="EG659" s="33">
        <v>5</v>
      </c>
      <c r="EH659" s="30"/>
      <c r="EI659" s="34">
        <v>1.04E-5</v>
      </c>
      <c r="EJ659" s="30">
        <v>60.570999999999998</v>
      </c>
      <c r="EK659" s="30">
        <v>54.750999999999998</v>
      </c>
      <c r="EL659" s="30">
        <v>66.683000000000007</v>
      </c>
      <c r="EM659" s="30">
        <v>16.189</v>
      </c>
      <c r="EN659" s="30">
        <v>1.7999999999999999E-2</v>
      </c>
      <c r="EO659" s="30"/>
      <c r="EP659" s="30"/>
      <c r="EQ659" s="33"/>
      <c r="ER659" s="30"/>
      <c r="ES659" s="30"/>
      <c r="ET659" s="30"/>
      <c r="EU659" s="30"/>
      <c r="EV659" s="30"/>
      <c r="EW659" s="30"/>
      <c r="EX659" s="30"/>
      <c r="EY659" s="30"/>
      <c r="EZ659" s="30"/>
      <c r="GB659" s="29"/>
      <c r="GC659" s="29"/>
      <c r="GD659" s="29"/>
      <c r="GE659" s="29"/>
      <c r="GF659" s="29"/>
      <c r="GG659" s="29"/>
      <c r="GH659" s="29"/>
      <c r="GI659" s="29"/>
      <c r="GJ659" s="29"/>
      <c r="GK659" s="29"/>
      <c r="GL659" s="29"/>
      <c r="GM659" s="29"/>
      <c r="GN659" s="29"/>
    </row>
    <row r="660" spans="1:196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3"/>
      <c r="M660" s="30"/>
      <c r="N660" s="30"/>
      <c r="O660" s="30"/>
      <c r="P660" s="30"/>
      <c r="Q660" s="30"/>
      <c r="R660" s="30"/>
      <c r="S660" s="30"/>
      <c r="T660" s="30"/>
      <c r="U660" s="30"/>
      <c r="V660" s="33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6"/>
      <c r="AR660" s="37"/>
      <c r="AS660" s="37"/>
      <c r="AT660" s="37"/>
      <c r="AU660" s="37"/>
      <c r="AV660" s="37"/>
      <c r="AW660" s="37"/>
      <c r="AX660">
        <v>6.2250000000000005</v>
      </c>
      <c r="AY660" s="37"/>
      <c r="AZ660" s="37"/>
      <c r="BA660" s="38"/>
      <c r="BB660" s="38"/>
      <c r="BC660" s="37"/>
      <c r="BD660" s="37"/>
      <c r="BE660" s="37"/>
      <c r="BF660" s="37"/>
      <c r="BG660" s="37"/>
      <c r="BH660" s="37"/>
      <c r="BI660" s="37"/>
      <c r="BJ660" s="37"/>
      <c r="BK660" s="37"/>
      <c r="BL660" s="33"/>
      <c r="BM660" s="30"/>
      <c r="BN660" s="30"/>
      <c r="BO660" s="30"/>
      <c r="BP660" s="30"/>
      <c r="BQ660" s="30"/>
      <c r="BR660" s="30"/>
      <c r="BS660" s="30"/>
      <c r="BT660" s="30"/>
      <c r="BU660" s="30"/>
      <c r="BV660" s="30"/>
      <c r="BW660" s="33"/>
      <c r="BX660" s="30"/>
      <c r="BY660" s="30"/>
      <c r="BZ660" s="30"/>
      <c r="CA660" s="30"/>
      <c r="CB660" s="30"/>
      <c r="CC660" s="30"/>
      <c r="CD660" s="30"/>
      <c r="CE660" s="30"/>
      <c r="CF660" s="30"/>
      <c r="CG660" s="33"/>
      <c r="CH660" s="30"/>
      <c r="CI660" s="30"/>
      <c r="CJ660" s="30"/>
      <c r="CK660" s="30"/>
      <c r="CL660" s="30"/>
      <c r="CM660" s="30"/>
      <c r="CN660" s="30"/>
      <c r="CO660" s="30"/>
      <c r="CP660" s="30"/>
      <c r="CQ660" s="30"/>
      <c r="CR660" s="30"/>
      <c r="CS660" s="30"/>
      <c r="CT660" s="30"/>
      <c r="CU660" s="30"/>
      <c r="CV660" s="30"/>
      <c r="CW660" s="30"/>
      <c r="CX660" s="30"/>
      <c r="CY660" s="30"/>
      <c r="CZ660" s="30"/>
      <c r="DA660" s="30"/>
      <c r="DB660" s="33"/>
      <c r="DC660" s="30"/>
      <c r="DD660" s="30"/>
      <c r="DE660" s="30"/>
      <c r="DF660" s="30"/>
      <c r="DG660" s="30"/>
      <c r="DH660" s="30"/>
      <c r="DI660" s="30"/>
      <c r="DJ660" s="30"/>
      <c r="DK660" s="30"/>
      <c r="DL660" s="29"/>
      <c r="DM660" s="29"/>
      <c r="DN660" s="30"/>
      <c r="DO660" s="30"/>
      <c r="DP660" s="30"/>
      <c r="DQ660" s="30"/>
      <c r="DR660" s="30"/>
      <c r="DS660" s="30"/>
      <c r="DT660" s="30"/>
      <c r="DU660" s="30"/>
      <c r="DV660" s="30"/>
      <c r="DW660" s="3">
        <v>16</v>
      </c>
      <c r="DX660"/>
      <c r="DY660" s="35">
        <v>9.5200000000000003E-6</v>
      </c>
      <c r="DZ660">
        <v>114.55200000000001</v>
      </c>
      <c r="EA660">
        <v>107.44</v>
      </c>
      <c r="EB660">
        <v>124.70399999999999</v>
      </c>
      <c r="EC660">
        <v>-78.311000000000007</v>
      </c>
      <c r="ED660">
        <v>1.7000000000000001E-2</v>
      </c>
      <c r="EE660"/>
      <c r="EG660" s="33">
        <v>6</v>
      </c>
      <c r="EH660" s="30"/>
      <c r="EI660" s="34">
        <v>7.6699999999999994E-6</v>
      </c>
      <c r="EJ660" s="30">
        <v>62.673000000000002</v>
      </c>
      <c r="EK660" s="30">
        <v>58.917000000000002</v>
      </c>
      <c r="EL660" s="30">
        <v>67.188000000000002</v>
      </c>
      <c r="EM660" s="30">
        <v>-165.964</v>
      </c>
      <c r="EN660" s="30">
        <v>1.2999999999999999E-2</v>
      </c>
      <c r="EO660" s="30"/>
      <c r="EP660" s="30"/>
      <c r="EQ660" s="33"/>
      <c r="ER660" s="30"/>
      <c r="ES660" s="30"/>
      <c r="ET660" s="30"/>
      <c r="EU660" s="30"/>
      <c r="EV660" s="30"/>
      <c r="EW660" s="30"/>
      <c r="EX660" s="30"/>
      <c r="EY660" s="30"/>
      <c r="EZ660" s="30"/>
      <c r="GB660" s="29"/>
      <c r="GC660" s="29"/>
      <c r="GD660" s="29"/>
      <c r="GE660" s="29"/>
      <c r="GF660" s="29"/>
      <c r="GG660" s="29"/>
      <c r="GH660" s="29"/>
      <c r="GI660" s="29"/>
      <c r="GJ660" s="29"/>
      <c r="GK660" s="29"/>
      <c r="GL660" s="29"/>
      <c r="GM660" s="29"/>
      <c r="GN660" s="29"/>
    </row>
    <row r="661" spans="1:196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3"/>
      <c r="M661" s="30"/>
      <c r="N661" s="30"/>
      <c r="O661" s="30"/>
      <c r="P661" s="30"/>
      <c r="Q661" s="30"/>
      <c r="R661" s="30"/>
      <c r="S661" s="30"/>
      <c r="T661" s="30"/>
      <c r="U661" s="30"/>
      <c r="V661" s="33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6"/>
      <c r="AR661" s="37"/>
      <c r="AS661" s="37"/>
      <c r="AT661" s="37"/>
      <c r="AU661" s="37"/>
      <c r="AV661" s="37"/>
      <c r="AW661" s="37"/>
      <c r="AX661" s="37"/>
      <c r="AY661" s="37" t="s">
        <v>8</v>
      </c>
      <c r="AZ661" s="37"/>
      <c r="BA661" s="38"/>
      <c r="BB661" s="38"/>
      <c r="BC661" s="37"/>
      <c r="BD661" s="37"/>
      <c r="BE661" s="37"/>
      <c r="BF661" s="37"/>
      <c r="BG661" s="37"/>
      <c r="BH661" s="37"/>
      <c r="BI661" s="37"/>
      <c r="BJ661" s="37"/>
      <c r="BK661" s="37"/>
      <c r="BL661" s="33"/>
      <c r="BM661" s="30"/>
      <c r="BN661" s="30"/>
      <c r="BO661" s="30"/>
      <c r="BP661" s="30"/>
      <c r="BQ661" s="30"/>
      <c r="BR661" s="30"/>
      <c r="BS661" s="30"/>
      <c r="BT661" s="30"/>
      <c r="BU661" s="30"/>
      <c r="BV661" s="30"/>
      <c r="BW661" s="33"/>
      <c r="BX661" s="30"/>
      <c r="BY661" s="30"/>
      <c r="BZ661" s="30"/>
      <c r="CA661" s="30"/>
      <c r="CB661" s="30"/>
      <c r="CC661" s="30"/>
      <c r="CD661" s="30"/>
      <c r="CE661" s="30"/>
      <c r="CF661" s="30"/>
      <c r="CG661" s="33"/>
      <c r="CH661" s="30"/>
      <c r="CI661" s="30"/>
      <c r="CJ661" s="30"/>
      <c r="CK661" s="30"/>
      <c r="CL661" s="30"/>
      <c r="CM661" s="30"/>
      <c r="CN661" s="30"/>
      <c r="CO661" s="30"/>
      <c r="CP661" s="30"/>
      <c r="CQ661" s="30"/>
      <c r="CR661" s="30"/>
      <c r="CS661" s="30"/>
      <c r="CT661" s="30"/>
      <c r="CU661" s="30"/>
      <c r="CV661" s="30"/>
      <c r="CW661" s="30"/>
      <c r="CX661" s="30"/>
      <c r="CY661" s="30"/>
      <c r="CZ661" s="30"/>
      <c r="DA661" s="30"/>
      <c r="DB661" s="33"/>
      <c r="DC661" s="30"/>
      <c r="DD661" s="30"/>
      <c r="DE661" s="30"/>
      <c r="DF661" s="30"/>
      <c r="DG661" s="30"/>
      <c r="DH661" s="30"/>
      <c r="DI661" s="30"/>
      <c r="DJ661" s="30"/>
      <c r="DK661" s="30"/>
      <c r="DL661" s="29"/>
      <c r="DM661" s="29"/>
      <c r="DN661" s="30"/>
      <c r="DO661" s="30"/>
      <c r="DP661" s="30"/>
      <c r="DQ661" s="30"/>
      <c r="DR661" s="30"/>
      <c r="DS661" s="30"/>
      <c r="DT661" s="30"/>
      <c r="DU661" s="30"/>
      <c r="DV661" s="30"/>
      <c r="DW661" s="3">
        <v>17</v>
      </c>
      <c r="DX661"/>
      <c r="DY661" s="35">
        <v>7.0600000000000002E-6</v>
      </c>
      <c r="DZ661">
        <v>111.53100000000001</v>
      </c>
      <c r="EA661">
        <v>106.515</v>
      </c>
      <c r="EB661">
        <v>115.667</v>
      </c>
      <c r="EC661">
        <v>102.804</v>
      </c>
      <c r="ED661">
        <v>1.2E-2</v>
      </c>
      <c r="EE661"/>
      <c r="EG661" s="33">
        <v>7</v>
      </c>
      <c r="EH661" s="30"/>
      <c r="EI661" s="34">
        <v>6.4500000000000001E-6</v>
      </c>
      <c r="EJ661" s="30">
        <v>61.85</v>
      </c>
      <c r="EK661" s="30">
        <v>56.993000000000002</v>
      </c>
      <c r="EL661" s="30">
        <v>65.052999999999997</v>
      </c>
      <c r="EM661" s="30">
        <v>18.434999999999999</v>
      </c>
      <c r="EN661" s="30">
        <v>1.0999999999999999E-2</v>
      </c>
      <c r="EO661" s="30"/>
      <c r="EP661" s="30"/>
      <c r="EQ661" s="33"/>
      <c r="ER661" s="30"/>
      <c r="ES661" s="30"/>
      <c r="ET661" s="30"/>
      <c r="EU661" s="30"/>
      <c r="EV661" s="30"/>
      <c r="EW661" s="30"/>
      <c r="EX661" s="30"/>
      <c r="EY661" s="30"/>
      <c r="EZ661" s="30"/>
      <c r="GB661" s="29"/>
      <c r="GC661" s="29"/>
      <c r="GD661" s="29"/>
      <c r="GE661" s="29"/>
      <c r="GF661" s="29"/>
      <c r="GG661" s="29"/>
      <c r="GH661" s="29"/>
      <c r="GI661" s="29"/>
      <c r="GJ661" s="29"/>
      <c r="GK661" s="29"/>
      <c r="GL661" s="29"/>
      <c r="GM661" s="29"/>
      <c r="GN661" s="29"/>
    </row>
    <row r="662" spans="1:196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3"/>
      <c r="M662" s="30"/>
      <c r="N662" s="30"/>
      <c r="O662" s="30"/>
      <c r="P662" s="30"/>
      <c r="Q662" s="30"/>
      <c r="R662" s="30"/>
      <c r="S662" s="30"/>
      <c r="T662" s="30"/>
      <c r="U662" s="30"/>
      <c r="V662" s="33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6"/>
      <c r="AR662" s="37"/>
      <c r="AS662" s="37"/>
      <c r="AY662">
        <f>AX659/AX655</f>
        <v>22.181818181818183</v>
      </c>
      <c r="AZ662">
        <f>AX660/AX655</f>
        <v>282.9545454545455</v>
      </c>
      <c r="BA662" s="38"/>
      <c r="BB662" s="38"/>
      <c r="BC662" s="37"/>
      <c r="BD662" s="37"/>
      <c r="BE662" s="37"/>
      <c r="BF662" s="37"/>
      <c r="BG662" s="37"/>
      <c r="BH662" s="37"/>
      <c r="BI662" s="37"/>
      <c r="BJ662" s="37"/>
      <c r="BK662" s="37"/>
      <c r="BL662" s="33"/>
      <c r="BM662" s="30"/>
      <c r="BN662" s="30"/>
      <c r="BO662" s="30"/>
      <c r="BP662" s="30"/>
      <c r="BQ662" s="30"/>
      <c r="BR662" s="30"/>
      <c r="BS662" s="30"/>
      <c r="BT662" s="30"/>
      <c r="BU662" s="30"/>
      <c r="BV662" s="30"/>
      <c r="BW662" s="33"/>
      <c r="BX662" s="30"/>
      <c r="BY662" s="30"/>
      <c r="BZ662" s="30"/>
      <c r="CA662" s="30"/>
      <c r="CB662" s="30"/>
      <c r="CC662" s="30"/>
      <c r="CD662" s="30"/>
      <c r="CE662" s="30"/>
      <c r="CF662" s="30"/>
      <c r="CG662" s="33"/>
      <c r="CH662" s="30"/>
      <c r="CI662" s="30"/>
      <c r="CJ662" s="30"/>
      <c r="CK662" s="30"/>
      <c r="CL662" s="30"/>
      <c r="CM662" s="30"/>
      <c r="CN662" s="30"/>
      <c r="CO662" s="30"/>
      <c r="CP662" s="30"/>
      <c r="CQ662" s="30"/>
      <c r="CR662" s="30"/>
      <c r="CS662" s="30"/>
      <c r="CT662" s="30"/>
      <c r="CU662" s="30"/>
      <c r="CV662" s="30"/>
      <c r="CW662" s="30"/>
      <c r="CX662" s="30"/>
      <c r="CY662" s="30"/>
      <c r="CZ662" s="30"/>
      <c r="DA662" s="30"/>
      <c r="DB662" s="33"/>
      <c r="DC662" s="30"/>
      <c r="DD662" s="30"/>
      <c r="DE662" s="30"/>
      <c r="DF662" s="30"/>
      <c r="DG662" s="30"/>
      <c r="DH662" s="30"/>
      <c r="DI662" s="30"/>
      <c r="DJ662" s="30"/>
      <c r="DK662" s="30"/>
      <c r="DL662" s="29"/>
      <c r="DM662" s="29"/>
      <c r="DN662" s="30"/>
      <c r="DO662" s="30"/>
      <c r="DP662" s="30"/>
      <c r="DQ662" s="30"/>
      <c r="DR662" s="30"/>
      <c r="DS662" s="30"/>
      <c r="DT662" s="30"/>
      <c r="DU662" s="30"/>
      <c r="DV662" s="30"/>
      <c r="DW662" s="3">
        <v>18</v>
      </c>
      <c r="DX662"/>
      <c r="DY662" s="35">
        <v>7.3699999999999997E-6</v>
      </c>
      <c r="DZ662">
        <v>114.819</v>
      </c>
      <c r="EA662">
        <v>110</v>
      </c>
      <c r="EB662">
        <v>120.621</v>
      </c>
      <c r="EC662">
        <v>99.866</v>
      </c>
      <c r="ED662">
        <v>1.2999999999999999E-2</v>
      </c>
      <c r="EE662"/>
      <c r="EG662" s="33">
        <v>8</v>
      </c>
      <c r="EH662" s="30"/>
      <c r="EI662" s="34">
        <v>7.6699999999999994E-6</v>
      </c>
      <c r="EJ662" s="30">
        <v>62.216000000000001</v>
      </c>
      <c r="EK662" s="30">
        <v>55.034999999999997</v>
      </c>
      <c r="EL662" s="30">
        <v>69.778000000000006</v>
      </c>
      <c r="EM662" s="30">
        <v>-163.74</v>
      </c>
      <c r="EN662" s="30">
        <v>1.2999999999999999E-2</v>
      </c>
      <c r="EO662" s="30"/>
      <c r="EP662" s="30"/>
      <c r="EQ662" s="33"/>
      <c r="ER662" s="30"/>
      <c r="ES662" s="30"/>
      <c r="ET662" s="30"/>
      <c r="EU662" s="30"/>
      <c r="EV662" s="30"/>
      <c r="EW662" s="30"/>
      <c r="EX662" s="30"/>
      <c r="EY662" s="30"/>
      <c r="EZ662" s="30"/>
      <c r="GB662" s="29"/>
      <c r="GC662" s="29"/>
      <c r="GD662" s="29"/>
      <c r="GE662" s="29"/>
      <c r="GF662" s="29"/>
      <c r="GG662" s="29"/>
      <c r="GH662" s="29"/>
      <c r="GI662" s="29"/>
      <c r="GJ662" s="29"/>
      <c r="GK662" s="29"/>
      <c r="GL662" s="29"/>
      <c r="GM662" s="29"/>
      <c r="GN662" s="29"/>
    </row>
    <row r="663" spans="1:196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3"/>
      <c r="M663" s="30"/>
      <c r="N663" s="30"/>
      <c r="O663" s="30"/>
      <c r="P663" s="30"/>
      <c r="Q663" s="30"/>
      <c r="R663" s="30"/>
      <c r="S663" s="30"/>
      <c r="T663" s="30"/>
      <c r="U663" s="30"/>
      <c r="V663" s="33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6"/>
      <c r="AR663" s="37"/>
      <c r="AS663" s="37"/>
      <c r="AT663">
        <f>AU664-AZ662</f>
        <v>235.79545454545462</v>
      </c>
      <c r="AU663">
        <f>AX660/(AX655+AX656)</f>
        <v>194.53125</v>
      </c>
      <c r="AV663">
        <f>AW664-AY662</f>
        <v>18.484848484848488</v>
      </c>
      <c r="AW663">
        <f>AX659/(AX655+AX656)</f>
        <v>15.25</v>
      </c>
      <c r="AX663" t="s">
        <v>9</v>
      </c>
      <c r="AY663">
        <f>AX659/AX658</f>
        <v>9.76</v>
      </c>
      <c r="AZ663">
        <f>AX660/AX658</f>
        <v>124.5</v>
      </c>
      <c r="BA663" s="38"/>
      <c r="BB663" s="38"/>
      <c r="BC663" s="37"/>
      <c r="BD663" s="37"/>
      <c r="BE663" s="37"/>
      <c r="BF663" s="37"/>
      <c r="BG663" s="37"/>
      <c r="BH663" s="37"/>
      <c r="BI663" s="37"/>
      <c r="BJ663" s="37"/>
      <c r="BK663" s="37"/>
      <c r="BL663" s="33"/>
      <c r="BM663" s="30"/>
      <c r="BN663" s="30"/>
      <c r="BO663" s="30"/>
      <c r="BP663" s="30"/>
      <c r="BQ663" s="30"/>
      <c r="BR663" s="30"/>
      <c r="BS663" s="30"/>
      <c r="BT663" s="30"/>
      <c r="BU663" s="30"/>
      <c r="BV663" s="30"/>
      <c r="BW663" s="33"/>
      <c r="BX663" s="30"/>
      <c r="BY663" s="30"/>
      <c r="BZ663" s="30"/>
      <c r="CA663" s="30"/>
      <c r="CB663" s="30"/>
      <c r="CC663" s="30"/>
      <c r="CD663" s="30"/>
      <c r="CE663" s="30"/>
      <c r="CF663" s="30"/>
      <c r="CG663" s="33"/>
      <c r="CH663" s="30"/>
      <c r="CI663" s="30"/>
      <c r="CJ663" s="30"/>
      <c r="CK663" s="30"/>
      <c r="CL663" s="30"/>
      <c r="CM663" s="30"/>
      <c r="CN663" s="30"/>
      <c r="CO663" s="30"/>
      <c r="CP663" s="30"/>
      <c r="CQ663" s="30"/>
      <c r="CR663" s="30"/>
      <c r="CS663" s="30"/>
      <c r="CT663" s="30"/>
      <c r="CU663" s="30"/>
      <c r="CV663" s="30"/>
      <c r="CW663" s="30"/>
      <c r="CX663" s="30"/>
      <c r="CY663" s="30"/>
      <c r="CZ663" s="30"/>
      <c r="DA663" s="30"/>
      <c r="DB663" s="33"/>
      <c r="DC663" s="30"/>
      <c r="DD663" s="30"/>
      <c r="DE663" s="30"/>
      <c r="DF663" s="30"/>
      <c r="DG663" s="30"/>
      <c r="DH663" s="30"/>
      <c r="DI663" s="30"/>
      <c r="DJ663" s="30"/>
      <c r="DK663" s="30"/>
      <c r="DL663" s="29"/>
      <c r="DM663" s="29"/>
      <c r="DN663" s="30"/>
      <c r="DO663" s="30"/>
      <c r="DP663" s="30"/>
      <c r="DQ663" s="30"/>
      <c r="DR663" s="30"/>
      <c r="DS663" s="30"/>
      <c r="DT663" s="30"/>
      <c r="DU663" s="30"/>
      <c r="DV663" s="30"/>
      <c r="DW663" s="3">
        <v>19</v>
      </c>
      <c r="DX663"/>
      <c r="DY663" s="35">
        <v>8.8999999999999995E-6</v>
      </c>
      <c r="DZ663">
        <v>114.50700000000001</v>
      </c>
      <c r="EA663">
        <v>105.111</v>
      </c>
      <c r="EB663">
        <v>118.791</v>
      </c>
      <c r="EC663">
        <v>-75.465999999999994</v>
      </c>
      <c r="ED663">
        <v>1.6E-2</v>
      </c>
      <c r="EE663"/>
      <c r="EG663" s="33">
        <v>9</v>
      </c>
      <c r="EH663" s="30"/>
      <c r="EI663" s="34">
        <v>7.6699999999999994E-6</v>
      </c>
      <c r="EJ663" s="30">
        <v>59.412999999999997</v>
      </c>
      <c r="EK663" s="30">
        <v>56</v>
      </c>
      <c r="EL663" s="30">
        <v>61.917000000000002</v>
      </c>
      <c r="EM663" s="30">
        <v>16.928000000000001</v>
      </c>
      <c r="EN663" s="30">
        <v>1.4E-2</v>
      </c>
      <c r="EO663" s="30"/>
      <c r="EP663" s="30"/>
      <c r="EQ663" s="33"/>
      <c r="ER663" s="30"/>
      <c r="ES663" s="30"/>
      <c r="ET663" s="30"/>
      <c r="EU663" s="30"/>
      <c r="EV663" s="30"/>
      <c r="EW663" s="30"/>
      <c r="EX663" s="30"/>
      <c r="EY663" s="30"/>
      <c r="EZ663" s="30"/>
      <c r="GB663" s="29"/>
      <c r="GC663" s="29"/>
      <c r="GD663" s="29"/>
      <c r="GE663" s="29"/>
      <c r="GF663" s="29"/>
      <c r="GG663" s="29"/>
      <c r="GH663" s="29"/>
      <c r="GI663" s="29"/>
      <c r="GJ663" s="29"/>
      <c r="GK663" s="29"/>
      <c r="GL663" s="29"/>
      <c r="GM663" s="29"/>
      <c r="GN663" s="29"/>
    </row>
    <row r="664" spans="1:196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3"/>
      <c r="M664" s="30"/>
      <c r="N664" s="30"/>
      <c r="O664" s="30"/>
      <c r="P664" s="30"/>
      <c r="Q664" s="30"/>
      <c r="R664" s="30"/>
      <c r="S664" s="30"/>
      <c r="T664" s="30"/>
      <c r="U664" s="30"/>
      <c r="V664" s="33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6"/>
      <c r="AR664" s="37"/>
      <c r="AS664" s="37"/>
      <c r="AU664">
        <f>AX660/(AX655-AX656)</f>
        <v>518.75000000000011</v>
      </c>
      <c r="AW664">
        <f>AX659/(AX655-AX656)</f>
        <v>40.666666666666671</v>
      </c>
      <c r="AX664" t="s">
        <v>10</v>
      </c>
      <c r="AY664">
        <f>AX659/AX657</f>
        <v>40.666666666666664</v>
      </c>
      <c r="AZ664">
        <f>AX660/AX657</f>
        <v>518.75</v>
      </c>
      <c r="BA664" s="38"/>
      <c r="BB664" s="38"/>
      <c r="BC664" s="37"/>
      <c r="BD664" s="37"/>
      <c r="BE664" s="37"/>
      <c r="BF664" s="37"/>
      <c r="BG664" s="37"/>
      <c r="BH664" s="37"/>
      <c r="BI664" s="37"/>
      <c r="BJ664" s="37"/>
      <c r="BK664" s="37"/>
      <c r="BL664" s="33"/>
      <c r="BM664" s="30"/>
      <c r="BN664" s="30"/>
      <c r="BO664" s="30"/>
      <c r="BP664" s="30"/>
      <c r="BQ664" s="30"/>
      <c r="BR664" s="30"/>
      <c r="BS664" s="30"/>
      <c r="BT664" s="30"/>
      <c r="BU664" s="30"/>
      <c r="BV664" s="30"/>
      <c r="BW664" s="33"/>
      <c r="BX664" s="30"/>
      <c r="BY664" s="30"/>
      <c r="BZ664" s="30"/>
      <c r="CA664" s="30"/>
      <c r="CB664" s="30"/>
      <c r="CC664" s="30"/>
      <c r="CD664" s="30"/>
      <c r="CE664" s="30"/>
      <c r="CF664" s="30"/>
      <c r="CG664" s="33"/>
      <c r="CH664" s="30"/>
      <c r="CI664" s="30"/>
      <c r="CJ664" s="30"/>
      <c r="CK664" s="30"/>
      <c r="CL664" s="30"/>
      <c r="CM664" s="30"/>
      <c r="CN664" s="30"/>
      <c r="CO664" s="30"/>
      <c r="CP664" s="30"/>
      <c r="CQ664" s="30"/>
      <c r="CR664" s="30"/>
      <c r="CS664" s="30"/>
      <c r="CT664" s="30"/>
      <c r="CU664" s="30"/>
      <c r="CV664" s="30"/>
      <c r="CW664" s="30"/>
      <c r="CX664" s="30"/>
      <c r="CY664" s="30"/>
      <c r="CZ664" s="30"/>
      <c r="DA664" s="30"/>
      <c r="DB664" s="33"/>
      <c r="DC664" s="30"/>
      <c r="DD664" s="30"/>
      <c r="DE664" s="30"/>
      <c r="DF664" s="30"/>
      <c r="DG664" s="30"/>
      <c r="DH664" s="30"/>
      <c r="DI664" s="30"/>
      <c r="DJ664" s="30"/>
      <c r="DK664" s="30"/>
      <c r="DL664" s="29"/>
      <c r="DM664" s="29"/>
      <c r="DN664" s="30"/>
      <c r="DO664" s="30"/>
      <c r="DP664" s="30"/>
      <c r="DQ664" s="30"/>
      <c r="DR664" s="30"/>
      <c r="DS664" s="30"/>
      <c r="DT664" s="30"/>
      <c r="DU664" s="30"/>
      <c r="DV664" s="30"/>
      <c r="DW664" s="3">
        <v>20</v>
      </c>
      <c r="DX664"/>
      <c r="DY664" s="35">
        <v>7.3699999999999997E-6</v>
      </c>
      <c r="DZ664">
        <v>118.76</v>
      </c>
      <c r="EA664">
        <v>113.64400000000001</v>
      </c>
      <c r="EB664">
        <v>124.712</v>
      </c>
      <c r="EC664">
        <v>102.804</v>
      </c>
      <c r="ED664">
        <v>1.2999999999999999E-2</v>
      </c>
      <c r="EE664"/>
      <c r="EG664" s="33">
        <v>10</v>
      </c>
      <c r="EH664" s="30"/>
      <c r="EI664" s="34">
        <v>7.3699999999999997E-6</v>
      </c>
      <c r="EJ664" s="30">
        <v>57.44</v>
      </c>
      <c r="EK664" s="30">
        <v>52.997</v>
      </c>
      <c r="EL664" s="30">
        <v>63.363</v>
      </c>
      <c r="EM664" s="30">
        <v>-160.017</v>
      </c>
      <c r="EN664" s="30">
        <v>1.2999999999999999E-2</v>
      </c>
      <c r="EO664" s="30"/>
      <c r="EP664" s="30"/>
      <c r="EQ664" s="33"/>
      <c r="ER664" s="30"/>
      <c r="ES664" s="30"/>
      <c r="ET664" s="30"/>
      <c r="EU664" s="30"/>
      <c r="EV664" s="30"/>
      <c r="EW664" s="30"/>
      <c r="EX664" s="30"/>
      <c r="EY664" s="30"/>
      <c r="EZ664" s="30"/>
      <c r="GB664" s="29"/>
      <c r="GC664" s="29"/>
      <c r="GD664" s="29"/>
      <c r="GE664" s="29"/>
      <c r="GF664" s="29"/>
      <c r="GG664" s="29"/>
      <c r="GH664" s="29"/>
      <c r="GI664" s="29"/>
      <c r="GJ664" s="29"/>
      <c r="GK664" s="29"/>
      <c r="GL664" s="29"/>
      <c r="GM664" s="29"/>
      <c r="GN664" s="29"/>
    </row>
    <row r="665" spans="1:196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3"/>
      <c r="M665" s="30"/>
      <c r="N665" s="30"/>
      <c r="O665" s="30"/>
      <c r="P665" s="30"/>
      <c r="Q665" s="30"/>
      <c r="R665" s="30"/>
      <c r="S665" s="30"/>
      <c r="T665" s="30"/>
      <c r="U665" s="30"/>
      <c r="V665" s="33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3"/>
      <c r="AR665" s="30"/>
      <c r="AS665" s="30"/>
      <c r="AT665" s="30"/>
      <c r="AU665" s="30"/>
      <c r="AV665" s="30"/>
      <c r="AW665" s="30"/>
      <c r="AX665" s="30"/>
      <c r="AY665" s="30"/>
      <c r="AZ665" s="30"/>
      <c r="BA665" s="29"/>
      <c r="BB665" s="29"/>
      <c r="BC665" s="30"/>
      <c r="BD665" s="30"/>
      <c r="BE665" s="30"/>
      <c r="BF665" s="30"/>
      <c r="BG665" s="30"/>
      <c r="BH665" s="30"/>
      <c r="BI665" s="30"/>
      <c r="BJ665" s="30"/>
      <c r="BK665" s="30"/>
      <c r="BL665" s="33"/>
      <c r="BM665" s="30"/>
      <c r="BN665" s="30"/>
      <c r="BO665" s="30"/>
      <c r="BP665" s="30"/>
      <c r="BQ665" s="30"/>
      <c r="BR665" s="30"/>
      <c r="BS665" s="30"/>
      <c r="BT665" s="30"/>
      <c r="BU665" s="30"/>
      <c r="BV665" s="30"/>
      <c r="BW665" s="33"/>
      <c r="BX665" s="30"/>
      <c r="BY665" s="30"/>
      <c r="BZ665" s="30"/>
      <c r="CA665" s="30"/>
      <c r="CB665" s="30"/>
      <c r="CC665" s="30"/>
      <c r="CD665" s="30"/>
      <c r="CE665" s="30"/>
      <c r="CF665" s="30"/>
      <c r="CG665" s="33"/>
      <c r="CH665" s="30"/>
      <c r="CI665" s="30"/>
      <c r="CJ665" s="30"/>
      <c r="CK665" s="30"/>
      <c r="CL665" s="30"/>
      <c r="CM665" s="30"/>
      <c r="CN665" s="30"/>
      <c r="CO665" s="30"/>
      <c r="CP665" s="30"/>
      <c r="CQ665" s="30"/>
      <c r="CR665" s="30"/>
      <c r="CS665" s="30"/>
      <c r="CT665" s="30"/>
      <c r="CU665" s="30"/>
      <c r="CV665" s="30"/>
      <c r="CW665" s="30"/>
      <c r="CX665" s="30"/>
      <c r="CY665" s="30"/>
      <c r="CZ665" s="30"/>
      <c r="DA665" s="30"/>
      <c r="DB665" s="33"/>
      <c r="DC665" s="30"/>
      <c r="DD665" s="30"/>
      <c r="DE665" s="30"/>
      <c r="DF665" s="30"/>
      <c r="DG665" s="30"/>
      <c r="DH665" s="30"/>
      <c r="DI665" s="30"/>
      <c r="DJ665" s="30"/>
      <c r="DK665" s="30"/>
      <c r="DL665" s="29"/>
      <c r="DM665" s="29"/>
      <c r="DN665" s="30"/>
      <c r="DO665" s="30"/>
      <c r="DP665" s="30"/>
      <c r="DQ665" s="30"/>
      <c r="DR665" s="30"/>
      <c r="DS665" s="30"/>
      <c r="DT665" s="30"/>
      <c r="DU665" s="30"/>
      <c r="DV665" s="30"/>
      <c r="DW665" s="3">
        <v>21</v>
      </c>
      <c r="DX665"/>
      <c r="DY665" s="35">
        <v>7.0600000000000002E-6</v>
      </c>
      <c r="DZ665">
        <v>122.373</v>
      </c>
      <c r="EA665">
        <v>115</v>
      </c>
      <c r="EB665">
        <v>125.672</v>
      </c>
      <c r="EC665">
        <v>-79.694999999999993</v>
      </c>
      <c r="ED665">
        <v>1.2E-2</v>
      </c>
      <c r="EE665"/>
      <c r="EG665" s="33">
        <v>11</v>
      </c>
      <c r="EH665" s="30"/>
      <c r="EI665" s="34">
        <v>9.5200000000000003E-6</v>
      </c>
      <c r="EJ665" s="30">
        <v>57.956000000000003</v>
      </c>
      <c r="EK665" s="30">
        <v>53.609000000000002</v>
      </c>
      <c r="EL665" s="30">
        <v>65.427000000000007</v>
      </c>
      <c r="EM665" s="30">
        <v>15.422000000000001</v>
      </c>
      <c r="EN665" s="30">
        <v>1.6E-2</v>
      </c>
      <c r="EO665" s="30"/>
      <c r="EP665" s="30"/>
      <c r="EQ665" s="33"/>
      <c r="ER665" s="30"/>
      <c r="ES665" s="30"/>
      <c r="ET665" s="30"/>
      <c r="EU665" s="30"/>
      <c r="EV665" s="30"/>
      <c r="EW665" s="30"/>
      <c r="EX665" s="30"/>
      <c r="EY665" s="30"/>
      <c r="EZ665" s="30"/>
      <c r="GB665" s="29"/>
      <c r="GC665" s="29"/>
      <c r="GD665" s="29"/>
      <c r="GE665" s="29"/>
      <c r="GF665" s="29"/>
      <c r="GG665" s="29"/>
      <c r="GH665" s="29"/>
      <c r="GI665" s="29"/>
      <c r="GJ665" s="29"/>
      <c r="GK665" s="29"/>
      <c r="GL665" s="29"/>
      <c r="GM665" s="29"/>
      <c r="GN665" s="29"/>
    </row>
    <row r="666" spans="1:196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3"/>
      <c r="M666" s="30"/>
      <c r="N666" s="30"/>
      <c r="O666" s="30"/>
      <c r="P666" s="30"/>
      <c r="Q666" s="30"/>
      <c r="R666" s="30"/>
      <c r="S666" s="30"/>
      <c r="T666" s="30"/>
      <c r="U666" s="30"/>
      <c r="V666" s="33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6" t="s">
        <v>108</v>
      </c>
      <c r="AR666" s="30"/>
      <c r="AS666" s="30"/>
      <c r="AT666" s="30"/>
      <c r="AU666" s="30"/>
      <c r="AV666" s="30"/>
      <c r="AW666" s="30"/>
      <c r="AX666" s="30"/>
      <c r="AY666" s="30"/>
      <c r="AZ666" s="30"/>
      <c r="BA666" s="29"/>
      <c r="BB666" s="29"/>
      <c r="BC666" s="30"/>
      <c r="BD666" s="30"/>
      <c r="BE666" s="30"/>
      <c r="BF666" s="30"/>
      <c r="BG666" s="30"/>
      <c r="BH666" s="30"/>
      <c r="BI666" s="30"/>
      <c r="BJ666" s="30"/>
      <c r="BK666" s="30"/>
      <c r="BL666" s="33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3"/>
      <c r="BX666" s="30"/>
      <c r="BY666" s="30"/>
      <c r="BZ666" s="30"/>
      <c r="CA666" s="30"/>
      <c r="CB666" s="30"/>
      <c r="CC666" s="30"/>
      <c r="CD666" s="30"/>
      <c r="CE666" s="30"/>
      <c r="CF666" s="30"/>
      <c r="CG666" s="33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3"/>
      <c r="DC666" s="30"/>
      <c r="DD666" s="30"/>
      <c r="DE666" s="30"/>
      <c r="DF666" s="30"/>
      <c r="DG666" s="30"/>
      <c r="DH666" s="30"/>
      <c r="DI666" s="30"/>
      <c r="DJ666" s="30"/>
      <c r="DK666" s="30"/>
      <c r="DL666" s="29"/>
      <c r="DM666" s="29"/>
      <c r="DN666" s="30"/>
      <c r="DO666" s="30"/>
      <c r="DP666" s="30"/>
      <c r="DQ666" s="30"/>
      <c r="DR666" s="30"/>
      <c r="DS666" s="30"/>
      <c r="DT666" s="30"/>
      <c r="DU666" s="30"/>
      <c r="DV666" s="30"/>
      <c r="DW666" s="3">
        <v>22</v>
      </c>
      <c r="DX666"/>
      <c r="DY666" s="35">
        <v>6.4500000000000001E-6</v>
      </c>
      <c r="DZ666">
        <v>120.461</v>
      </c>
      <c r="EA666">
        <v>113.22199999999999</v>
      </c>
      <c r="EB666">
        <v>124.244</v>
      </c>
      <c r="EC666">
        <v>101.889</v>
      </c>
      <c r="ED666">
        <v>1.0999999999999999E-2</v>
      </c>
      <c r="EE666"/>
      <c r="EG666" s="33">
        <v>12</v>
      </c>
      <c r="EH666" s="30"/>
      <c r="EI666" s="34">
        <v>1.5400000000000002E-5</v>
      </c>
      <c r="EJ666" s="30">
        <v>56.206000000000003</v>
      </c>
      <c r="EK666" s="30">
        <v>45.81</v>
      </c>
      <c r="EL666" s="30">
        <v>62.329000000000001</v>
      </c>
      <c r="EM666" s="30">
        <v>-160.821</v>
      </c>
      <c r="EN666" s="30">
        <v>2.7E-2</v>
      </c>
      <c r="EO666" s="30"/>
      <c r="EP666" s="30"/>
      <c r="EQ666" s="33"/>
      <c r="ER666" s="30"/>
      <c r="ES666" s="30"/>
      <c r="ET666" s="30"/>
      <c r="EU666" s="30"/>
      <c r="EV666" s="30"/>
      <c r="EW666" s="30"/>
      <c r="EX666" s="30"/>
      <c r="EY666" s="30"/>
      <c r="EZ666" s="30"/>
      <c r="GB666" s="29"/>
      <c r="GC666" s="29"/>
      <c r="GD666" s="29"/>
      <c r="GE666" s="29"/>
      <c r="GF666" s="29"/>
      <c r="GG666" s="29"/>
      <c r="GH666" s="29"/>
      <c r="GI666" s="29"/>
      <c r="GJ666" s="29"/>
      <c r="GK666" s="29"/>
      <c r="GL666" s="29"/>
      <c r="GM666" s="29"/>
      <c r="GN666" s="29"/>
    </row>
    <row r="667" spans="1:196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3"/>
      <c r="M667" s="30"/>
      <c r="N667" s="30"/>
      <c r="O667" s="30"/>
      <c r="P667" s="30"/>
      <c r="Q667" s="30"/>
      <c r="R667" s="30"/>
      <c r="S667" s="30"/>
      <c r="T667" s="30"/>
      <c r="U667" s="30"/>
      <c r="V667" s="33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" t="s">
        <v>12</v>
      </c>
      <c r="AR667" t="s">
        <v>1</v>
      </c>
      <c r="AS667" t="s">
        <v>2</v>
      </c>
      <c r="AT667" t="s">
        <v>3</v>
      </c>
      <c r="AU667" t="s">
        <v>4</v>
      </c>
      <c r="AV667" t="s">
        <v>5</v>
      </c>
      <c r="AW667" t="s">
        <v>6</v>
      </c>
      <c r="AX667" t="s">
        <v>13</v>
      </c>
      <c r="BL667" s="33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3"/>
      <c r="BX667" s="30"/>
      <c r="BY667" s="30"/>
      <c r="BZ667" s="30"/>
      <c r="CA667" s="30"/>
      <c r="CB667" s="30"/>
      <c r="CC667" s="30"/>
      <c r="CD667" s="30"/>
      <c r="CE667" s="30"/>
      <c r="CF667" s="30"/>
      <c r="CG667" s="33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3"/>
      <c r="DC667" s="30"/>
      <c r="DD667" s="30"/>
      <c r="DE667" s="30"/>
      <c r="DF667" s="30"/>
      <c r="DG667" s="30"/>
      <c r="DH667" s="30"/>
      <c r="DI667" s="30"/>
      <c r="DJ667" s="30"/>
      <c r="DK667" s="30"/>
      <c r="DL667" s="29"/>
      <c r="DM667" s="29"/>
      <c r="DN667" s="30"/>
      <c r="DO667" s="30"/>
      <c r="DP667" s="30"/>
      <c r="DQ667" s="30"/>
      <c r="DR667" s="30"/>
      <c r="DS667" s="30"/>
      <c r="DT667" s="30"/>
      <c r="DU667" s="30"/>
      <c r="DV667" s="30"/>
      <c r="DW667" s="3">
        <v>23</v>
      </c>
      <c r="DX667"/>
      <c r="DY667" s="35">
        <v>7.9799999999999998E-6</v>
      </c>
      <c r="DZ667">
        <v>115.754</v>
      </c>
      <c r="EA667">
        <v>111.929</v>
      </c>
      <c r="EB667">
        <v>120.93899999999999</v>
      </c>
      <c r="EC667">
        <v>-80.91</v>
      </c>
      <c r="ED667">
        <v>1.4E-2</v>
      </c>
      <c r="EE667"/>
      <c r="EG667" s="33">
        <v>13</v>
      </c>
      <c r="EH667" s="30"/>
      <c r="EI667" s="34">
        <v>1.04E-5</v>
      </c>
      <c r="EJ667" s="30">
        <v>58.682000000000002</v>
      </c>
      <c r="EK667" s="30">
        <v>54.850999999999999</v>
      </c>
      <c r="EL667" s="30">
        <v>62.863</v>
      </c>
      <c r="EM667" s="30">
        <v>14.036</v>
      </c>
      <c r="EN667" s="30">
        <v>1.7999999999999999E-2</v>
      </c>
      <c r="EO667" s="30"/>
      <c r="EP667" s="30"/>
      <c r="EQ667" s="33"/>
      <c r="ER667" s="30"/>
      <c r="ES667" s="30"/>
      <c r="ET667" s="30"/>
      <c r="EU667" s="30"/>
      <c r="EV667" s="30"/>
      <c r="EW667" s="30"/>
      <c r="EX667" s="30"/>
      <c r="EY667" s="30"/>
      <c r="EZ667" s="30"/>
      <c r="GB667" s="29"/>
      <c r="GC667" s="29"/>
      <c r="GD667" s="29"/>
      <c r="GE667" s="29"/>
      <c r="GF667" s="29"/>
      <c r="GG667" s="29"/>
      <c r="GH667" s="29"/>
      <c r="GI667" s="29"/>
      <c r="GJ667" s="29"/>
      <c r="GK667" s="29"/>
      <c r="GL667" s="29"/>
      <c r="GM667" s="29"/>
      <c r="GN667" s="29"/>
    </row>
    <row r="668" spans="1:196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3"/>
      <c r="M668" s="30"/>
      <c r="N668" s="30"/>
      <c r="O668" s="30"/>
      <c r="P668" s="30"/>
      <c r="Q668" s="30"/>
      <c r="R668" s="30"/>
      <c r="S668" s="30"/>
      <c r="T668" s="30"/>
      <c r="U668" s="30"/>
      <c r="V668" s="33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">
        <v>1</v>
      </c>
      <c r="AS668" s="35">
        <v>3.26E-5</v>
      </c>
      <c r="AT668">
        <v>90.578000000000003</v>
      </c>
      <c r="AU668">
        <v>79.884</v>
      </c>
      <c r="AV668">
        <v>95.832999999999998</v>
      </c>
      <c r="AW668">
        <v>-165.06899999999999</v>
      </c>
      <c r="AX668">
        <v>2.3E-2</v>
      </c>
      <c r="AZ668" t="s">
        <v>109</v>
      </c>
      <c r="BL668" s="33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3"/>
      <c r="BX668" s="30"/>
      <c r="BY668" s="30"/>
      <c r="BZ668" s="30"/>
      <c r="CA668" s="30"/>
      <c r="CB668" s="30"/>
      <c r="CC668" s="30"/>
      <c r="CD668" s="30"/>
      <c r="CE668" s="30"/>
      <c r="CF668" s="30"/>
      <c r="CG668" s="33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3"/>
      <c r="DC668" s="30"/>
      <c r="DD668" s="30"/>
      <c r="DE668" s="30"/>
      <c r="DF668" s="30"/>
      <c r="DG668" s="30"/>
      <c r="DH668" s="30"/>
      <c r="DI668" s="30"/>
      <c r="DJ668" s="30"/>
      <c r="DK668" s="30"/>
      <c r="DL668" s="29"/>
      <c r="DM668" s="29"/>
      <c r="DN668" s="30"/>
      <c r="DO668" s="30"/>
      <c r="DP668" s="30"/>
      <c r="DQ668" s="30"/>
      <c r="DR668" s="30"/>
      <c r="DS668" s="30"/>
      <c r="DT668" s="30"/>
      <c r="DU668" s="30"/>
      <c r="DV668" s="30"/>
      <c r="DW668" s="3">
        <v>24</v>
      </c>
      <c r="DX668"/>
      <c r="DY668" s="35">
        <v>9.2099999999999999E-6</v>
      </c>
      <c r="DZ668">
        <v>135.66999999999999</v>
      </c>
      <c r="EA668">
        <v>118.444</v>
      </c>
      <c r="EB668">
        <v>147.59399999999999</v>
      </c>
      <c r="EC668">
        <v>104.036</v>
      </c>
      <c r="ED668">
        <v>1.6E-2</v>
      </c>
      <c r="EE668"/>
      <c r="EG668" s="33">
        <v>14</v>
      </c>
      <c r="EH668" s="30"/>
      <c r="EI668" s="34">
        <v>8.6000000000000007E-6</v>
      </c>
      <c r="EJ668" s="30">
        <v>56.667999999999999</v>
      </c>
      <c r="EK668" s="30">
        <v>44.933999999999997</v>
      </c>
      <c r="EL668" s="30">
        <v>60.386000000000003</v>
      </c>
      <c r="EM668" s="30">
        <v>-162.255</v>
      </c>
      <c r="EN668" s="30">
        <v>1.4999999999999999E-2</v>
      </c>
      <c r="EO668" s="30"/>
      <c r="EP668" s="30"/>
      <c r="EQ668" s="33"/>
      <c r="ER668" s="30"/>
      <c r="ES668" s="30"/>
      <c r="ET668" s="30"/>
      <c r="EU668" s="30"/>
      <c r="EV668" s="30"/>
      <c r="EW668" s="30"/>
      <c r="EX668" s="30"/>
      <c r="EY668" s="30"/>
      <c r="EZ668" s="30"/>
      <c r="GB668" s="29"/>
      <c r="GC668" s="29"/>
      <c r="GD668" s="29"/>
      <c r="GE668" s="29"/>
      <c r="GF668" s="29"/>
      <c r="GG668" s="29"/>
      <c r="GH668" s="29"/>
      <c r="GI668" s="29"/>
      <c r="GJ668" s="29"/>
      <c r="GK668" s="29"/>
      <c r="GL668" s="29"/>
      <c r="GM668" s="29"/>
      <c r="GN668" s="29"/>
    </row>
    <row r="669" spans="1:196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3"/>
      <c r="M669" s="30"/>
      <c r="N669" s="30"/>
      <c r="O669" s="30"/>
      <c r="P669" s="30"/>
      <c r="Q669" s="30"/>
      <c r="R669" s="30"/>
      <c r="S669" s="30"/>
      <c r="T669" s="30"/>
      <c r="U669" s="30"/>
      <c r="V669" s="33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">
        <v>2</v>
      </c>
      <c r="AS669" s="35">
        <v>2.3E-5</v>
      </c>
      <c r="AT669">
        <v>91.572999999999993</v>
      </c>
      <c r="AU669">
        <v>89</v>
      </c>
      <c r="AV669">
        <v>93.454999999999998</v>
      </c>
      <c r="AW669">
        <v>21.800999999999998</v>
      </c>
      <c r="AX669">
        <v>1.4999999999999999E-2</v>
      </c>
      <c r="BL669" s="33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3"/>
      <c r="BX669" s="30"/>
      <c r="BY669" s="30"/>
      <c r="BZ669" s="30"/>
      <c r="CA669" s="30"/>
      <c r="CB669" s="30"/>
      <c r="CC669" s="30"/>
      <c r="CD669" s="30"/>
      <c r="CE669" s="30"/>
      <c r="CF669" s="30"/>
      <c r="CG669" s="33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3"/>
      <c r="DC669" s="30"/>
      <c r="DD669" s="30"/>
      <c r="DE669" s="30"/>
      <c r="DF669" s="30"/>
      <c r="DG669" s="30"/>
      <c r="DH669" s="30"/>
      <c r="DI669" s="30"/>
      <c r="DJ669" s="30"/>
      <c r="DK669" s="30"/>
      <c r="DL669" s="29"/>
      <c r="DM669" s="29"/>
      <c r="DN669" s="30"/>
      <c r="DO669" s="30"/>
      <c r="DP669" s="30"/>
      <c r="DQ669" s="30"/>
      <c r="DR669" s="30"/>
      <c r="DS669" s="30"/>
      <c r="DT669" s="30"/>
      <c r="DU669" s="30"/>
      <c r="DV669" s="30"/>
      <c r="DW669" s="3">
        <v>25</v>
      </c>
      <c r="DX669"/>
      <c r="DY669" s="35">
        <v>7.6699999999999994E-6</v>
      </c>
      <c r="DZ669">
        <v>146.66399999999999</v>
      </c>
      <c r="EA669">
        <v>142.667</v>
      </c>
      <c r="EB669">
        <v>152.34299999999999</v>
      </c>
      <c r="EC669">
        <v>-78.231999999999999</v>
      </c>
      <c r="ED669">
        <v>1.4E-2</v>
      </c>
      <c r="EE669"/>
      <c r="EG669" s="33">
        <v>15</v>
      </c>
      <c r="EH669" s="30"/>
      <c r="EI669" s="34">
        <v>7.9799999999999998E-6</v>
      </c>
      <c r="EJ669" s="30">
        <v>57.594000000000001</v>
      </c>
      <c r="EK669" s="30">
        <v>47.773000000000003</v>
      </c>
      <c r="EL669" s="30">
        <v>62.106999999999999</v>
      </c>
      <c r="EM669" s="30">
        <v>18.434999999999999</v>
      </c>
      <c r="EN669" s="30">
        <v>1.4E-2</v>
      </c>
      <c r="EO669" s="30"/>
      <c r="EP669" s="30"/>
      <c r="EQ669" s="33"/>
      <c r="ER669" s="30"/>
      <c r="ES669" s="30"/>
      <c r="ET669" s="30"/>
      <c r="EU669" s="30"/>
      <c r="EV669" s="30"/>
      <c r="EW669" s="30"/>
      <c r="EX669" s="30"/>
      <c r="EY669" s="30"/>
      <c r="EZ669" s="30"/>
      <c r="GB669" s="29"/>
      <c r="GC669" s="29"/>
      <c r="GD669" s="29"/>
      <c r="GE669" s="29"/>
      <c r="GF669" s="29"/>
      <c r="GG669" s="29"/>
      <c r="GH669" s="29"/>
      <c r="GI669" s="29"/>
      <c r="GJ669" s="29"/>
      <c r="GK669" s="29"/>
      <c r="GL669" s="29"/>
      <c r="GM669" s="29"/>
      <c r="GN669" s="29"/>
    </row>
    <row r="670" spans="1:196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3"/>
      <c r="M670" s="30"/>
      <c r="N670" s="30"/>
      <c r="O670" s="30"/>
      <c r="P670" s="30"/>
      <c r="Q670" s="30"/>
      <c r="R670" s="30"/>
      <c r="S670" s="30"/>
      <c r="T670" s="30"/>
      <c r="U670" s="30"/>
      <c r="V670" s="33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">
        <v>3</v>
      </c>
      <c r="AS670" s="35">
        <v>3.8399999999999998E-5</v>
      </c>
      <c r="AT670">
        <v>90.33</v>
      </c>
      <c r="AU670">
        <v>83.945999999999998</v>
      </c>
      <c r="AV670">
        <v>99.771000000000001</v>
      </c>
      <c r="AW670">
        <v>-165.256</v>
      </c>
      <c r="AX670">
        <v>2.5999999999999999E-2</v>
      </c>
      <c r="BL670" s="33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3"/>
      <c r="BX670" s="30"/>
      <c r="BY670" s="30"/>
      <c r="BZ670" s="30"/>
      <c r="CA670" s="30"/>
      <c r="CB670" s="30"/>
      <c r="CC670" s="30"/>
      <c r="CD670" s="30"/>
      <c r="CE670" s="30"/>
      <c r="CF670" s="30"/>
      <c r="CG670" s="33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3"/>
      <c r="DC670" s="30"/>
      <c r="DD670" s="30"/>
      <c r="DE670" s="30"/>
      <c r="DF670" s="30"/>
      <c r="DG670" s="30"/>
      <c r="DH670" s="30"/>
      <c r="DI670" s="30"/>
      <c r="DJ670" s="30"/>
      <c r="DK670" s="30"/>
      <c r="DL670" s="29"/>
      <c r="DM670" s="29"/>
      <c r="DN670" s="30"/>
      <c r="DO670" s="30"/>
      <c r="DP670" s="30"/>
      <c r="DQ670" s="30"/>
      <c r="DR670" s="30"/>
      <c r="DS670" s="30"/>
      <c r="DT670" s="30"/>
      <c r="DU670" s="30"/>
      <c r="DV670" s="30"/>
      <c r="DW670" s="3">
        <v>26</v>
      </c>
      <c r="DX670"/>
      <c r="DY670" s="35">
        <v>7.6699999999999994E-6</v>
      </c>
      <c r="DZ670">
        <v>135.35499999999999</v>
      </c>
      <c r="EA670">
        <v>121.583</v>
      </c>
      <c r="EB670">
        <v>151.11099999999999</v>
      </c>
      <c r="EC670">
        <v>101.768</v>
      </c>
      <c r="ED670">
        <v>1.2999999999999999E-2</v>
      </c>
      <c r="EE670"/>
      <c r="EG670" s="33">
        <v>16</v>
      </c>
      <c r="EH670" s="30"/>
      <c r="EI670" s="34">
        <v>1.01E-5</v>
      </c>
      <c r="EJ670" s="30">
        <v>58.404000000000003</v>
      </c>
      <c r="EK670" s="30">
        <v>50.411000000000001</v>
      </c>
      <c r="EL670" s="30">
        <v>67.167000000000002</v>
      </c>
      <c r="EM670" s="30">
        <v>-163.30099999999999</v>
      </c>
      <c r="EN670" s="30">
        <v>1.7999999999999999E-2</v>
      </c>
      <c r="EO670" s="30"/>
      <c r="EP670" s="30"/>
      <c r="EQ670" s="33"/>
      <c r="ER670" s="30"/>
      <c r="ES670" s="30"/>
      <c r="ET670" s="30"/>
      <c r="EU670" s="30"/>
      <c r="EV670" s="30"/>
      <c r="EW670" s="30"/>
      <c r="EX670" s="30"/>
      <c r="EY670" s="30"/>
      <c r="EZ670" s="30"/>
      <c r="GB670" s="29"/>
      <c r="GC670" s="29"/>
      <c r="GD670" s="29"/>
      <c r="GE670" s="29"/>
      <c r="GF670" s="29"/>
      <c r="GG670" s="29"/>
      <c r="GH670" s="29"/>
      <c r="GI670" s="29"/>
      <c r="GJ670" s="29"/>
      <c r="GK670" s="29"/>
      <c r="GL670" s="29"/>
      <c r="GM670" s="29"/>
      <c r="GN670" s="29"/>
    </row>
    <row r="671" spans="1:196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3"/>
      <c r="M671" s="30"/>
      <c r="N671" s="30"/>
      <c r="O671" s="30"/>
      <c r="P671" s="30"/>
      <c r="Q671" s="30"/>
      <c r="R671" s="30"/>
      <c r="S671" s="30"/>
      <c r="T671" s="30"/>
      <c r="U671" s="30"/>
      <c r="V671" s="33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">
        <v>4</v>
      </c>
      <c r="AS671" s="35">
        <v>2.3E-5</v>
      </c>
      <c r="AT671">
        <v>99.253</v>
      </c>
      <c r="AU671">
        <v>94.221999999999994</v>
      </c>
      <c r="AV671">
        <v>101.795</v>
      </c>
      <c r="AW671">
        <v>16.699000000000002</v>
      </c>
      <c r="AX671">
        <v>1.4999999999999999E-2</v>
      </c>
      <c r="BL671" s="33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3"/>
      <c r="BX671" s="30"/>
      <c r="BY671" s="30"/>
      <c r="BZ671" s="30"/>
      <c r="CA671" s="30"/>
      <c r="CB671" s="30"/>
      <c r="CC671" s="30"/>
      <c r="CD671" s="30"/>
      <c r="CE671" s="30"/>
      <c r="CF671" s="30"/>
      <c r="CG671" s="33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3"/>
      <c r="DC671" s="30"/>
      <c r="DD671" s="30"/>
      <c r="DE671" s="30"/>
      <c r="DF671" s="30"/>
      <c r="DG671" s="30"/>
      <c r="DH671" s="30"/>
      <c r="DI671" s="30"/>
      <c r="DJ671" s="30"/>
      <c r="DK671" s="30"/>
      <c r="DL671" s="29"/>
      <c r="DM671" s="29"/>
      <c r="DN671" s="30"/>
      <c r="DO671" s="30"/>
      <c r="DP671" s="30"/>
      <c r="DQ671" s="30"/>
      <c r="DR671" s="30"/>
      <c r="DS671" s="30"/>
      <c r="DT671" s="30"/>
      <c r="DU671" s="30"/>
      <c r="DV671" s="30"/>
      <c r="DW671" s="3">
        <v>27</v>
      </c>
      <c r="DX671"/>
      <c r="DY671" s="35">
        <v>6.1399999999999997E-6</v>
      </c>
      <c r="DZ671">
        <v>140.55699999999999</v>
      </c>
      <c r="EA671">
        <v>129.88900000000001</v>
      </c>
      <c r="EB671">
        <v>156.11099999999999</v>
      </c>
      <c r="EC671">
        <v>-77.471000000000004</v>
      </c>
      <c r="ED671">
        <v>1.0999999999999999E-2</v>
      </c>
      <c r="EE671"/>
      <c r="EG671" s="33">
        <v>17</v>
      </c>
      <c r="EH671" s="30"/>
      <c r="EI671" s="34">
        <v>9.2099999999999999E-6</v>
      </c>
      <c r="EJ671" s="30">
        <v>60.670999999999999</v>
      </c>
      <c r="EK671" s="30">
        <v>55.579000000000001</v>
      </c>
      <c r="EL671" s="30">
        <v>65.394000000000005</v>
      </c>
      <c r="EM671" s="30">
        <v>17.818999999999999</v>
      </c>
      <c r="EN671" s="30">
        <v>1.6E-2</v>
      </c>
      <c r="EO671" s="30"/>
      <c r="EP671" s="30"/>
      <c r="EQ671" s="33"/>
      <c r="ER671" s="30"/>
      <c r="ES671" s="30"/>
      <c r="ET671" s="30"/>
      <c r="EU671" s="30"/>
      <c r="EV671" s="30"/>
      <c r="EW671" s="30"/>
      <c r="EX671" s="30"/>
      <c r="EY671" s="30"/>
      <c r="EZ671" s="30"/>
      <c r="GB671" s="29"/>
      <c r="GC671" s="29"/>
      <c r="GD671" s="29"/>
      <c r="GE671" s="29"/>
      <c r="GF671" s="29"/>
      <c r="GG671" s="29"/>
      <c r="GH671" s="29"/>
      <c r="GI671" s="29"/>
      <c r="GJ671" s="29"/>
      <c r="GK671" s="29"/>
      <c r="GL671" s="29"/>
      <c r="GM671" s="29"/>
      <c r="GN671" s="29"/>
    </row>
    <row r="672" spans="1:196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3"/>
      <c r="M672" s="30"/>
      <c r="N672" s="30"/>
      <c r="O672" s="30"/>
      <c r="P672" s="30"/>
      <c r="Q672" s="30"/>
      <c r="R672" s="30"/>
      <c r="S672" s="30"/>
      <c r="T672" s="30"/>
      <c r="U672" s="30"/>
      <c r="V672" s="33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">
        <v>5</v>
      </c>
      <c r="AS672" s="35">
        <v>2.4899999999999999E-5</v>
      </c>
      <c r="AT672">
        <v>99.498000000000005</v>
      </c>
      <c r="AU672">
        <v>91.278000000000006</v>
      </c>
      <c r="AV672">
        <v>116.77800000000001</v>
      </c>
      <c r="AW672">
        <v>-161.565</v>
      </c>
      <c r="AX672">
        <v>1.7000000000000001E-2</v>
      </c>
      <c r="BL672" s="33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3"/>
      <c r="BX672" s="30"/>
      <c r="BY672" s="30"/>
      <c r="BZ672" s="30"/>
      <c r="CA672" s="30"/>
      <c r="CB672" s="30"/>
      <c r="CC672" s="30"/>
      <c r="CD672" s="30"/>
      <c r="CE672" s="30"/>
      <c r="CF672" s="30"/>
      <c r="CG672" s="33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3"/>
      <c r="DC672" s="30"/>
      <c r="DD672" s="30"/>
      <c r="DE672" s="30"/>
      <c r="DF672" s="30"/>
      <c r="DG672" s="30"/>
      <c r="DH672" s="30"/>
      <c r="DI672" s="30"/>
      <c r="DJ672" s="30"/>
      <c r="DK672" s="30"/>
      <c r="DL672" s="29"/>
      <c r="DM672" s="29"/>
      <c r="DN672" s="30"/>
      <c r="DO672" s="30"/>
      <c r="DP672" s="30"/>
      <c r="DQ672" s="30"/>
      <c r="DR672" s="30"/>
      <c r="DS672" s="30"/>
      <c r="DT672" s="30"/>
      <c r="DU672" s="30"/>
      <c r="DV672" s="30"/>
      <c r="DW672" s="3">
        <v>28</v>
      </c>
      <c r="DX672"/>
      <c r="DY672" s="35">
        <v>6.7499999999999997E-6</v>
      </c>
      <c r="DZ672">
        <v>151.05500000000001</v>
      </c>
      <c r="EA672">
        <v>143.44399999999999</v>
      </c>
      <c r="EB672">
        <v>159.34299999999999</v>
      </c>
      <c r="EC672">
        <v>100.78400000000001</v>
      </c>
      <c r="ED672">
        <v>1.2E-2</v>
      </c>
      <c r="EE672"/>
      <c r="EG672" s="33">
        <v>18</v>
      </c>
      <c r="EH672" s="30"/>
      <c r="EI672" s="34">
        <v>8.8999999999999995E-6</v>
      </c>
      <c r="EJ672" s="30">
        <v>61.697000000000003</v>
      </c>
      <c r="EK672" s="30">
        <v>58.113</v>
      </c>
      <c r="EL672" s="30">
        <v>65.117000000000004</v>
      </c>
      <c r="EM672" s="30">
        <v>-164.05500000000001</v>
      </c>
      <c r="EN672" s="30">
        <v>1.6E-2</v>
      </c>
      <c r="EO672" s="30"/>
      <c r="EP672" s="30"/>
      <c r="EQ672" s="33"/>
      <c r="ER672" s="30"/>
      <c r="ES672" s="30"/>
      <c r="ET672" s="30"/>
      <c r="EU672" s="30"/>
      <c r="EV672" s="30"/>
      <c r="EW672" s="30"/>
      <c r="EX672" s="30"/>
      <c r="EY672" s="30"/>
      <c r="EZ672" s="30"/>
      <c r="GB672" s="29"/>
      <c r="GC672" s="29"/>
      <c r="GD672" s="29"/>
      <c r="GE672" s="29"/>
      <c r="GF672" s="29"/>
      <c r="GG672" s="29"/>
      <c r="GH672" s="29"/>
      <c r="GI672" s="29"/>
      <c r="GJ672" s="29"/>
      <c r="GK672" s="29"/>
      <c r="GL672" s="29"/>
      <c r="GM672" s="29"/>
      <c r="GN672" s="29"/>
    </row>
    <row r="673" spans="1:196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3"/>
      <c r="M673" s="30"/>
      <c r="N673" s="30"/>
      <c r="O673" s="30"/>
      <c r="P673" s="30"/>
      <c r="Q673" s="30"/>
      <c r="R673" s="30"/>
      <c r="S673" s="30"/>
      <c r="T673" s="30"/>
      <c r="U673" s="30"/>
      <c r="V673" s="33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">
        <v>6</v>
      </c>
      <c r="AS673" s="35">
        <v>1.9199999999999999E-5</v>
      </c>
      <c r="AT673">
        <v>182.65600000000001</v>
      </c>
      <c r="AU673">
        <v>111.111</v>
      </c>
      <c r="AV673">
        <v>239.148</v>
      </c>
      <c r="AW673">
        <v>20.556000000000001</v>
      </c>
      <c r="AX673">
        <v>1.2E-2</v>
      </c>
      <c r="BL673" s="33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3"/>
      <c r="BX673" s="30"/>
      <c r="BY673" s="30"/>
      <c r="BZ673" s="30"/>
      <c r="CA673" s="30"/>
      <c r="CB673" s="30"/>
      <c r="CC673" s="30"/>
      <c r="CD673" s="30"/>
      <c r="CE673" s="30"/>
      <c r="CF673" s="30"/>
      <c r="CG673" s="33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3"/>
      <c r="DC673" s="30"/>
      <c r="DD673" s="30"/>
      <c r="DE673" s="30"/>
      <c r="DF673" s="30"/>
      <c r="DG673" s="30"/>
      <c r="DH673" s="30"/>
      <c r="DI673" s="30"/>
      <c r="DJ673" s="30"/>
      <c r="DK673" s="30"/>
      <c r="DL673" s="29"/>
      <c r="DM673" s="29"/>
      <c r="DN673" s="30"/>
      <c r="DO673" s="30"/>
      <c r="DP673" s="30"/>
      <c r="DQ673" s="30"/>
      <c r="DR673" s="30"/>
      <c r="DS673" s="30"/>
      <c r="DT673" s="30"/>
      <c r="DU673" s="30"/>
      <c r="DV673" s="30"/>
      <c r="DW673" s="3">
        <v>29</v>
      </c>
      <c r="DX673"/>
      <c r="DY673" s="35">
        <v>9.2099999999999999E-6</v>
      </c>
      <c r="DZ673">
        <v>135.74100000000001</v>
      </c>
      <c r="EA673">
        <v>130.11500000000001</v>
      </c>
      <c r="EB673">
        <v>143.44399999999999</v>
      </c>
      <c r="EC673">
        <v>-75.963999999999999</v>
      </c>
      <c r="ED673">
        <v>1.6E-2</v>
      </c>
      <c r="EE673"/>
      <c r="EG673" s="33">
        <v>19</v>
      </c>
      <c r="EH673" s="30"/>
      <c r="EI673" s="34">
        <v>1.2E-5</v>
      </c>
      <c r="EJ673" s="30">
        <v>60.783999999999999</v>
      </c>
      <c r="EK673" s="30">
        <v>57.570999999999998</v>
      </c>
      <c r="EL673" s="30">
        <v>65.087999999999994</v>
      </c>
      <c r="EM673" s="30">
        <v>16.991</v>
      </c>
      <c r="EN673" s="30">
        <v>2.1000000000000001E-2</v>
      </c>
      <c r="EO673" s="30"/>
      <c r="EP673" s="30"/>
      <c r="EQ673" s="33"/>
      <c r="ER673" s="30"/>
      <c r="ES673" s="30"/>
      <c r="ET673" s="30"/>
      <c r="EU673" s="30"/>
      <c r="EV673" s="30"/>
      <c r="EW673" s="30"/>
      <c r="EX673" s="30"/>
      <c r="EY673" s="30"/>
      <c r="EZ673" s="30"/>
      <c r="GB673" s="29"/>
      <c r="GC673" s="29"/>
      <c r="GD673" s="29"/>
      <c r="GE673" s="29"/>
      <c r="GF673" s="29"/>
      <c r="GG673" s="29"/>
      <c r="GH673" s="29"/>
      <c r="GI673" s="29"/>
      <c r="GJ673" s="29"/>
      <c r="GK673" s="29"/>
      <c r="GL673" s="29"/>
      <c r="GM673" s="29"/>
      <c r="GN673" s="29"/>
    </row>
    <row r="674" spans="1:196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3"/>
      <c r="M674" s="30"/>
      <c r="N674" s="30"/>
      <c r="O674" s="30"/>
      <c r="P674" s="30"/>
      <c r="Q674" s="30"/>
      <c r="R674" s="30"/>
      <c r="S674" s="30"/>
      <c r="T674" s="30"/>
      <c r="U674" s="30"/>
      <c r="V674" s="33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">
        <v>7</v>
      </c>
      <c r="AS674" s="35">
        <v>2.69E-5</v>
      </c>
      <c r="AT674">
        <v>101.63</v>
      </c>
      <c r="AU674">
        <v>94</v>
      </c>
      <c r="AV674">
        <v>111.111</v>
      </c>
      <c r="AW674">
        <v>-165.964</v>
      </c>
      <c r="AX674">
        <v>1.7999999999999999E-2</v>
      </c>
      <c r="BL674" s="33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3"/>
      <c r="BX674" s="30"/>
      <c r="BY674" s="30"/>
      <c r="BZ674" s="30"/>
      <c r="CA674" s="30"/>
      <c r="CB674" s="30"/>
      <c r="CC674" s="30"/>
      <c r="CD674" s="30"/>
      <c r="CE674" s="30"/>
      <c r="CF674" s="30"/>
      <c r="CG674" s="33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3"/>
      <c r="DC674" s="30"/>
      <c r="DD674" s="30"/>
      <c r="DE674" s="30"/>
      <c r="DF674" s="30"/>
      <c r="DG674" s="30"/>
      <c r="DH674" s="30"/>
      <c r="DI674" s="30"/>
      <c r="DJ674" s="30"/>
      <c r="DK674" s="30"/>
      <c r="DL674" s="29"/>
      <c r="DM674" s="29"/>
      <c r="DN674" s="30"/>
      <c r="DO674" s="30"/>
      <c r="DP674" s="30"/>
      <c r="DQ674" s="30"/>
      <c r="DR674" s="30"/>
      <c r="DS674" s="30"/>
      <c r="DT674" s="30"/>
      <c r="DU674" s="30"/>
      <c r="DV674" s="30"/>
      <c r="DW674" s="3">
        <v>30</v>
      </c>
      <c r="DX674"/>
      <c r="DY674" s="35">
        <v>5.8300000000000001E-6</v>
      </c>
      <c r="DZ674">
        <v>128.75800000000001</v>
      </c>
      <c r="EA674">
        <v>116.22199999999999</v>
      </c>
      <c r="EB674">
        <v>133.78200000000001</v>
      </c>
      <c r="EC674">
        <v>102.529</v>
      </c>
      <c r="ED674">
        <v>0.01</v>
      </c>
      <c r="EE674"/>
      <c r="EG674" s="33">
        <v>20</v>
      </c>
      <c r="EH674" s="30"/>
      <c r="EI674" s="34">
        <v>8.2900000000000002E-6</v>
      </c>
      <c r="EJ674" s="30">
        <v>60.765999999999998</v>
      </c>
      <c r="EK674" s="30">
        <v>53.279000000000003</v>
      </c>
      <c r="EL674" s="30">
        <v>65.332999999999998</v>
      </c>
      <c r="EM674" s="30">
        <v>-164.93199999999999</v>
      </c>
      <c r="EN674" s="30">
        <v>1.4999999999999999E-2</v>
      </c>
      <c r="EO674" s="30"/>
      <c r="EP674" s="30"/>
      <c r="EQ674" s="33"/>
      <c r="ER674" s="30"/>
      <c r="ES674" s="30"/>
      <c r="ET674" s="30"/>
      <c r="EU674" s="30"/>
      <c r="EV674" s="30"/>
      <c r="EW674" s="30"/>
      <c r="EX674" s="30"/>
      <c r="EY674" s="30"/>
      <c r="EZ674" s="30"/>
      <c r="GB674" s="29"/>
      <c r="GC674" s="29"/>
      <c r="GD674" s="29"/>
      <c r="GE674" s="29"/>
      <c r="GF674" s="29"/>
      <c r="GG674" s="29"/>
      <c r="GH674" s="29"/>
      <c r="GI674" s="29"/>
      <c r="GJ674" s="29"/>
      <c r="GK674" s="29"/>
      <c r="GL674" s="29"/>
      <c r="GM674" s="29"/>
      <c r="GN674" s="29"/>
    </row>
    <row r="675" spans="1:196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3"/>
      <c r="M675" s="30"/>
      <c r="N675" s="30"/>
      <c r="O675" s="30"/>
      <c r="P675" s="30"/>
      <c r="Q675" s="30"/>
      <c r="R675" s="30"/>
      <c r="S675" s="30"/>
      <c r="T675" s="30"/>
      <c r="U675" s="30"/>
      <c r="V675" s="33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">
        <v>8</v>
      </c>
      <c r="AS675" s="35">
        <v>1.9199999999999999E-5</v>
      </c>
      <c r="AT675">
        <v>96.881</v>
      </c>
      <c r="AU675">
        <v>94</v>
      </c>
      <c r="AV675">
        <v>98.864000000000004</v>
      </c>
      <c r="AW675">
        <v>20.556000000000001</v>
      </c>
      <c r="AX675">
        <v>1.2E-2</v>
      </c>
      <c r="BL675" s="33"/>
      <c r="BM675" s="30"/>
      <c r="BN675" s="30"/>
      <c r="BO675" s="30"/>
      <c r="BP675" s="30"/>
      <c r="BQ675" s="30"/>
      <c r="BR675" s="30"/>
      <c r="BS675" s="30"/>
      <c r="BT675" s="30"/>
      <c r="BU675" s="30"/>
      <c r="BV675" s="30"/>
      <c r="BW675" s="33"/>
      <c r="BX675" s="30"/>
      <c r="BY675" s="30"/>
      <c r="BZ675" s="30"/>
      <c r="CA675" s="30"/>
      <c r="CB675" s="30"/>
      <c r="CC675" s="30"/>
      <c r="CD675" s="30"/>
      <c r="CE675" s="30"/>
      <c r="CF675" s="30"/>
      <c r="CG675" s="33"/>
      <c r="CH675" s="30"/>
      <c r="CI675" s="30"/>
      <c r="CJ675" s="30"/>
      <c r="CK675" s="30"/>
      <c r="CL675" s="30"/>
      <c r="CM675" s="30"/>
      <c r="CN675" s="30"/>
      <c r="CO675" s="30"/>
      <c r="CP675" s="30"/>
      <c r="CQ675" s="30"/>
      <c r="CR675" s="30"/>
      <c r="CS675" s="30"/>
      <c r="CT675" s="30"/>
      <c r="CU675" s="30"/>
      <c r="CV675" s="30"/>
      <c r="CW675" s="30"/>
      <c r="CX675" s="30"/>
      <c r="CY675" s="30"/>
      <c r="CZ675" s="30"/>
      <c r="DA675" s="30"/>
      <c r="DB675" s="33"/>
      <c r="DC675" s="30"/>
      <c r="DD675" s="30"/>
      <c r="DE675" s="30"/>
      <c r="DF675" s="30"/>
      <c r="DG675" s="30"/>
      <c r="DH675" s="30"/>
      <c r="DI675" s="30"/>
      <c r="DJ675" s="30"/>
      <c r="DK675" s="30"/>
      <c r="DL675" s="29"/>
      <c r="DM675" s="29"/>
      <c r="DN675" s="30"/>
      <c r="DO675" s="30"/>
      <c r="DP675" s="30"/>
      <c r="DQ675" s="30"/>
      <c r="DR675" s="30"/>
      <c r="DS675" s="30"/>
      <c r="DT675" s="30"/>
      <c r="DU675" s="30"/>
      <c r="DV675" s="30"/>
      <c r="DW675" s="3">
        <v>31</v>
      </c>
      <c r="DX675" t="s">
        <v>3</v>
      </c>
      <c r="DY675" s="35">
        <v>8.1100000000000003E-6</v>
      </c>
      <c r="DZ675">
        <v>130.274</v>
      </c>
      <c r="EA675">
        <v>120.023</v>
      </c>
      <c r="EB675">
        <v>139.773</v>
      </c>
      <c r="EC675">
        <v>24.190999999999999</v>
      </c>
      <c r="ED675">
        <v>1.4E-2</v>
      </c>
      <c r="EE675"/>
      <c r="EG675" s="33">
        <v>21</v>
      </c>
      <c r="EH675" s="30"/>
      <c r="EI675" s="34">
        <v>1.3499999999999999E-5</v>
      </c>
      <c r="EJ675" s="30">
        <v>63.436</v>
      </c>
      <c r="EK675" s="30">
        <v>54.015999999999998</v>
      </c>
      <c r="EL675" s="30">
        <v>72.055999999999997</v>
      </c>
      <c r="EM675" s="30">
        <v>17.591999999999999</v>
      </c>
      <c r="EN675" s="30">
        <v>2.4E-2</v>
      </c>
      <c r="EO675" s="30"/>
      <c r="EP675" s="30"/>
      <c r="EQ675" s="33"/>
      <c r="ER675" s="30"/>
      <c r="ES675" s="30"/>
      <c r="ET675" s="30"/>
      <c r="EU675" s="30"/>
      <c r="EV675" s="30"/>
      <c r="EW675" s="30"/>
      <c r="EX675" s="30"/>
      <c r="EY675" s="30"/>
      <c r="EZ675" s="30"/>
      <c r="GB675" s="29"/>
      <c r="GC675" s="29"/>
      <c r="GD675" s="29"/>
      <c r="GE675" s="29"/>
      <c r="GF675" s="29"/>
      <c r="GG675" s="29"/>
      <c r="GH675" s="29"/>
      <c r="GI675" s="29"/>
      <c r="GJ675" s="29"/>
      <c r="GK675" s="29"/>
      <c r="GL675" s="29"/>
      <c r="GM675" s="29"/>
      <c r="GN675" s="29"/>
    </row>
    <row r="676" spans="1:196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3"/>
      <c r="M676" s="30"/>
      <c r="N676" s="30"/>
      <c r="O676" s="30"/>
      <c r="P676" s="30"/>
      <c r="Q676" s="30"/>
      <c r="R676" s="30"/>
      <c r="S676" s="30"/>
      <c r="T676" s="30"/>
      <c r="U676" s="30"/>
      <c r="V676" s="33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">
        <v>9</v>
      </c>
      <c r="AS676" s="35">
        <v>3.26E-5</v>
      </c>
      <c r="AT676">
        <v>93.352999999999994</v>
      </c>
      <c r="AU676">
        <v>81.444000000000003</v>
      </c>
      <c r="AV676">
        <v>101.029</v>
      </c>
      <c r="AW676">
        <v>-162.64599999999999</v>
      </c>
      <c r="AX676">
        <v>2.1999999999999999E-2</v>
      </c>
      <c r="BL676" s="33"/>
      <c r="BM676" s="30"/>
      <c r="BN676" s="30"/>
      <c r="BO676" s="30"/>
      <c r="BP676" s="30"/>
      <c r="BQ676" s="30"/>
      <c r="BR676" s="30"/>
      <c r="BS676" s="30"/>
      <c r="BT676" s="30"/>
      <c r="BU676" s="30"/>
      <c r="BV676" s="30"/>
      <c r="BW676" s="33"/>
      <c r="BX676" s="30"/>
      <c r="BY676" s="30"/>
      <c r="BZ676" s="30"/>
      <c r="CA676" s="30"/>
      <c r="CB676" s="30"/>
      <c r="CC676" s="30"/>
      <c r="CD676" s="30"/>
      <c r="CE676" s="30"/>
      <c r="CF676" s="30"/>
      <c r="CG676" s="33"/>
      <c r="CH676" s="30"/>
      <c r="CI676" s="30"/>
      <c r="CJ676" s="30"/>
      <c r="CK676" s="30"/>
      <c r="CL676" s="30"/>
      <c r="CM676" s="30"/>
      <c r="CN676" s="30"/>
      <c r="CO676" s="30"/>
      <c r="CP676" s="30"/>
      <c r="CQ676" s="30"/>
      <c r="CR676" s="30"/>
      <c r="CS676" s="30"/>
      <c r="CT676" s="30"/>
      <c r="CU676" s="30"/>
      <c r="CV676" s="30"/>
      <c r="CW676" s="30"/>
      <c r="CX676" s="30"/>
      <c r="CY676" s="30"/>
      <c r="CZ676" s="30"/>
      <c r="DA676" s="30"/>
      <c r="DB676" s="33"/>
      <c r="DC676" s="30"/>
      <c r="DD676" s="30"/>
      <c r="DE676" s="30"/>
      <c r="DF676" s="30"/>
      <c r="DG676" s="30"/>
      <c r="DH676" s="30"/>
      <c r="DI676" s="30"/>
      <c r="DJ676" s="30"/>
      <c r="DK676" s="30"/>
      <c r="DL676" s="29"/>
      <c r="DM676" s="29"/>
      <c r="DN676" s="30"/>
      <c r="DO676" s="30"/>
      <c r="DP676" s="30"/>
      <c r="DQ676" s="30"/>
      <c r="DR676" s="30"/>
      <c r="DS676" s="30"/>
      <c r="DT676" s="30"/>
      <c r="DU676" s="30"/>
      <c r="DV676" s="30"/>
      <c r="DW676" s="3">
        <v>32</v>
      </c>
      <c r="DX676" t="s">
        <v>7</v>
      </c>
      <c r="DY676" s="35">
        <v>1.6700000000000001E-6</v>
      </c>
      <c r="DZ676">
        <v>21.37</v>
      </c>
      <c r="EA676">
        <v>16.608000000000001</v>
      </c>
      <c r="EB676">
        <v>24.606000000000002</v>
      </c>
      <c r="EC676">
        <v>90.626000000000005</v>
      </c>
      <c r="ED676">
        <v>3.0000000000000001E-3</v>
      </c>
      <c r="EE676"/>
      <c r="EG676" s="33">
        <v>22</v>
      </c>
      <c r="EH676" s="30"/>
      <c r="EI676" s="34">
        <v>7.3699999999999997E-6</v>
      </c>
      <c r="EJ676" s="30">
        <v>63.448999999999998</v>
      </c>
      <c r="EK676" s="30">
        <v>55.720999999999997</v>
      </c>
      <c r="EL676" s="30">
        <v>70.066999999999993</v>
      </c>
      <c r="EM676" s="30">
        <v>-162.35</v>
      </c>
      <c r="EN676" s="30">
        <v>1.2999999999999999E-2</v>
      </c>
      <c r="EO676" s="30"/>
      <c r="EP676" s="30"/>
      <c r="EQ676" s="33"/>
      <c r="ER676" s="30"/>
      <c r="ES676" s="30"/>
      <c r="ET676" s="30"/>
      <c r="EU676" s="30"/>
      <c r="EV676" s="30"/>
      <c r="EW676" s="30"/>
      <c r="EX676" s="30"/>
      <c r="EY676" s="30"/>
      <c r="EZ676" s="30"/>
      <c r="GB676" s="29"/>
      <c r="GC676" s="29"/>
      <c r="GD676" s="29"/>
      <c r="GE676" s="29"/>
      <c r="GF676" s="29"/>
      <c r="GG676" s="29"/>
      <c r="GH676" s="29"/>
      <c r="GI676" s="29"/>
      <c r="GJ676" s="29"/>
      <c r="GK676" s="29"/>
      <c r="GL676" s="29"/>
      <c r="GM676" s="29"/>
      <c r="GN676" s="29"/>
    </row>
    <row r="677" spans="1:196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3"/>
      <c r="M677" s="30"/>
      <c r="N677" s="30"/>
      <c r="O677" s="30"/>
      <c r="P677" s="30"/>
      <c r="Q677" s="30"/>
      <c r="R677" s="30"/>
      <c r="S677" s="30"/>
      <c r="T677" s="30"/>
      <c r="U677" s="30"/>
      <c r="V677" s="33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">
        <v>10</v>
      </c>
      <c r="AS677" s="35">
        <v>2.1100000000000001E-5</v>
      </c>
      <c r="AT677">
        <v>80.757999999999996</v>
      </c>
      <c r="AU677">
        <v>78.332999999999998</v>
      </c>
      <c r="AV677">
        <v>83.221999999999994</v>
      </c>
      <c r="AW677">
        <v>18.434999999999999</v>
      </c>
      <c r="AX677">
        <v>1.4E-2</v>
      </c>
      <c r="BL677" s="33"/>
      <c r="BM677" s="30"/>
      <c r="BN677" s="30"/>
      <c r="BO677" s="30"/>
      <c r="BP677" s="30"/>
      <c r="BQ677" s="30"/>
      <c r="BR677" s="30"/>
      <c r="BS677" s="30"/>
      <c r="BT677" s="30"/>
      <c r="BU677" s="30"/>
      <c r="BV677" s="30"/>
      <c r="BW677" s="33"/>
      <c r="BX677" s="30"/>
      <c r="BY677" s="30"/>
      <c r="BZ677" s="30"/>
      <c r="CA677" s="30"/>
      <c r="CB677" s="30"/>
      <c r="CC677" s="30"/>
      <c r="CD677" s="30"/>
      <c r="CE677" s="30"/>
      <c r="CF677" s="30"/>
      <c r="CG677" s="33"/>
      <c r="CH677" s="30"/>
      <c r="CI677" s="30"/>
      <c r="CJ677" s="30"/>
      <c r="CK677" s="30"/>
      <c r="CL677" s="30"/>
      <c r="CM677" s="30"/>
      <c r="CN677" s="30"/>
      <c r="CO677" s="30"/>
      <c r="CP677" s="30"/>
      <c r="CQ677" s="30"/>
      <c r="CR677" s="30"/>
      <c r="CS677" s="30"/>
      <c r="CT677" s="30"/>
      <c r="CU677" s="30"/>
      <c r="CV677" s="30"/>
      <c r="CW677" s="30"/>
      <c r="CX677" s="30"/>
      <c r="CY677" s="30"/>
      <c r="CZ677" s="30"/>
      <c r="DA677" s="30"/>
      <c r="DB677" s="33"/>
      <c r="DC677" s="30"/>
      <c r="DD677" s="30"/>
      <c r="DE677" s="30"/>
      <c r="DF677" s="30"/>
      <c r="DG677" s="30"/>
      <c r="DH677" s="30"/>
      <c r="DI677" s="30"/>
      <c r="DJ677" s="30"/>
      <c r="DK677" s="30"/>
      <c r="DL677" s="29"/>
      <c r="DM677" s="29"/>
      <c r="DN677" s="30"/>
      <c r="DO677" s="30"/>
      <c r="DP677" s="30"/>
      <c r="DQ677" s="30"/>
      <c r="DR677" s="30"/>
      <c r="DS677" s="30"/>
      <c r="DT677" s="30"/>
      <c r="DU677" s="30"/>
      <c r="DV677" s="30"/>
      <c r="DW677" s="3">
        <v>33</v>
      </c>
      <c r="DX677" t="s">
        <v>4</v>
      </c>
      <c r="DY677" s="35">
        <v>5.8300000000000001E-6</v>
      </c>
      <c r="DZ677">
        <v>106.851</v>
      </c>
      <c r="EA677">
        <v>100.169</v>
      </c>
      <c r="EB677">
        <v>115.667</v>
      </c>
      <c r="EC677">
        <v>-80.91</v>
      </c>
      <c r="ED677">
        <v>0.01</v>
      </c>
      <c r="EE677"/>
      <c r="EG677" s="33">
        <v>23</v>
      </c>
      <c r="EH677" s="30"/>
      <c r="EI677" s="34">
        <v>6.7499999999999997E-6</v>
      </c>
      <c r="EJ677" s="30">
        <v>66.590999999999994</v>
      </c>
      <c r="EK677" s="30">
        <v>59.514000000000003</v>
      </c>
      <c r="EL677" s="30">
        <v>71.66</v>
      </c>
      <c r="EM677" s="30">
        <v>14.036</v>
      </c>
      <c r="EN677" s="30">
        <v>1.0999999999999999E-2</v>
      </c>
      <c r="EO677" s="30"/>
      <c r="EP677" s="30"/>
      <c r="EQ677" s="33"/>
      <c r="ER677" s="30"/>
      <c r="ES677" s="30"/>
      <c r="ET677" s="30"/>
      <c r="EU677" s="30"/>
      <c r="EV677" s="30"/>
      <c r="EW677" s="30"/>
      <c r="EX677" s="30"/>
      <c r="EY677" s="30"/>
      <c r="EZ677" s="30"/>
      <c r="GB677" s="29"/>
      <c r="GC677" s="29"/>
      <c r="GD677" s="29"/>
      <c r="GE677" s="29"/>
      <c r="GF677" s="29"/>
      <c r="GG677" s="29"/>
      <c r="GH677" s="29"/>
      <c r="GI677" s="29"/>
      <c r="GJ677" s="29"/>
      <c r="GK677" s="29"/>
      <c r="GL677" s="29"/>
      <c r="GM677" s="29"/>
      <c r="GN677" s="29"/>
    </row>
    <row r="678" spans="1:196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3"/>
      <c r="M678" s="30"/>
      <c r="N678" s="30"/>
      <c r="O678" s="30"/>
      <c r="P678" s="30"/>
      <c r="Q678" s="30"/>
      <c r="R678" s="30"/>
      <c r="S678" s="30"/>
      <c r="T678" s="30"/>
      <c r="U678" s="30"/>
      <c r="V678" s="33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">
        <v>11</v>
      </c>
      <c r="AS678" s="35">
        <v>1.73E-5</v>
      </c>
      <c r="AT678">
        <v>83.248000000000005</v>
      </c>
      <c r="AU678">
        <v>82.471999999999994</v>
      </c>
      <c r="AV678">
        <v>84.667000000000002</v>
      </c>
      <c r="AW678">
        <v>-165.964</v>
      </c>
      <c r="AX678">
        <v>1.2E-2</v>
      </c>
      <c r="BL678" s="33"/>
      <c r="BM678" s="30"/>
      <c r="BN678" s="30"/>
      <c r="BO678" s="30"/>
      <c r="BP678" s="30"/>
      <c r="BQ678" s="30"/>
      <c r="BR678" s="30"/>
      <c r="BS678" s="30"/>
      <c r="BT678" s="30"/>
      <c r="BU678" s="30"/>
      <c r="BV678" s="30"/>
      <c r="BW678" s="33"/>
      <c r="BX678" s="30"/>
      <c r="BY678" s="30"/>
      <c r="BZ678" s="30"/>
      <c r="CA678" s="30"/>
      <c r="CB678" s="30"/>
      <c r="CC678" s="30"/>
      <c r="CD678" s="30"/>
      <c r="CE678" s="30"/>
      <c r="CF678" s="30"/>
      <c r="CG678" s="33"/>
      <c r="CH678" s="30"/>
      <c r="CI678" s="30"/>
      <c r="CJ678" s="30"/>
      <c r="CK678" s="30"/>
      <c r="CL678" s="30"/>
      <c r="CM678" s="30"/>
      <c r="CN678" s="30"/>
      <c r="CO678" s="30"/>
      <c r="CP678" s="30"/>
      <c r="CQ678" s="30"/>
      <c r="CR678" s="30"/>
      <c r="CS678" s="30"/>
      <c r="CT678" s="30"/>
      <c r="CU678" s="30"/>
      <c r="CV678" s="30"/>
      <c r="CW678" s="30"/>
      <c r="CX678" s="30"/>
      <c r="CY678" s="30"/>
      <c r="CZ678" s="30"/>
      <c r="DA678" s="30"/>
      <c r="DB678" s="33"/>
      <c r="DC678" s="30"/>
      <c r="DD678" s="30"/>
      <c r="DE678" s="30"/>
      <c r="DF678" s="30"/>
      <c r="DG678" s="30"/>
      <c r="DH678" s="30"/>
      <c r="DI678" s="30"/>
      <c r="DJ678" s="30"/>
      <c r="DK678" s="30"/>
      <c r="DL678" s="29"/>
      <c r="DM678" s="29"/>
      <c r="DN678" s="30"/>
      <c r="DO678" s="30"/>
      <c r="DP678" s="30"/>
      <c r="DQ678" s="30"/>
      <c r="DR678" s="30"/>
      <c r="DS678" s="30"/>
      <c r="DT678" s="30"/>
      <c r="DU678" s="30"/>
      <c r="DV678" s="30"/>
      <c r="DW678" s="3">
        <v>34</v>
      </c>
      <c r="DX678" t="s">
        <v>5</v>
      </c>
      <c r="DY678" s="35">
        <v>1.29E-5</v>
      </c>
      <c r="DZ678">
        <v>195.541</v>
      </c>
      <c r="EA678">
        <v>183.28800000000001</v>
      </c>
      <c r="EB678">
        <v>205.04499999999999</v>
      </c>
      <c r="EC678">
        <v>104.036</v>
      </c>
      <c r="ED678">
        <v>2.3E-2</v>
      </c>
      <c r="EE678"/>
      <c r="EG678" s="33">
        <v>24</v>
      </c>
      <c r="EH678" s="30"/>
      <c r="EI678" s="34">
        <v>7.9799999999999998E-6</v>
      </c>
      <c r="EJ678" s="30">
        <v>67.78</v>
      </c>
      <c r="EK678" s="30">
        <v>62.832999999999998</v>
      </c>
      <c r="EL678" s="30">
        <v>72.332999999999998</v>
      </c>
      <c r="EM678" s="30">
        <v>-163.74</v>
      </c>
      <c r="EN678" s="30">
        <v>1.4E-2</v>
      </c>
      <c r="EO678" s="30"/>
      <c r="EP678" s="30"/>
      <c r="EQ678" s="33"/>
      <c r="ER678" s="30"/>
      <c r="ES678" s="30"/>
      <c r="ET678" s="30"/>
      <c r="EU678" s="30"/>
      <c r="EV678" s="30"/>
      <c r="EW678" s="30"/>
      <c r="EX678" s="30"/>
      <c r="EY678" s="30"/>
      <c r="EZ678" s="30"/>
      <c r="GB678" s="29"/>
      <c r="GC678" s="29"/>
      <c r="GD678" s="29"/>
      <c r="GE678" s="29"/>
      <c r="GF678" s="29"/>
      <c r="GG678" s="29"/>
      <c r="GH678" s="29"/>
      <c r="GI678" s="29"/>
      <c r="GJ678" s="29"/>
      <c r="GK678" s="29"/>
      <c r="GL678" s="29"/>
      <c r="GM678" s="29"/>
      <c r="GN678" s="29"/>
    </row>
    <row r="679" spans="1:196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3"/>
      <c r="M679" s="30"/>
      <c r="N679" s="30"/>
      <c r="O679" s="30"/>
      <c r="P679" s="30"/>
      <c r="Q679" s="30"/>
      <c r="R679" s="30"/>
      <c r="S679" s="30"/>
      <c r="T679" s="30"/>
      <c r="U679" s="30"/>
      <c r="V679" s="33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">
        <v>12</v>
      </c>
      <c r="AS679" s="35">
        <v>1.9199999999999999E-5</v>
      </c>
      <c r="AT679">
        <v>76.278000000000006</v>
      </c>
      <c r="AU679">
        <v>69.352999999999994</v>
      </c>
      <c r="AV679">
        <v>84.667000000000002</v>
      </c>
      <c r="AW679">
        <v>20.556000000000001</v>
      </c>
      <c r="AX679">
        <v>1.2E-2</v>
      </c>
      <c r="BL679" s="33"/>
      <c r="BM679" s="30"/>
      <c r="BN679" s="30"/>
      <c r="BO679" s="30"/>
      <c r="BP679" s="30"/>
      <c r="BQ679" s="30"/>
      <c r="BR679" s="30"/>
      <c r="BS679" s="30"/>
      <c r="BT679" s="30"/>
      <c r="BU679" s="30"/>
      <c r="BV679" s="30"/>
      <c r="BW679" s="33"/>
      <c r="BX679" s="30"/>
      <c r="BY679" s="30"/>
      <c r="BZ679" s="30"/>
      <c r="CA679" s="30"/>
      <c r="CB679" s="30"/>
      <c r="CC679" s="30"/>
      <c r="CD679" s="30"/>
      <c r="CE679" s="30"/>
      <c r="CF679" s="30"/>
      <c r="CG679" s="33"/>
      <c r="CH679" s="30"/>
      <c r="CI679" s="30"/>
      <c r="CJ679" s="30"/>
      <c r="CK679" s="30"/>
      <c r="CL679" s="30"/>
      <c r="CM679" s="30"/>
      <c r="CN679" s="30"/>
      <c r="CO679" s="30"/>
      <c r="CP679" s="30"/>
      <c r="CQ679" s="30"/>
      <c r="CR679" s="30"/>
      <c r="CS679" s="30"/>
      <c r="CT679" s="30"/>
      <c r="CU679" s="30"/>
      <c r="CV679" s="30"/>
      <c r="CW679" s="30"/>
      <c r="CX679" s="30"/>
      <c r="CY679" s="30"/>
      <c r="CZ679" s="30"/>
      <c r="DA679" s="30"/>
      <c r="DB679" s="33"/>
      <c r="DC679" s="30"/>
      <c r="DD679" s="30"/>
      <c r="DE679" s="30"/>
      <c r="DF679" s="30"/>
      <c r="DG679" s="30"/>
      <c r="DH679" s="30"/>
      <c r="DI679" s="30"/>
      <c r="DJ679" s="30"/>
      <c r="DK679" s="30"/>
      <c r="DL679" s="29"/>
      <c r="DM679" s="29"/>
      <c r="DN679" s="30"/>
      <c r="DO679" s="30"/>
      <c r="DP679" s="30"/>
      <c r="DQ679" s="30"/>
      <c r="DR679" s="30"/>
      <c r="DS679" s="30"/>
      <c r="DT679" s="30"/>
      <c r="DU679" s="30"/>
      <c r="DV679" s="30"/>
      <c r="DW679" s="3">
        <v>31</v>
      </c>
      <c r="DX679" t="s">
        <v>146</v>
      </c>
      <c r="DY679" s="35">
        <v>2.32E-4</v>
      </c>
      <c r="DZ679">
        <v>129.179</v>
      </c>
      <c r="EA679">
        <v>100.833</v>
      </c>
      <c r="EB679">
        <v>205.18600000000001</v>
      </c>
      <c r="EC679">
        <v>102.2</v>
      </c>
      <c r="ED679">
        <v>0.41899999999999998</v>
      </c>
      <c r="EE679"/>
      <c r="EG679" s="33">
        <v>25</v>
      </c>
      <c r="EH679" s="30"/>
      <c r="EI679" s="34">
        <v>1.1399999999999999E-5</v>
      </c>
      <c r="EJ679" s="30">
        <v>70.736999999999995</v>
      </c>
      <c r="EK679" s="30">
        <v>60.325000000000003</v>
      </c>
      <c r="EL679" s="30">
        <v>83.563999999999993</v>
      </c>
      <c r="EM679" s="30">
        <v>19.440000000000001</v>
      </c>
      <c r="EN679" s="30">
        <v>0.02</v>
      </c>
      <c r="EO679" s="30"/>
      <c r="EP679" s="30"/>
      <c r="EQ679" s="33"/>
      <c r="ER679" s="30"/>
      <c r="ES679" s="30"/>
      <c r="ET679" s="30"/>
      <c r="EU679" s="30"/>
      <c r="EV679" s="30"/>
      <c r="EW679" s="30"/>
      <c r="EX679" s="30"/>
      <c r="EY679" s="30"/>
      <c r="EZ679" s="30"/>
      <c r="GB679" s="29"/>
      <c r="GC679" s="29"/>
      <c r="GD679" s="29"/>
      <c r="GE679" s="29"/>
      <c r="GF679" s="29"/>
      <c r="GG679" s="29"/>
      <c r="GH679" s="29"/>
      <c r="GI679" s="29"/>
      <c r="GJ679" s="29"/>
      <c r="GK679" s="29"/>
      <c r="GL679" s="29"/>
      <c r="GM679" s="29"/>
      <c r="GN679" s="29"/>
    </row>
    <row r="680" spans="1:196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3"/>
      <c r="M680" s="30"/>
      <c r="N680" s="30"/>
      <c r="O680" s="30"/>
      <c r="P680" s="30"/>
      <c r="Q680" s="30"/>
      <c r="R680" s="30"/>
      <c r="S680" s="30"/>
      <c r="T680" s="30"/>
      <c r="U680" s="30"/>
      <c r="V680" s="33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">
        <v>13</v>
      </c>
      <c r="AS680" s="35">
        <v>1.9199999999999999E-5</v>
      </c>
      <c r="AT680">
        <v>74.376999999999995</v>
      </c>
      <c r="AU680">
        <v>69.667000000000002</v>
      </c>
      <c r="AV680">
        <v>80.888999999999996</v>
      </c>
      <c r="AW680">
        <v>-161.565</v>
      </c>
      <c r="AX680">
        <v>1.2999999999999999E-2</v>
      </c>
      <c r="BL680" s="33"/>
      <c r="BM680" s="30"/>
      <c r="BN680" s="30"/>
      <c r="BO680" s="30"/>
      <c r="BP680" s="30"/>
      <c r="BQ680" s="30"/>
      <c r="BR680" s="30"/>
      <c r="BS680" s="30"/>
      <c r="BT680" s="30"/>
      <c r="BU680" s="30"/>
      <c r="BV680" s="30"/>
      <c r="BW680" s="33"/>
      <c r="BX680" s="30"/>
      <c r="BY680" s="30"/>
      <c r="BZ680" s="30"/>
      <c r="CA680" s="30"/>
      <c r="CB680" s="30"/>
      <c r="CC680" s="30"/>
      <c r="CD680" s="30"/>
      <c r="CE680" s="30"/>
      <c r="CF680" s="30"/>
      <c r="CG680" s="33"/>
      <c r="CH680" s="30"/>
      <c r="CI680" s="30"/>
      <c r="CJ680" s="30"/>
      <c r="CK680" s="30"/>
      <c r="CL680" s="30"/>
      <c r="CM680" s="30"/>
      <c r="CN680" s="30"/>
      <c r="CO680" s="30"/>
      <c r="CP680" s="30"/>
      <c r="CQ680" s="30"/>
      <c r="CR680" s="30"/>
      <c r="CS680" s="30"/>
      <c r="CT680" s="30"/>
      <c r="CU680" s="30"/>
      <c r="CV680" s="30"/>
      <c r="CW680" s="30"/>
      <c r="CX680" s="30"/>
      <c r="CY680" s="30"/>
      <c r="CZ680" s="30"/>
      <c r="DA680" s="30"/>
      <c r="DB680" s="33"/>
      <c r="DC680" s="30"/>
      <c r="DD680" s="30"/>
      <c r="DE680" s="30"/>
      <c r="DF680" s="30"/>
      <c r="DG680" s="30"/>
      <c r="DH680" s="30"/>
      <c r="DI680" s="30"/>
      <c r="DJ680" s="30"/>
      <c r="DK680" s="30"/>
      <c r="DL680" s="29"/>
      <c r="DM680" s="29"/>
      <c r="DN680" s="30"/>
      <c r="DO680" s="30"/>
      <c r="DP680" s="30"/>
      <c r="DQ680" s="30"/>
      <c r="DR680" s="30"/>
      <c r="DS680" s="30"/>
      <c r="DT680" s="30"/>
      <c r="DU680" s="30"/>
      <c r="DV680" s="30"/>
      <c r="DW680" s="3">
        <v>31</v>
      </c>
      <c r="DX680" t="s">
        <v>146</v>
      </c>
      <c r="DY680" s="35">
        <v>2.32E-4</v>
      </c>
      <c r="DZ680">
        <v>129.179</v>
      </c>
      <c r="EA680">
        <v>100.833</v>
      </c>
      <c r="EB680">
        <v>205.18600000000001</v>
      </c>
      <c r="EC680">
        <v>102.2</v>
      </c>
      <c r="ED680">
        <v>0.41899999999999998</v>
      </c>
      <c r="EE680"/>
      <c r="EG680" s="33">
        <v>26</v>
      </c>
      <c r="EH680" s="30"/>
      <c r="EI680" s="34">
        <v>7.3699999999999997E-6</v>
      </c>
      <c r="EJ680" s="30">
        <v>74.233999999999995</v>
      </c>
      <c r="EK680" s="30">
        <v>70.474999999999994</v>
      </c>
      <c r="EL680" s="30">
        <v>78.11</v>
      </c>
      <c r="EM680" s="30">
        <v>-165.37899999999999</v>
      </c>
      <c r="EN680" s="30">
        <v>1.2999999999999999E-2</v>
      </c>
      <c r="EO680" s="30"/>
      <c r="EP680" s="30"/>
      <c r="EQ680" s="33"/>
      <c r="ER680" s="30"/>
      <c r="ES680" s="30"/>
      <c r="ET680" s="30"/>
      <c r="EU680" s="30"/>
      <c r="EV680" s="30"/>
      <c r="EW680" s="30"/>
      <c r="EX680" s="30"/>
      <c r="EY680" s="30"/>
      <c r="EZ680" s="30"/>
      <c r="GB680" s="29"/>
      <c r="GC680" s="29"/>
      <c r="GD680" s="29"/>
      <c r="GE680" s="29"/>
      <c r="GF680" s="29"/>
      <c r="GG680" s="29"/>
      <c r="GH680" s="29"/>
      <c r="GI680" s="29"/>
      <c r="GJ680" s="29"/>
      <c r="GK680" s="29"/>
      <c r="GL680" s="29"/>
      <c r="GM680" s="29"/>
      <c r="GN680" s="29"/>
    </row>
    <row r="681" spans="1:196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3"/>
      <c r="M681" s="30"/>
      <c r="N681" s="30"/>
      <c r="O681" s="30"/>
      <c r="P681" s="30"/>
      <c r="Q681" s="30"/>
      <c r="R681" s="30"/>
      <c r="S681" s="30"/>
      <c r="T681" s="30"/>
      <c r="U681" s="30"/>
      <c r="V681" s="33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">
        <v>14</v>
      </c>
      <c r="AS681" s="35">
        <v>2.3E-5</v>
      </c>
      <c r="AT681">
        <v>86.695999999999998</v>
      </c>
      <c r="AU681">
        <v>80.888999999999996</v>
      </c>
      <c r="AV681">
        <v>90.518000000000001</v>
      </c>
      <c r="AW681">
        <v>15.255000000000001</v>
      </c>
      <c r="AX681">
        <v>1.4999999999999999E-2</v>
      </c>
      <c r="BL681" s="33"/>
      <c r="BM681" s="30"/>
      <c r="BN681" s="30"/>
      <c r="BO681" s="30"/>
      <c r="BP681" s="30"/>
      <c r="BQ681" s="30"/>
      <c r="BR681" s="30"/>
      <c r="BS681" s="30"/>
      <c r="BT681" s="30"/>
      <c r="BU681" s="30"/>
      <c r="BV681" s="30"/>
      <c r="BW681" s="33"/>
      <c r="BX681" s="30"/>
      <c r="BY681" s="30"/>
      <c r="BZ681" s="30"/>
      <c r="CA681" s="30"/>
      <c r="CB681" s="30"/>
      <c r="CC681" s="30"/>
      <c r="CD681" s="30"/>
      <c r="CE681" s="30"/>
      <c r="CF681" s="30"/>
      <c r="CG681" s="33"/>
      <c r="CH681" s="30"/>
      <c r="CI681" s="30"/>
      <c r="CJ681" s="30"/>
      <c r="CK681" s="30"/>
      <c r="CL681" s="30"/>
      <c r="CM681" s="30"/>
      <c r="CN681" s="30"/>
      <c r="CO681" s="30"/>
      <c r="CP681" s="30"/>
      <c r="CQ681" s="30"/>
      <c r="CR681" s="30"/>
      <c r="CS681" s="30"/>
      <c r="CT681" s="30"/>
      <c r="CU681" s="30"/>
      <c r="CV681" s="30"/>
      <c r="CW681" s="30"/>
      <c r="CX681" s="30"/>
      <c r="CY681" s="30"/>
      <c r="CZ681" s="30"/>
      <c r="DA681" s="30"/>
      <c r="DB681" s="33"/>
      <c r="DC681" s="30"/>
      <c r="DD681" s="30"/>
      <c r="DE681" s="30"/>
      <c r="DF681" s="30"/>
      <c r="DG681" s="30"/>
      <c r="DH681" s="30"/>
      <c r="DI681" s="30"/>
      <c r="DJ681" s="30"/>
      <c r="DK681" s="30"/>
      <c r="DL681" s="29"/>
      <c r="DM681" s="29"/>
      <c r="DN681" s="30"/>
      <c r="DO681" s="30"/>
      <c r="DP681" s="30"/>
      <c r="DQ681" s="30"/>
      <c r="DR681" s="30"/>
      <c r="DS681" s="30"/>
      <c r="DT681" s="30"/>
      <c r="DU681" s="30"/>
      <c r="DV681" s="30"/>
      <c r="DX681"/>
      <c r="DY681"/>
      <c r="DZ681"/>
      <c r="EA681"/>
      <c r="EB681"/>
      <c r="EC681"/>
      <c r="ED681"/>
      <c r="EE681" t="s">
        <v>8</v>
      </c>
      <c r="EG681" s="33">
        <v>27</v>
      </c>
      <c r="EH681" s="30"/>
      <c r="EI681" s="34">
        <v>6.4500000000000001E-6</v>
      </c>
      <c r="EJ681" s="30">
        <v>70.603999999999999</v>
      </c>
      <c r="EK681" s="30">
        <v>64.298000000000002</v>
      </c>
      <c r="EL681" s="30">
        <v>74</v>
      </c>
      <c r="EM681" s="30">
        <v>17.526</v>
      </c>
      <c r="EN681" s="30">
        <v>1.0999999999999999E-2</v>
      </c>
      <c r="EO681" s="30"/>
      <c r="EP681" s="30"/>
      <c r="EQ681" s="33"/>
      <c r="ER681" s="30"/>
      <c r="ES681" s="30"/>
      <c r="ET681" s="30"/>
      <c r="EU681" s="30"/>
      <c r="EV681" s="30"/>
      <c r="EW681" s="30"/>
      <c r="EX681" s="30"/>
      <c r="EY681" s="30"/>
      <c r="EZ681" s="30"/>
      <c r="GB681" s="29"/>
      <c r="GC681" s="29"/>
      <c r="GD681" s="29"/>
      <c r="GE681" s="29"/>
      <c r="GF681" s="29"/>
      <c r="GG681" s="29"/>
      <c r="GH681" s="29"/>
      <c r="GI681" s="29"/>
      <c r="GJ681" s="29"/>
      <c r="GK681" s="29"/>
      <c r="GL681" s="29"/>
      <c r="GM681" s="29"/>
      <c r="GN681" s="29"/>
    </row>
    <row r="682" spans="1:196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3"/>
      <c r="M682" s="30"/>
      <c r="N682" s="30"/>
      <c r="O682" s="30"/>
      <c r="P682" s="30"/>
      <c r="Q682" s="30"/>
      <c r="R682" s="30"/>
      <c r="S682" s="30"/>
      <c r="T682" s="30"/>
      <c r="U682" s="30"/>
      <c r="V682" s="33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">
        <v>15</v>
      </c>
      <c r="AS682" s="35">
        <v>1.9199999999999999E-5</v>
      </c>
      <c r="AT682">
        <v>95.385999999999996</v>
      </c>
      <c r="AU682">
        <v>86.332999999999998</v>
      </c>
      <c r="AV682">
        <v>104.63</v>
      </c>
      <c r="AW682">
        <v>-167.471</v>
      </c>
      <c r="AX682">
        <v>1.2999999999999999E-2</v>
      </c>
      <c r="BL682" s="33"/>
      <c r="BM682" s="30"/>
      <c r="BN682" s="30"/>
      <c r="BO682" s="30"/>
      <c r="BP682" s="30"/>
      <c r="BQ682" s="30"/>
      <c r="BR682" s="30"/>
      <c r="BS682" s="30"/>
      <c r="BT682" s="30"/>
      <c r="BU682" s="30"/>
      <c r="BV682" s="30"/>
      <c r="BW682" s="33"/>
      <c r="BX682" s="30"/>
      <c r="BY682" s="30"/>
      <c r="BZ682" s="30"/>
      <c r="CA682" s="30"/>
      <c r="CB682" s="30"/>
      <c r="CC682" s="30"/>
      <c r="CD682" s="30"/>
      <c r="CE682" s="30"/>
      <c r="CF682" s="30"/>
      <c r="CG682" s="33"/>
      <c r="CH682" s="30"/>
      <c r="CI682" s="30"/>
      <c r="CJ682" s="30"/>
      <c r="CK682" s="30"/>
      <c r="CL682" s="30"/>
      <c r="CM682" s="30"/>
      <c r="CN682" s="30"/>
      <c r="CO682" s="30"/>
      <c r="CP682" s="30"/>
      <c r="CQ682" s="30"/>
      <c r="CR682" s="30"/>
      <c r="CS682" s="30"/>
      <c r="CT682" s="30"/>
      <c r="CU682" s="30"/>
      <c r="CV682" s="30"/>
      <c r="CW682" s="30"/>
      <c r="CX682" s="30"/>
      <c r="CY682" s="30"/>
      <c r="CZ682" s="30"/>
      <c r="DA682" s="30"/>
      <c r="DB682" s="33"/>
      <c r="DC682" s="30"/>
      <c r="DD682" s="30"/>
      <c r="DE682" s="30"/>
      <c r="DF682" s="30"/>
      <c r="DG682" s="30"/>
      <c r="DH682" s="30"/>
      <c r="DI682" s="30"/>
      <c r="DJ682" s="30"/>
      <c r="DK682" s="30"/>
      <c r="DL682" s="29"/>
      <c r="DM682" s="29"/>
      <c r="DN682" s="30"/>
      <c r="DO682" s="30"/>
      <c r="DP682" s="30"/>
      <c r="DQ682" s="30"/>
      <c r="DR682" s="30"/>
      <c r="DS682" s="30"/>
      <c r="DT682" s="30"/>
      <c r="DU682" s="30"/>
      <c r="DV682" s="30"/>
      <c r="DX682"/>
      <c r="DY682"/>
      <c r="DZ682"/>
      <c r="EA682"/>
      <c r="EB682"/>
      <c r="EC682"/>
      <c r="ED682"/>
      <c r="EE682">
        <f>ED679/ED675</f>
        <v>29.928571428571427</v>
      </c>
      <c r="EF682">
        <f>ED680/ED675</f>
        <v>29.928571428571427</v>
      </c>
      <c r="EG682" s="33">
        <v>28</v>
      </c>
      <c r="EH682" s="30"/>
      <c r="EI682" s="34">
        <v>1.3499999999999999E-5</v>
      </c>
      <c r="EJ682" s="30">
        <v>70.62</v>
      </c>
      <c r="EK682" s="30">
        <v>64.573999999999998</v>
      </c>
      <c r="EL682" s="30">
        <v>76.475999999999999</v>
      </c>
      <c r="EM682" s="30">
        <v>-163.68600000000001</v>
      </c>
      <c r="EN682" s="30">
        <v>2.4E-2</v>
      </c>
      <c r="EO682" s="30"/>
      <c r="EP682" s="30"/>
      <c r="EQ682" s="33"/>
      <c r="ER682" s="30"/>
      <c r="ES682" s="30"/>
      <c r="ET682" s="30"/>
      <c r="EU682" s="30"/>
      <c r="EV682" s="30"/>
      <c r="EW682" s="30"/>
      <c r="EX682" s="30"/>
      <c r="EY682" s="30"/>
      <c r="EZ682" s="30"/>
      <c r="GB682" s="29"/>
      <c r="GC682" s="29"/>
      <c r="GD682" s="29"/>
      <c r="GE682" s="29"/>
      <c r="GF682" s="29"/>
      <c r="GG682" s="29"/>
      <c r="GH682" s="29"/>
      <c r="GI682" s="29"/>
      <c r="GJ682" s="29"/>
      <c r="GK682" s="29"/>
      <c r="GL682" s="29"/>
      <c r="GM682" s="29"/>
      <c r="GN682" s="29"/>
    </row>
    <row r="683" spans="1:196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3"/>
      <c r="M683" s="30"/>
      <c r="N683" s="30"/>
      <c r="O683" s="30"/>
      <c r="P683" s="30"/>
      <c r="Q683" s="30"/>
      <c r="R683" s="30"/>
      <c r="S683" s="30"/>
      <c r="T683" s="30"/>
      <c r="U683" s="30"/>
      <c r="V683" s="33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">
        <v>16</v>
      </c>
      <c r="AS683" s="35">
        <v>1.34E-5</v>
      </c>
      <c r="AT683">
        <v>152.14400000000001</v>
      </c>
      <c r="AU683">
        <v>89.593000000000004</v>
      </c>
      <c r="AV683">
        <v>191.22200000000001</v>
      </c>
      <c r="AW683">
        <v>18.434999999999999</v>
      </c>
      <c r="AX683">
        <v>8.9999999999999993E-3</v>
      </c>
      <c r="BL683" s="33"/>
      <c r="BM683" s="30"/>
      <c r="BN683" s="30"/>
      <c r="BO683" s="30"/>
      <c r="BP683" s="30"/>
      <c r="BQ683" s="30"/>
      <c r="BR683" s="30"/>
      <c r="BS683" s="30"/>
      <c r="BT683" s="30"/>
      <c r="BU683" s="30"/>
      <c r="BV683" s="30"/>
      <c r="BW683" s="33"/>
      <c r="BX683" s="30"/>
      <c r="BY683" s="30"/>
      <c r="BZ683" s="30"/>
      <c r="CA683" s="30"/>
      <c r="CB683" s="30"/>
      <c r="CC683" s="30"/>
      <c r="CD683" s="30"/>
      <c r="CE683" s="30"/>
      <c r="CF683" s="30"/>
      <c r="CG683" s="33"/>
      <c r="CH683" s="30"/>
      <c r="CI683" s="30"/>
      <c r="CJ683" s="30"/>
      <c r="CK683" s="30"/>
      <c r="CL683" s="30"/>
      <c r="CM683" s="30"/>
      <c r="CN683" s="30"/>
      <c r="CO683" s="30"/>
      <c r="CP683" s="30"/>
      <c r="CQ683" s="30"/>
      <c r="CR683" s="30"/>
      <c r="CS683" s="30"/>
      <c r="CT683" s="30"/>
      <c r="CU683" s="30"/>
      <c r="CV683" s="30"/>
      <c r="CW683" s="30"/>
      <c r="CX683" s="30"/>
      <c r="CY683" s="30"/>
      <c r="CZ683" s="30"/>
      <c r="DA683" s="30"/>
      <c r="DB683" s="33"/>
      <c r="DC683" s="30"/>
      <c r="DD683" s="30"/>
      <c r="DE683" s="30"/>
      <c r="DF683" s="30"/>
      <c r="DG683" s="30"/>
      <c r="DH683" s="30"/>
      <c r="DI683" s="30"/>
      <c r="DJ683" s="30"/>
      <c r="DK683" s="30"/>
      <c r="DL683" s="29"/>
      <c r="DM683" s="29"/>
      <c r="DN683" s="30"/>
      <c r="DO683" s="30"/>
      <c r="DP683" s="30"/>
      <c r="DQ683" s="30"/>
      <c r="DR683" s="30"/>
      <c r="DS683" s="30"/>
      <c r="DT683" s="30"/>
      <c r="DU683" s="30"/>
      <c r="DV683" s="30"/>
      <c r="DX683"/>
      <c r="DY683"/>
      <c r="DZ683">
        <f>EA684-EF682</f>
        <v>8.1623376623376664</v>
      </c>
      <c r="EA683">
        <f>ED680/(ED675+ED676)</f>
        <v>24.647058823529409</v>
      </c>
      <c r="EB683">
        <f>EC684-EE682</f>
        <v>8.1623376623376664</v>
      </c>
      <c r="EC683">
        <f>ED679/(ED675+ED676)</f>
        <v>24.647058823529409</v>
      </c>
      <c r="ED683" t="s">
        <v>9</v>
      </c>
      <c r="EE683">
        <f>ED679/ED678</f>
        <v>18.217391304347824</v>
      </c>
      <c r="EF683">
        <f>ED680/ED678</f>
        <v>18.217391304347824</v>
      </c>
      <c r="EG683" s="33">
        <v>29</v>
      </c>
      <c r="EH683" s="30"/>
      <c r="EI683" s="34">
        <v>1.5E-5</v>
      </c>
      <c r="EJ683" s="30">
        <v>67.432000000000002</v>
      </c>
      <c r="EK683" s="30">
        <v>61.777999999999999</v>
      </c>
      <c r="EL683" s="30">
        <v>75.988</v>
      </c>
      <c r="EM683" s="30">
        <v>18.059999999999999</v>
      </c>
      <c r="EN683" s="30">
        <v>2.7E-2</v>
      </c>
      <c r="EO683" s="30"/>
      <c r="EP683" s="30"/>
      <c r="EQ683" s="33"/>
      <c r="ER683" s="30"/>
      <c r="ES683" s="30"/>
      <c r="ET683" s="30"/>
      <c r="EU683" s="30"/>
      <c r="EV683" s="30"/>
      <c r="EW683" s="30"/>
      <c r="EX683" s="30"/>
      <c r="EY683" s="30"/>
      <c r="EZ683" s="30"/>
      <c r="GB683" s="29"/>
      <c r="GC683" s="29"/>
      <c r="GD683" s="29"/>
      <c r="GE683" s="29"/>
      <c r="GF683" s="29"/>
      <c r="GG683" s="29"/>
      <c r="GH683" s="29"/>
      <c r="GI683" s="29"/>
      <c r="GJ683" s="29"/>
      <c r="GK683" s="29"/>
      <c r="GL683" s="29"/>
      <c r="GM683" s="29"/>
      <c r="GN683" s="29"/>
    </row>
    <row r="684" spans="1:196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3"/>
      <c r="M684" s="30"/>
      <c r="N684" s="30"/>
      <c r="O684" s="30"/>
      <c r="P684" s="30"/>
      <c r="Q684" s="30"/>
      <c r="R684" s="30"/>
      <c r="S684" s="30"/>
      <c r="T684" s="30"/>
      <c r="U684" s="30"/>
      <c r="V684" s="33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">
        <v>17</v>
      </c>
      <c r="AS684" s="35">
        <v>1.73E-5</v>
      </c>
      <c r="AT684">
        <v>171.29599999999999</v>
      </c>
      <c r="AU684">
        <v>115.22199999999999</v>
      </c>
      <c r="AV684">
        <v>210</v>
      </c>
      <c r="AW684">
        <v>-159.44399999999999</v>
      </c>
      <c r="AX684">
        <v>1.2E-2</v>
      </c>
      <c r="BL684" s="33"/>
      <c r="BM684" s="30"/>
      <c r="BN684" s="30"/>
      <c r="BO684" s="30"/>
      <c r="BP684" s="30"/>
      <c r="BQ684" s="30"/>
      <c r="BR684" s="30"/>
      <c r="BS684" s="30"/>
      <c r="BT684" s="30"/>
      <c r="BU684" s="30"/>
      <c r="BV684" s="30"/>
      <c r="BW684" s="33"/>
      <c r="BX684" s="30"/>
      <c r="BY684" s="30"/>
      <c r="BZ684" s="30"/>
      <c r="CA684" s="30"/>
      <c r="CB684" s="30"/>
      <c r="CC684" s="30"/>
      <c r="CD684" s="30"/>
      <c r="CE684" s="30"/>
      <c r="CF684" s="30"/>
      <c r="CG684" s="33"/>
      <c r="CH684" s="30"/>
      <c r="CI684" s="30"/>
      <c r="CJ684" s="30"/>
      <c r="CK684" s="30"/>
      <c r="CL684" s="30"/>
      <c r="CM684" s="30"/>
      <c r="CN684" s="30"/>
      <c r="CO684" s="30"/>
      <c r="CP684" s="30"/>
      <c r="CQ684" s="30"/>
      <c r="CR684" s="30"/>
      <c r="CS684" s="30"/>
      <c r="CT684" s="30"/>
      <c r="CU684" s="30"/>
      <c r="CV684" s="30"/>
      <c r="CW684" s="30"/>
      <c r="CX684" s="30"/>
      <c r="CY684" s="30"/>
      <c r="CZ684" s="30"/>
      <c r="DA684" s="30"/>
      <c r="DB684" s="33"/>
      <c r="DC684" s="30"/>
      <c r="DD684" s="30"/>
      <c r="DE684" s="30"/>
      <c r="DF684" s="30"/>
      <c r="DG684" s="30"/>
      <c r="DH684" s="30"/>
      <c r="DI684" s="30"/>
      <c r="DJ684" s="30"/>
      <c r="DK684" s="30"/>
      <c r="DL684" s="29"/>
      <c r="DM684" s="29"/>
      <c r="DN684" s="30"/>
      <c r="DO684" s="30"/>
      <c r="DP684" s="30"/>
      <c r="DQ684" s="30"/>
      <c r="DR684" s="30"/>
      <c r="DS684" s="30"/>
      <c r="DT684" s="30"/>
      <c r="DU684" s="30"/>
      <c r="DV684" s="30"/>
      <c r="DX684"/>
      <c r="DY684"/>
      <c r="DZ684"/>
      <c r="EA684">
        <f>ED680/(ED675-ED676)</f>
        <v>38.090909090909093</v>
      </c>
      <c r="EB684"/>
      <c r="EC684">
        <f>ED679/(ED675-ED676)</f>
        <v>38.090909090909093</v>
      </c>
      <c r="ED684" t="s">
        <v>10</v>
      </c>
      <c r="EE684">
        <f>ED679/ED677</f>
        <v>41.9</v>
      </c>
      <c r="EF684">
        <f>ED680/ED677</f>
        <v>41.9</v>
      </c>
      <c r="EG684" s="33">
        <v>30</v>
      </c>
      <c r="EH684" s="30"/>
      <c r="EI684" s="34">
        <v>9.2099999999999999E-6</v>
      </c>
      <c r="EJ684" s="30">
        <v>70.908000000000001</v>
      </c>
      <c r="EK684" s="30">
        <v>66.183000000000007</v>
      </c>
      <c r="EL684" s="30">
        <v>77.667000000000002</v>
      </c>
      <c r="EM684" s="30">
        <v>-164.05500000000001</v>
      </c>
      <c r="EN684" s="30">
        <v>1.6E-2</v>
      </c>
      <c r="EO684" s="30"/>
      <c r="EP684" s="30"/>
      <c r="EQ684" s="33"/>
      <c r="ER684" s="30"/>
      <c r="ES684" s="30"/>
      <c r="ET684" s="30"/>
      <c r="EU684" s="30"/>
      <c r="EV684" s="30"/>
      <c r="EW684" s="30"/>
      <c r="EX684" s="30"/>
      <c r="EY684" s="30"/>
      <c r="EZ684" s="30"/>
      <c r="GB684" s="29"/>
      <c r="GC684" s="29"/>
      <c r="GD684" s="29"/>
      <c r="GE684" s="29"/>
      <c r="GF684" s="29"/>
      <c r="GG684" s="29"/>
      <c r="GH684" s="29"/>
      <c r="GI684" s="29"/>
      <c r="GJ684" s="29"/>
      <c r="GK684" s="29"/>
      <c r="GL684" s="29"/>
      <c r="GM684" s="29"/>
      <c r="GN684" s="29"/>
    </row>
    <row r="685" spans="1:196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3"/>
      <c r="M685" s="30"/>
      <c r="N685" s="30"/>
      <c r="O685" s="30"/>
      <c r="P685" s="30"/>
      <c r="Q685" s="30"/>
      <c r="R685" s="30"/>
      <c r="S685" s="30"/>
      <c r="T685" s="30"/>
      <c r="U685" s="30"/>
      <c r="V685" s="33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">
        <v>18</v>
      </c>
      <c r="AS685" s="35">
        <v>1.9199999999999999E-5</v>
      </c>
      <c r="AT685">
        <v>182.59</v>
      </c>
      <c r="AU685">
        <v>167.26300000000001</v>
      </c>
      <c r="AV685">
        <v>199.08600000000001</v>
      </c>
      <c r="AW685">
        <v>18.434999999999999</v>
      </c>
      <c r="AX685">
        <v>1.2999999999999999E-2</v>
      </c>
      <c r="BL685" s="33"/>
      <c r="BM685" s="30"/>
      <c r="BN685" s="30"/>
      <c r="BO685" s="30"/>
      <c r="BP685" s="30"/>
      <c r="BQ685" s="30"/>
      <c r="BR685" s="30"/>
      <c r="BS685" s="30"/>
      <c r="BT685" s="30"/>
      <c r="BU685" s="30"/>
      <c r="BV685" s="30"/>
      <c r="BW685" s="33"/>
      <c r="BX685" s="30"/>
      <c r="BY685" s="30"/>
      <c r="BZ685" s="30"/>
      <c r="CA685" s="30"/>
      <c r="CB685" s="30"/>
      <c r="CC685" s="30"/>
      <c r="CD685" s="30"/>
      <c r="CE685" s="30"/>
      <c r="CF685" s="30"/>
      <c r="CG685" s="33"/>
      <c r="CH685" s="30"/>
      <c r="CI685" s="30"/>
      <c r="CJ685" s="30"/>
      <c r="CK685" s="30"/>
      <c r="CL685" s="30"/>
      <c r="CM685" s="30"/>
      <c r="CN685" s="30"/>
      <c r="CO685" s="30"/>
      <c r="CP685" s="30"/>
      <c r="CQ685" s="30"/>
      <c r="CR685" s="30"/>
      <c r="CS685" s="30"/>
      <c r="CT685" s="30"/>
      <c r="CU685" s="30"/>
      <c r="CV685" s="30"/>
      <c r="CW685" s="30"/>
      <c r="CX685" s="30"/>
      <c r="CY685" s="30"/>
      <c r="CZ685" s="30"/>
      <c r="DA685" s="30"/>
      <c r="DB685" s="33"/>
      <c r="DC685" s="30"/>
      <c r="DD685" s="30"/>
      <c r="DE685" s="30"/>
      <c r="DF685" s="30"/>
      <c r="DG685" s="30"/>
      <c r="DH685" s="30"/>
      <c r="DI685" s="30"/>
      <c r="DJ685" s="30"/>
      <c r="DK685" s="30"/>
      <c r="DL685" s="29"/>
      <c r="DM685" s="29"/>
      <c r="DN685" s="30"/>
      <c r="DO685" s="30"/>
      <c r="DP685" s="30"/>
      <c r="DQ685" s="30"/>
      <c r="DR685" s="30"/>
      <c r="DS685" s="30"/>
      <c r="DT685" s="30"/>
      <c r="DU685" s="30"/>
      <c r="DV685" s="30"/>
      <c r="DW685" s="3">
        <v>1</v>
      </c>
      <c r="DX685"/>
      <c r="DY685" s="35">
        <v>6.1399999999999997E-6</v>
      </c>
      <c r="DZ685">
        <v>158.81100000000001</v>
      </c>
      <c r="EA685">
        <v>150.70400000000001</v>
      </c>
      <c r="EB685">
        <v>164.68299999999999</v>
      </c>
      <c r="EC685">
        <v>102.529</v>
      </c>
      <c r="ED685">
        <v>0.01</v>
      </c>
      <c r="EE685"/>
      <c r="EG685" s="33">
        <v>31</v>
      </c>
      <c r="EH685" s="30"/>
      <c r="EI685" s="34">
        <v>1.0699999999999999E-5</v>
      </c>
      <c r="EJ685" s="30">
        <v>70.989999999999995</v>
      </c>
      <c r="EK685" s="30">
        <v>61.918999999999997</v>
      </c>
      <c r="EL685" s="30">
        <v>77.667000000000002</v>
      </c>
      <c r="EM685" s="30">
        <v>16.858000000000001</v>
      </c>
      <c r="EN685" s="30">
        <v>1.9E-2</v>
      </c>
      <c r="EO685" s="30"/>
      <c r="EP685" s="30"/>
      <c r="EQ685" s="33"/>
      <c r="ER685" s="30"/>
      <c r="ES685" s="30"/>
      <c r="ET685" s="30"/>
      <c r="EU685" s="30"/>
      <c r="EV685" s="30"/>
      <c r="EW685" s="30"/>
      <c r="EX685" s="30"/>
      <c r="EY685" s="30"/>
      <c r="EZ685" s="30"/>
      <c r="GB685" s="29"/>
      <c r="GC685" s="29"/>
      <c r="GD685" s="29"/>
      <c r="GE685" s="29"/>
      <c r="GF685" s="29"/>
      <c r="GG685" s="29"/>
      <c r="GH685" s="29"/>
      <c r="GI685" s="29"/>
      <c r="GJ685" s="29"/>
      <c r="GK685" s="29"/>
      <c r="GL685" s="29"/>
      <c r="GM685" s="29"/>
      <c r="GN685" s="29"/>
    </row>
    <row r="686" spans="1:196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3"/>
      <c r="M686" s="30"/>
      <c r="N686" s="30"/>
      <c r="O686" s="30"/>
      <c r="P686" s="30"/>
      <c r="Q686" s="30"/>
      <c r="R686" s="30"/>
      <c r="S686" s="30"/>
      <c r="T686" s="30"/>
      <c r="U686" s="30"/>
      <c r="V686" s="33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">
        <v>19</v>
      </c>
      <c r="AS686" s="35">
        <v>1.34E-5</v>
      </c>
      <c r="AT686">
        <v>203.79900000000001</v>
      </c>
      <c r="AU686">
        <v>162.88900000000001</v>
      </c>
      <c r="AV686">
        <v>236</v>
      </c>
      <c r="AW686">
        <v>-168.69</v>
      </c>
      <c r="AX686">
        <v>8.0000000000000002E-3</v>
      </c>
      <c r="BL686" s="33"/>
      <c r="BM686" s="30"/>
      <c r="BN686" s="30"/>
      <c r="BO686" s="30"/>
      <c r="BP686" s="30"/>
      <c r="BQ686" s="30"/>
      <c r="BR686" s="30"/>
      <c r="BS686" s="30"/>
      <c r="BT686" s="30"/>
      <c r="BU686" s="30"/>
      <c r="BV686" s="30"/>
      <c r="BW686" s="33"/>
      <c r="BX686" s="30"/>
      <c r="BY686" s="30"/>
      <c r="BZ686" s="30"/>
      <c r="CA686" s="30"/>
      <c r="CB686" s="30"/>
      <c r="CC686" s="30"/>
      <c r="CD686" s="30"/>
      <c r="CE686" s="30"/>
      <c r="CF686" s="30"/>
      <c r="CG686" s="33"/>
      <c r="CH686" s="30"/>
      <c r="CI686" s="30"/>
      <c r="CJ686" s="30"/>
      <c r="CK686" s="30"/>
      <c r="CL686" s="30"/>
      <c r="CM686" s="30"/>
      <c r="CN686" s="30"/>
      <c r="CO686" s="30"/>
      <c r="CP686" s="30"/>
      <c r="CQ686" s="30"/>
      <c r="CR686" s="30"/>
      <c r="CS686" s="30"/>
      <c r="CT686" s="30"/>
      <c r="CU686" s="30"/>
      <c r="CV686" s="30"/>
      <c r="CW686" s="30"/>
      <c r="CX686" s="30"/>
      <c r="CY686" s="30"/>
      <c r="CZ686" s="30"/>
      <c r="DA686" s="30"/>
      <c r="DB686" s="33"/>
      <c r="DC686" s="30"/>
      <c r="DD686" s="30"/>
      <c r="DE686" s="30"/>
      <c r="DF686" s="30"/>
      <c r="DG686" s="30"/>
      <c r="DH686" s="30"/>
      <c r="DI686" s="30"/>
      <c r="DJ686" s="30"/>
      <c r="DK686" s="30"/>
      <c r="DL686" s="29"/>
      <c r="DM686" s="29"/>
      <c r="DN686" s="30"/>
      <c r="DO686" s="30"/>
      <c r="DP686" s="30"/>
      <c r="DQ686" s="30"/>
      <c r="DR686" s="30"/>
      <c r="DS686" s="30"/>
      <c r="DT686" s="30"/>
      <c r="DU686" s="30"/>
      <c r="DV686" s="30"/>
      <c r="DW686" s="3">
        <v>2</v>
      </c>
      <c r="DX686"/>
      <c r="DY686" s="35">
        <v>6.4500000000000001E-6</v>
      </c>
      <c r="DZ686">
        <v>133.90600000000001</v>
      </c>
      <c r="EA686">
        <v>123.68899999999999</v>
      </c>
      <c r="EB686">
        <v>152.55600000000001</v>
      </c>
      <c r="EC686">
        <v>-78.69</v>
      </c>
      <c r="ED686">
        <v>1.0999999999999999E-2</v>
      </c>
      <c r="EE686"/>
      <c r="EG686" s="33">
        <v>32</v>
      </c>
      <c r="EH686" s="30"/>
      <c r="EI686" s="34">
        <v>8.6000000000000007E-6</v>
      </c>
      <c r="EJ686" s="30">
        <v>76.400000000000006</v>
      </c>
      <c r="EK686" s="30">
        <v>65.203999999999994</v>
      </c>
      <c r="EL686" s="30">
        <v>93.063999999999993</v>
      </c>
      <c r="EM686" s="30">
        <v>-164.93199999999999</v>
      </c>
      <c r="EN686" s="30">
        <v>1.4999999999999999E-2</v>
      </c>
      <c r="EO686" s="30"/>
      <c r="EP686" s="30"/>
      <c r="EQ686" s="33"/>
      <c r="ER686" s="30"/>
      <c r="ES686" s="30"/>
      <c r="ET686" s="30"/>
      <c r="EU686" s="30"/>
      <c r="EV686" s="30"/>
      <c r="EW686" s="30"/>
      <c r="EX686" s="30"/>
      <c r="EY686" s="30"/>
      <c r="EZ686" s="30"/>
      <c r="GB686" s="29"/>
      <c r="GC686" s="29"/>
      <c r="GD686" s="29"/>
      <c r="GE686" s="29"/>
      <c r="GF686" s="29"/>
      <c r="GG686" s="29"/>
      <c r="GH686" s="29"/>
      <c r="GI686" s="29"/>
      <c r="GJ686" s="29"/>
      <c r="GK686" s="29"/>
      <c r="GL686" s="29"/>
      <c r="GM686" s="29"/>
      <c r="GN686" s="29"/>
    </row>
    <row r="687" spans="1:196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3"/>
      <c r="M687" s="30"/>
      <c r="N687" s="30"/>
      <c r="O687" s="30"/>
      <c r="P687" s="30"/>
      <c r="Q687" s="30"/>
      <c r="R687" s="30"/>
      <c r="S687" s="30"/>
      <c r="T687" s="30"/>
      <c r="U687" s="30"/>
      <c r="V687" s="33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">
        <v>20</v>
      </c>
      <c r="AS687" s="35">
        <v>1.73E-5</v>
      </c>
      <c r="AT687">
        <v>115.884</v>
      </c>
      <c r="AU687">
        <v>95.778000000000006</v>
      </c>
      <c r="AV687">
        <v>162.88900000000001</v>
      </c>
      <c r="AW687">
        <v>20.556000000000001</v>
      </c>
      <c r="AX687">
        <v>1.0999999999999999E-2</v>
      </c>
      <c r="BL687" s="33"/>
      <c r="BM687" s="30"/>
      <c r="BN687" s="30"/>
      <c r="BO687" s="30"/>
      <c r="BP687" s="30"/>
      <c r="BQ687" s="30"/>
      <c r="BR687" s="30"/>
      <c r="BS687" s="30"/>
      <c r="BT687" s="30"/>
      <c r="BU687" s="30"/>
      <c r="BV687" s="30"/>
      <c r="BW687" s="33"/>
      <c r="BX687" s="30"/>
      <c r="BY687" s="30"/>
      <c r="BZ687" s="30"/>
      <c r="CA687" s="30"/>
      <c r="CB687" s="30"/>
      <c r="CC687" s="30"/>
      <c r="CD687" s="30"/>
      <c r="CE687" s="30"/>
      <c r="CF687" s="30"/>
      <c r="CG687" s="33"/>
      <c r="CH687" s="30"/>
      <c r="CI687" s="30"/>
      <c r="CJ687" s="30"/>
      <c r="CK687" s="30"/>
      <c r="CL687" s="30"/>
      <c r="CM687" s="30"/>
      <c r="CN687" s="30"/>
      <c r="CO687" s="30"/>
      <c r="CP687" s="30"/>
      <c r="CQ687" s="30"/>
      <c r="CR687" s="30"/>
      <c r="CS687" s="30"/>
      <c r="CT687" s="30"/>
      <c r="CU687" s="30"/>
      <c r="CV687" s="30"/>
      <c r="CW687" s="30"/>
      <c r="CX687" s="30"/>
      <c r="CY687" s="30"/>
      <c r="CZ687" s="30"/>
      <c r="DA687" s="30"/>
      <c r="DB687" s="33"/>
      <c r="DC687" s="30"/>
      <c r="DD687" s="30"/>
      <c r="DE687" s="30"/>
      <c r="DF687" s="30"/>
      <c r="DG687" s="30"/>
      <c r="DH687" s="30"/>
      <c r="DI687" s="30"/>
      <c r="DJ687" s="30"/>
      <c r="DK687" s="30"/>
      <c r="DL687" s="29"/>
      <c r="DM687" s="29"/>
      <c r="DN687" s="30"/>
      <c r="DO687" s="30"/>
      <c r="DP687" s="30"/>
      <c r="DQ687" s="30"/>
      <c r="DR687" s="30"/>
      <c r="DS687" s="30"/>
      <c r="DT687" s="30"/>
      <c r="DU687" s="30"/>
      <c r="DV687" s="30"/>
      <c r="DW687" s="3">
        <v>3</v>
      </c>
      <c r="DX687"/>
      <c r="DY687" s="35">
        <v>7.3699999999999997E-6</v>
      </c>
      <c r="DZ687">
        <v>120.21599999999999</v>
      </c>
      <c r="EA687">
        <v>112.214</v>
      </c>
      <c r="EB687">
        <v>128.989</v>
      </c>
      <c r="EC687">
        <v>102.804</v>
      </c>
      <c r="ED687">
        <v>1.2999999999999999E-2</v>
      </c>
      <c r="EE687"/>
      <c r="EG687" s="33">
        <v>33</v>
      </c>
      <c r="EH687" s="30"/>
      <c r="EI687" s="34">
        <v>8.8999999999999995E-6</v>
      </c>
      <c r="EJ687" s="30">
        <v>74.674000000000007</v>
      </c>
      <c r="EK687" s="30">
        <v>66.745999999999995</v>
      </c>
      <c r="EL687" s="30">
        <v>80.840999999999994</v>
      </c>
      <c r="EM687" s="30">
        <v>18.434999999999999</v>
      </c>
      <c r="EN687" s="30">
        <v>1.6E-2</v>
      </c>
      <c r="EO687" s="30"/>
      <c r="EP687" s="30"/>
      <c r="EQ687" s="33"/>
      <c r="ER687" s="30"/>
      <c r="ES687" s="30"/>
      <c r="ET687" s="30"/>
      <c r="EU687" s="30"/>
      <c r="EV687" s="30"/>
      <c r="EW687" s="30"/>
      <c r="EX687" s="30"/>
      <c r="EY687" s="30"/>
      <c r="EZ687" s="30"/>
      <c r="GB687" s="29"/>
      <c r="GC687" s="29"/>
      <c r="GD687" s="29"/>
      <c r="GE687" s="29"/>
      <c r="GF687" s="29"/>
      <c r="GG687" s="29"/>
      <c r="GH687" s="29"/>
      <c r="GI687" s="29"/>
      <c r="GJ687" s="29"/>
      <c r="GK687" s="29"/>
      <c r="GL687" s="29"/>
      <c r="GM687" s="29"/>
      <c r="GN687" s="29"/>
    </row>
    <row r="688" spans="1:196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3"/>
      <c r="M688" s="30"/>
      <c r="N688" s="30"/>
      <c r="O688" s="30"/>
      <c r="P688" s="30"/>
      <c r="Q688" s="30"/>
      <c r="R688" s="30"/>
      <c r="S688" s="30"/>
      <c r="T688" s="30"/>
      <c r="U688" s="30"/>
      <c r="V688" s="33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">
        <v>21</v>
      </c>
      <c r="AS688" s="35">
        <v>2.69E-5</v>
      </c>
      <c r="AT688">
        <v>84.36</v>
      </c>
      <c r="AU688">
        <v>80.59</v>
      </c>
      <c r="AV688">
        <v>95.778000000000006</v>
      </c>
      <c r="AW688">
        <v>-165.964</v>
      </c>
      <c r="AX688">
        <v>1.7999999999999999E-2</v>
      </c>
      <c r="BL688" s="33"/>
      <c r="BM688" s="30"/>
      <c r="BN688" s="30"/>
      <c r="BO688" s="30"/>
      <c r="BP688" s="30"/>
      <c r="BQ688" s="30"/>
      <c r="BR688" s="30"/>
      <c r="BS688" s="30"/>
      <c r="BT688" s="30"/>
      <c r="BU688" s="30"/>
      <c r="BV688" s="30"/>
      <c r="BW688" s="33"/>
      <c r="BX688" s="30"/>
      <c r="BY688" s="30"/>
      <c r="BZ688" s="30"/>
      <c r="CA688" s="30"/>
      <c r="CB688" s="30"/>
      <c r="CC688" s="30"/>
      <c r="CD688" s="30"/>
      <c r="CE688" s="30"/>
      <c r="CF688" s="30"/>
      <c r="CG688" s="33"/>
      <c r="CH688" s="30"/>
      <c r="CI688" s="30"/>
      <c r="CJ688" s="30"/>
      <c r="CK688" s="30"/>
      <c r="CL688" s="30"/>
      <c r="CM688" s="30"/>
      <c r="CN688" s="30"/>
      <c r="CO688" s="30"/>
      <c r="CP688" s="30"/>
      <c r="CQ688" s="30"/>
      <c r="CR688" s="30"/>
      <c r="CS688" s="30"/>
      <c r="CT688" s="30"/>
      <c r="CU688" s="30"/>
      <c r="CV688" s="30"/>
      <c r="CW688" s="30"/>
      <c r="CX688" s="30"/>
      <c r="CY688" s="30"/>
      <c r="CZ688" s="30"/>
      <c r="DA688" s="30"/>
      <c r="DB688" s="33"/>
      <c r="DC688" s="30"/>
      <c r="DD688" s="30"/>
      <c r="DE688" s="30"/>
      <c r="DF688" s="30"/>
      <c r="DG688" s="30"/>
      <c r="DH688" s="30"/>
      <c r="DI688" s="30"/>
      <c r="DJ688" s="30"/>
      <c r="DK688" s="30"/>
      <c r="DL688" s="29"/>
      <c r="DM688" s="29"/>
      <c r="DN688" s="30"/>
      <c r="DO688" s="30"/>
      <c r="DP688" s="30"/>
      <c r="DQ688" s="30"/>
      <c r="DR688" s="30"/>
      <c r="DS688" s="30"/>
      <c r="DT688" s="30"/>
      <c r="DU688" s="30"/>
      <c r="DV688" s="30"/>
      <c r="DW688" s="3">
        <v>4</v>
      </c>
      <c r="DX688"/>
      <c r="DY688" s="35">
        <v>8.2900000000000002E-6</v>
      </c>
      <c r="DZ688">
        <v>114.31699999999999</v>
      </c>
      <c r="EA688">
        <v>108.068</v>
      </c>
      <c r="EB688">
        <v>117.642</v>
      </c>
      <c r="EC688">
        <v>-79.114000000000004</v>
      </c>
      <c r="ED688">
        <v>1.4E-2</v>
      </c>
      <c r="EE688"/>
      <c r="EG688" s="33">
        <v>34</v>
      </c>
      <c r="EH688" s="30"/>
      <c r="EI688" s="34">
        <v>9.5200000000000003E-6</v>
      </c>
      <c r="EJ688" s="30">
        <v>74.040000000000006</v>
      </c>
      <c r="EK688" s="30">
        <v>68.974999999999994</v>
      </c>
      <c r="EL688" s="30">
        <v>79.147000000000006</v>
      </c>
      <c r="EM688" s="30">
        <v>-160.97399999999999</v>
      </c>
      <c r="EN688" s="30">
        <v>1.7000000000000001E-2</v>
      </c>
      <c r="EO688" s="30"/>
      <c r="EP688" s="30"/>
      <c r="EQ688" s="33"/>
      <c r="ER688" s="30"/>
      <c r="ES688" s="30"/>
      <c r="ET688" s="30"/>
      <c r="EU688" s="30"/>
      <c r="EV688" s="30"/>
      <c r="EW688" s="30"/>
      <c r="EX688" s="30"/>
      <c r="EY688" s="30"/>
      <c r="EZ688" s="30"/>
      <c r="GB688" s="29"/>
      <c r="GC688" s="29"/>
      <c r="GD688" s="29"/>
      <c r="GE688" s="29"/>
      <c r="GF688" s="29"/>
      <c r="GG688" s="29"/>
      <c r="GH688" s="29"/>
      <c r="GI688" s="29"/>
      <c r="GJ688" s="29"/>
      <c r="GK688" s="29"/>
      <c r="GL688" s="29"/>
      <c r="GM688" s="29"/>
      <c r="GN688" s="29"/>
    </row>
    <row r="689" spans="1:196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3"/>
      <c r="M689" s="30"/>
      <c r="N689" s="30"/>
      <c r="O689" s="30"/>
      <c r="P689" s="30"/>
      <c r="Q689" s="30"/>
      <c r="R689" s="30"/>
      <c r="S689" s="30"/>
      <c r="T689" s="30"/>
      <c r="U689" s="30"/>
      <c r="V689" s="33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">
        <v>22</v>
      </c>
      <c r="AS689" s="35">
        <v>1.9199999999999999E-5</v>
      </c>
      <c r="AT689">
        <v>96.03</v>
      </c>
      <c r="AU689">
        <v>84.444000000000003</v>
      </c>
      <c r="AV689">
        <v>101.56</v>
      </c>
      <c r="AW689">
        <v>18.434999999999999</v>
      </c>
      <c r="AX689">
        <v>1.2999999999999999E-2</v>
      </c>
      <c r="BL689" s="33"/>
      <c r="BM689" s="30"/>
      <c r="BN689" s="30"/>
      <c r="BO689" s="30"/>
      <c r="BP689" s="30"/>
      <c r="BQ689" s="30"/>
      <c r="BR689" s="30"/>
      <c r="BS689" s="30"/>
      <c r="BT689" s="30"/>
      <c r="BU689" s="30"/>
      <c r="BV689" s="30"/>
      <c r="BW689" s="33"/>
      <c r="BX689" s="30"/>
      <c r="BY689" s="30"/>
      <c r="BZ689" s="30"/>
      <c r="CA689" s="30"/>
      <c r="CB689" s="30"/>
      <c r="CC689" s="30"/>
      <c r="CD689" s="30"/>
      <c r="CE689" s="30"/>
      <c r="CF689" s="30"/>
      <c r="CG689" s="33"/>
      <c r="CH689" s="30"/>
      <c r="CI689" s="30"/>
      <c r="CJ689" s="30"/>
      <c r="CK689" s="30"/>
      <c r="CL689" s="30"/>
      <c r="CM689" s="30"/>
      <c r="CN689" s="30"/>
      <c r="CO689" s="30"/>
      <c r="CP689" s="30"/>
      <c r="CQ689" s="30"/>
      <c r="CR689" s="30"/>
      <c r="CS689" s="30"/>
      <c r="CT689" s="30"/>
      <c r="CU689" s="30"/>
      <c r="CV689" s="30"/>
      <c r="CW689" s="30"/>
      <c r="CX689" s="30"/>
      <c r="CY689" s="30"/>
      <c r="CZ689" s="30"/>
      <c r="DA689" s="30"/>
      <c r="DB689" s="33"/>
      <c r="DC689" s="30"/>
      <c r="DD689" s="30"/>
      <c r="DE689" s="30"/>
      <c r="DF689" s="30"/>
      <c r="DG689" s="30"/>
      <c r="DH689" s="30"/>
      <c r="DI689" s="30"/>
      <c r="DJ689" s="30"/>
      <c r="DK689" s="30"/>
      <c r="DL689" s="29"/>
      <c r="DM689" s="29"/>
      <c r="DN689" s="30"/>
      <c r="DO689" s="30"/>
      <c r="DP689" s="30"/>
      <c r="DQ689" s="30"/>
      <c r="DR689" s="30"/>
      <c r="DS689" s="30"/>
      <c r="DT689" s="30"/>
      <c r="DU689" s="30"/>
      <c r="DV689" s="30"/>
      <c r="DW689" s="3">
        <v>5</v>
      </c>
      <c r="DX689"/>
      <c r="DY689" s="35">
        <v>9.5200000000000003E-6</v>
      </c>
      <c r="DZ689">
        <v>111.71</v>
      </c>
      <c r="EA689">
        <v>108.111</v>
      </c>
      <c r="EB689">
        <v>116.652</v>
      </c>
      <c r="EC689">
        <v>104.036</v>
      </c>
      <c r="ED689">
        <v>1.6E-2</v>
      </c>
      <c r="EE689"/>
      <c r="EG689" s="33">
        <v>35</v>
      </c>
      <c r="EH689" s="30"/>
      <c r="EI689" s="34">
        <v>1.01E-5</v>
      </c>
      <c r="EJ689" s="30">
        <v>74.081000000000003</v>
      </c>
      <c r="EK689" s="30">
        <v>68.111000000000004</v>
      </c>
      <c r="EL689" s="30">
        <v>83.646000000000001</v>
      </c>
      <c r="EM689" s="30">
        <v>14.930999999999999</v>
      </c>
      <c r="EN689" s="30">
        <v>1.7999999999999999E-2</v>
      </c>
      <c r="EO689" s="30"/>
      <c r="EP689" s="30"/>
      <c r="EQ689" s="33"/>
      <c r="ER689" s="30"/>
      <c r="ES689" s="30"/>
      <c r="ET689" s="30"/>
      <c r="EU689" s="30"/>
      <c r="EV689" s="30"/>
      <c r="EW689" s="30"/>
      <c r="EX689" s="30"/>
      <c r="EY689" s="30"/>
      <c r="EZ689" s="30"/>
      <c r="GB689" s="29"/>
      <c r="GC689" s="29"/>
      <c r="GD689" s="29"/>
      <c r="GE689" s="29"/>
      <c r="GF689" s="29"/>
      <c r="GG689" s="29"/>
      <c r="GH689" s="29"/>
      <c r="GI689" s="29"/>
      <c r="GJ689" s="29"/>
      <c r="GK689" s="29"/>
      <c r="GL689" s="29"/>
      <c r="GM689" s="29"/>
      <c r="GN689" s="29"/>
    </row>
    <row r="690" spans="1:196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3"/>
      <c r="M690" s="30"/>
      <c r="N690" s="30"/>
      <c r="O690" s="30"/>
      <c r="P690" s="30"/>
      <c r="Q690" s="30"/>
      <c r="R690" s="30"/>
      <c r="S690" s="30"/>
      <c r="T690" s="30"/>
      <c r="U690" s="30"/>
      <c r="V690" s="33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">
        <v>23</v>
      </c>
      <c r="AS690" s="35">
        <v>2.3E-5</v>
      </c>
      <c r="AT690">
        <v>134.13999999999999</v>
      </c>
      <c r="AU690">
        <v>100.407</v>
      </c>
      <c r="AV690">
        <v>191.667</v>
      </c>
      <c r="AW690">
        <v>-163.30099999999999</v>
      </c>
      <c r="AX690">
        <v>1.4999999999999999E-2</v>
      </c>
      <c r="BL690" s="33"/>
      <c r="BM690" s="30"/>
      <c r="BN690" s="30"/>
      <c r="BO690" s="30"/>
      <c r="BP690" s="30"/>
      <c r="BQ690" s="30"/>
      <c r="BR690" s="30"/>
      <c r="BS690" s="30"/>
      <c r="BT690" s="30"/>
      <c r="BU690" s="30"/>
      <c r="BV690" s="30"/>
      <c r="BW690" s="33"/>
      <c r="BX690" s="30"/>
      <c r="BY690" s="30"/>
      <c r="BZ690" s="30"/>
      <c r="CA690" s="30"/>
      <c r="CB690" s="30"/>
      <c r="CC690" s="30"/>
      <c r="CD690" s="30"/>
      <c r="CE690" s="30"/>
      <c r="CF690" s="30"/>
      <c r="CG690" s="33"/>
      <c r="CH690" s="30"/>
      <c r="CI690" s="30"/>
      <c r="CJ690" s="30"/>
      <c r="CK690" s="30"/>
      <c r="CL690" s="30"/>
      <c r="CM690" s="30"/>
      <c r="CN690" s="30"/>
      <c r="CO690" s="30"/>
      <c r="CP690" s="30"/>
      <c r="CQ690" s="30"/>
      <c r="CR690" s="30"/>
      <c r="CS690" s="30"/>
      <c r="CT690" s="30"/>
      <c r="CU690" s="30"/>
      <c r="CV690" s="30"/>
      <c r="CW690" s="30"/>
      <c r="CX690" s="30"/>
      <c r="CY690" s="30"/>
      <c r="CZ690" s="30"/>
      <c r="DA690" s="30"/>
      <c r="DB690" s="33"/>
      <c r="DC690" s="30"/>
      <c r="DD690" s="30"/>
      <c r="DE690" s="30"/>
      <c r="DF690" s="30"/>
      <c r="DG690" s="30"/>
      <c r="DH690" s="30"/>
      <c r="DI690" s="30"/>
      <c r="DJ690" s="30"/>
      <c r="DK690" s="30"/>
      <c r="DL690" s="29"/>
      <c r="DM690" s="29"/>
      <c r="DN690" s="30"/>
      <c r="DO690" s="30"/>
      <c r="DP690" s="30"/>
      <c r="DQ690" s="30"/>
      <c r="DR690" s="30"/>
      <c r="DS690" s="30"/>
      <c r="DT690" s="30"/>
      <c r="DU690" s="30"/>
      <c r="DV690" s="30"/>
      <c r="DW690" s="3">
        <v>6</v>
      </c>
      <c r="DX690"/>
      <c r="DY690" s="35">
        <v>1.4100000000000001E-5</v>
      </c>
      <c r="DZ690">
        <v>105.664</v>
      </c>
      <c r="EA690">
        <v>98.430999999999997</v>
      </c>
      <c r="EB690">
        <v>110.971</v>
      </c>
      <c r="EC690">
        <v>-79.918999999999997</v>
      </c>
      <c r="ED690">
        <v>2.5000000000000001E-2</v>
      </c>
      <c r="EE690"/>
      <c r="EG690" s="33">
        <v>36</v>
      </c>
      <c r="EH690" s="30"/>
      <c r="EI690" s="34">
        <v>1.11E-5</v>
      </c>
      <c r="EJ690" s="30">
        <v>72.989000000000004</v>
      </c>
      <c r="EK690" s="30">
        <v>63.948</v>
      </c>
      <c r="EL690" s="30">
        <v>78.317999999999998</v>
      </c>
      <c r="EM690" s="30">
        <v>-160.56</v>
      </c>
      <c r="EN690" s="30">
        <v>0.02</v>
      </c>
      <c r="EO690" s="30"/>
      <c r="EP690" s="30"/>
      <c r="EQ690" s="33"/>
      <c r="ER690" s="30"/>
      <c r="ES690" s="30"/>
      <c r="ET690" s="30"/>
      <c r="EU690" s="30"/>
      <c r="EV690" s="30"/>
      <c r="EW690" s="30"/>
      <c r="EX690" s="30"/>
      <c r="EY690" s="30"/>
      <c r="EZ690" s="30"/>
      <c r="GB690" s="29"/>
      <c r="GC690" s="29"/>
      <c r="GD690" s="29"/>
      <c r="GE690" s="29"/>
      <c r="GF690" s="29"/>
      <c r="GG690" s="29"/>
      <c r="GH690" s="29"/>
      <c r="GI690" s="29"/>
      <c r="GJ690" s="29"/>
      <c r="GK690" s="29"/>
      <c r="GL690" s="29"/>
      <c r="GM690" s="29"/>
      <c r="GN690" s="29"/>
    </row>
    <row r="691" spans="1:196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3"/>
      <c r="M691" s="30"/>
      <c r="N691" s="30"/>
      <c r="O691" s="30"/>
      <c r="P691" s="30"/>
      <c r="Q691" s="30"/>
      <c r="R691" s="30"/>
      <c r="S691" s="30"/>
      <c r="T691" s="30"/>
      <c r="U691" s="30"/>
      <c r="V691" s="33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">
        <v>24</v>
      </c>
      <c r="AS691" s="35">
        <v>2.3E-5</v>
      </c>
      <c r="AT691">
        <v>149.55500000000001</v>
      </c>
      <c r="AU691">
        <v>132.44399999999999</v>
      </c>
      <c r="AV691">
        <v>191.667</v>
      </c>
      <c r="AW691">
        <v>19.983000000000001</v>
      </c>
      <c r="AX691">
        <v>1.4999999999999999E-2</v>
      </c>
      <c r="BL691" s="33"/>
      <c r="BM691" s="30"/>
      <c r="BN691" s="30"/>
      <c r="BO691" s="30"/>
      <c r="BP691" s="30"/>
      <c r="BQ691" s="30"/>
      <c r="BR691" s="30"/>
      <c r="BS691" s="30"/>
      <c r="BT691" s="30"/>
      <c r="BU691" s="30"/>
      <c r="BV691" s="30"/>
      <c r="BW691" s="33"/>
      <c r="BX691" s="30"/>
      <c r="BY691" s="30"/>
      <c r="BZ691" s="30"/>
      <c r="CA691" s="30"/>
      <c r="CB691" s="30"/>
      <c r="CC691" s="30"/>
      <c r="CD691" s="30"/>
      <c r="CE691" s="30"/>
      <c r="CF691" s="30"/>
      <c r="CG691" s="33"/>
      <c r="CH691" s="30"/>
      <c r="CI691" s="30"/>
      <c r="CJ691" s="30"/>
      <c r="CK691" s="30"/>
      <c r="CL691" s="30"/>
      <c r="CM691" s="30"/>
      <c r="CN691" s="30"/>
      <c r="CO691" s="30"/>
      <c r="CP691" s="30"/>
      <c r="CQ691" s="30"/>
      <c r="CR691" s="30"/>
      <c r="CS691" s="30"/>
      <c r="CT691" s="30"/>
      <c r="CU691" s="30"/>
      <c r="CV691" s="30"/>
      <c r="CW691" s="30"/>
      <c r="CX691" s="30"/>
      <c r="CY691" s="30"/>
      <c r="CZ691" s="30"/>
      <c r="DA691" s="30"/>
      <c r="DB691" s="33"/>
      <c r="DC691" s="30"/>
      <c r="DD691" s="30"/>
      <c r="DE691" s="30"/>
      <c r="DF691" s="30"/>
      <c r="DG691" s="30"/>
      <c r="DH691" s="30"/>
      <c r="DI691" s="30"/>
      <c r="DJ691" s="30"/>
      <c r="DK691" s="30"/>
      <c r="DL691" s="29"/>
      <c r="DM691" s="29"/>
      <c r="DN691" s="30"/>
      <c r="DO691" s="30"/>
      <c r="DP691" s="30"/>
      <c r="DQ691" s="30"/>
      <c r="DR691" s="30"/>
      <c r="DS691" s="30"/>
      <c r="DT691" s="30"/>
      <c r="DU691" s="30"/>
      <c r="DV691" s="30"/>
      <c r="DW691" s="3">
        <v>7</v>
      </c>
      <c r="DX691"/>
      <c r="DY691" s="35">
        <v>1.3200000000000001E-5</v>
      </c>
      <c r="DZ691">
        <v>111.53</v>
      </c>
      <c r="EA691">
        <v>108.764</v>
      </c>
      <c r="EB691">
        <v>114.511</v>
      </c>
      <c r="EC691">
        <v>102.381</v>
      </c>
      <c r="ED691">
        <v>2.3E-2</v>
      </c>
      <c r="EE691"/>
      <c r="EG691" s="33">
        <v>37</v>
      </c>
      <c r="EH691" s="30"/>
      <c r="EI691" s="34">
        <v>1.04E-5</v>
      </c>
      <c r="EJ691" s="30">
        <v>75.173000000000002</v>
      </c>
      <c r="EK691" s="30">
        <v>70.844999999999999</v>
      </c>
      <c r="EL691" s="30">
        <v>84.073999999999998</v>
      </c>
      <c r="EM691" s="30">
        <v>12.339</v>
      </c>
      <c r="EN691" s="30">
        <v>1.7999999999999999E-2</v>
      </c>
      <c r="EO691" s="30"/>
      <c r="EP691" s="30"/>
      <c r="EQ691" s="33"/>
      <c r="ER691" s="30"/>
      <c r="ES691" s="30"/>
      <c r="ET691" s="30"/>
      <c r="EU691" s="30"/>
      <c r="EV691" s="30"/>
      <c r="EW691" s="30"/>
      <c r="EX691" s="30"/>
      <c r="EY691" s="30"/>
      <c r="EZ691" s="30"/>
      <c r="GB691" s="29"/>
      <c r="GC691" s="29"/>
      <c r="GD691" s="29"/>
      <c r="GE691" s="29"/>
      <c r="GF691" s="29"/>
      <c r="GG691" s="29"/>
      <c r="GH691" s="29"/>
      <c r="GI691" s="29"/>
      <c r="GJ691" s="29"/>
      <c r="GK691" s="29"/>
      <c r="GL691" s="29"/>
      <c r="GM691" s="29"/>
      <c r="GN691" s="29"/>
    </row>
    <row r="692" spans="1:196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3"/>
      <c r="M692" s="30"/>
      <c r="N692" s="30"/>
      <c r="O692" s="30"/>
      <c r="P692" s="30"/>
      <c r="Q692" s="30"/>
      <c r="R692" s="30"/>
      <c r="S692" s="30"/>
      <c r="T692" s="30"/>
      <c r="U692" s="30"/>
      <c r="V692" s="33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">
        <v>25</v>
      </c>
      <c r="AS692" s="35">
        <v>1.34E-5</v>
      </c>
      <c r="AT692">
        <v>137.03399999999999</v>
      </c>
      <c r="AU692">
        <v>117.111</v>
      </c>
      <c r="AV692">
        <v>155.77799999999999</v>
      </c>
      <c r="AW692">
        <v>-161.565</v>
      </c>
      <c r="AX692">
        <v>8.9999999999999993E-3</v>
      </c>
      <c r="BL692" s="33"/>
      <c r="BM692" s="30"/>
      <c r="BN692" s="30"/>
      <c r="BO692" s="30"/>
      <c r="BP692" s="30"/>
      <c r="BQ692" s="30"/>
      <c r="BR692" s="30"/>
      <c r="BS692" s="30"/>
      <c r="BT692" s="30"/>
      <c r="BU692" s="30"/>
      <c r="BV692" s="30"/>
      <c r="BW692" s="33"/>
      <c r="BX692" s="30"/>
      <c r="BY692" s="30"/>
      <c r="BZ692" s="30"/>
      <c r="CA692" s="30"/>
      <c r="CB692" s="30"/>
      <c r="CC692" s="30"/>
      <c r="CD692" s="30"/>
      <c r="CE692" s="30"/>
      <c r="CF692" s="30"/>
      <c r="CG692" s="33"/>
      <c r="CH692" s="30"/>
      <c r="CI692" s="30"/>
      <c r="CJ692" s="30"/>
      <c r="CK692" s="30"/>
      <c r="CL692" s="30"/>
      <c r="CM692" s="30"/>
      <c r="CN692" s="30"/>
      <c r="CO692" s="30"/>
      <c r="CP692" s="30"/>
      <c r="CQ692" s="30"/>
      <c r="CR692" s="30"/>
      <c r="CS692" s="30"/>
      <c r="CT692" s="30"/>
      <c r="CU692" s="30"/>
      <c r="CV692" s="30"/>
      <c r="CW692" s="30"/>
      <c r="CX692" s="30"/>
      <c r="CY692" s="30"/>
      <c r="CZ692" s="30"/>
      <c r="DA692" s="30"/>
      <c r="DB692" s="33"/>
      <c r="DC692" s="30"/>
      <c r="DD692" s="30"/>
      <c r="DE692" s="30"/>
      <c r="DF692" s="30"/>
      <c r="DG692" s="30"/>
      <c r="DH692" s="30"/>
      <c r="DI692" s="30"/>
      <c r="DJ692" s="30"/>
      <c r="DK692" s="30"/>
      <c r="DL692" s="29"/>
      <c r="DM692" s="29"/>
      <c r="DN692" s="30"/>
      <c r="DO692" s="30"/>
      <c r="DP692" s="30"/>
      <c r="DQ692" s="30"/>
      <c r="DR692" s="30"/>
      <c r="DS692" s="30"/>
      <c r="DT692" s="30"/>
      <c r="DU692" s="30"/>
      <c r="DV692" s="30"/>
      <c r="DW692" s="3">
        <v>8</v>
      </c>
      <c r="DX692" t="s">
        <v>3</v>
      </c>
      <c r="DY692" s="35">
        <v>9.3000000000000007E-6</v>
      </c>
      <c r="DZ692">
        <v>122.30800000000001</v>
      </c>
      <c r="EA692">
        <v>115.712</v>
      </c>
      <c r="EB692">
        <v>129.429</v>
      </c>
      <c r="EC692">
        <v>24.861000000000001</v>
      </c>
      <c r="ED692">
        <v>1.6E-2</v>
      </c>
      <c r="EE692"/>
      <c r="EG692" s="33">
        <v>38</v>
      </c>
      <c r="EH692" s="30"/>
      <c r="EI692" s="34">
        <v>9.5200000000000003E-6</v>
      </c>
      <c r="EJ692" s="30">
        <v>72.084999999999994</v>
      </c>
      <c r="EK692" s="30">
        <v>65.132999999999996</v>
      </c>
      <c r="EL692" s="30">
        <v>77.8</v>
      </c>
      <c r="EM692" s="30">
        <v>-160.346</v>
      </c>
      <c r="EN692" s="30">
        <v>1.7000000000000001E-2</v>
      </c>
      <c r="EO692" s="30"/>
      <c r="EP692" s="30"/>
      <c r="EQ692" s="33"/>
      <c r="ER692" s="30"/>
      <c r="ES692" s="30"/>
      <c r="ET692" s="30"/>
      <c r="EU692" s="30"/>
      <c r="EV692" s="30"/>
      <c r="EW692" s="30"/>
      <c r="EX692" s="30"/>
      <c r="EY692" s="30"/>
      <c r="EZ692" s="30"/>
      <c r="GB692" s="29"/>
      <c r="GC692" s="29"/>
      <c r="GD692" s="29"/>
      <c r="GE692" s="29"/>
      <c r="GF692" s="29"/>
      <c r="GG692" s="29"/>
      <c r="GH692" s="29"/>
      <c r="GI692" s="29"/>
      <c r="GJ692" s="29"/>
      <c r="GK692" s="29"/>
      <c r="GL692" s="29"/>
      <c r="GM692" s="29"/>
      <c r="GN692" s="29"/>
    </row>
    <row r="693" spans="1:196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3"/>
      <c r="M693" s="30"/>
      <c r="N693" s="30"/>
      <c r="O693" s="30"/>
      <c r="P693" s="30"/>
      <c r="Q693" s="30"/>
      <c r="R693" s="30"/>
      <c r="S693" s="30"/>
      <c r="T693" s="30"/>
      <c r="U693" s="30"/>
      <c r="V693" s="33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">
        <v>26</v>
      </c>
      <c r="AS693" s="35">
        <v>2.1100000000000001E-5</v>
      </c>
      <c r="AT693">
        <v>137.166</v>
      </c>
      <c r="AU693">
        <v>119.051</v>
      </c>
      <c r="AV693">
        <v>156.90299999999999</v>
      </c>
      <c r="AW693">
        <v>18.434999999999999</v>
      </c>
      <c r="AX693">
        <v>1.4E-2</v>
      </c>
      <c r="BL693" s="33"/>
      <c r="BM693" s="30"/>
      <c r="BN693" s="30"/>
      <c r="BO693" s="30"/>
      <c r="BP693" s="30"/>
      <c r="BQ693" s="30"/>
      <c r="BR693" s="30"/>
      <c r="BS693" s="30"/>
      <c r="BT693" s="30"/>
      <c r="BU693" s="30"/>
      <c r="BV693" s="30"/>
      <c r="BW693" s="33"/>
      <c r="BX693" s="30"/>
      <c r="BY693" s="30"/>
      <c r="BZ693" s="30"/>
      <c r="CA693" s="30"/>
      <c r="CB693" s="30"/>
      <c r="CC693" s="30"/>
      <c r="CD693" s="30"/>
      <c r="CE693" s="30"/>
      <c r="CF693" s="30"/>
      <c r="CG693" s="33"/>
      <c r="CH693" s="30"/>
      <c r="CI693" s="30"/>
      <c r="CJ693" s="30"/>
      <c r="CK693" s="30"/>
      <c r="CL693" s="30"/>
      <c r="CM693" s="30"/>
      <c r="CN693" s="30"/>
      <c r="CO693" s="30"/>
      <c r="CP693" s="30"/>
      <c r="CQ693" s="30"/>
      <c r="CR693" s="30"/>
      <c r="CS693" s="30"/>
      <c r="CT693" s="30"/>
      <c r="CU693" s="30"/>
      <c r="CV693" s="30"/>
      <c r="CW693" s="30"/>
      <c r="CX693" s="30"/>
      <c r="CY693" s="30"/>
      <c r="CZ693" s="30"/>
      <c r="DA693" s="30"/>
      <c r="DB693" s="33"/>
      <c r="DC693" s="30"/>
      <c r="DD693" s="30"/>
      <c r="DE693" s="30"/>
      <c r="DF693" s="30"/>
      <c r="DG693" s="30"/>
      <c r="DH693" s="30"/>
      <c r="DI693" s="30"/>
      <c r="DJ693" s="30"/>
      <c r="DK693" s="30"/>
      <c r="DL693" s="29"/>
      <c r="DM693" s="29"/>
      <c r="DN693" s="30"/>
      <c r="DO693" s="30"/>
      <c r="DP693" s="30"/>
      <c r="DQ693" s="30"/>
      <c r="DR693" s="30"/>
      <c r="DS693" s="30"/>
      <c r="DT693" s="30"/>
      <c r="DU693" s="30"/>
      <c r="DV693" s="30"/>
      <c r="DW693" s="3">
        <v>9</v>
      </c>
      <c r="DX693" t="s">
        <v>7</v>
      </c>
      <c r="DY693" s="35">
        <v>3.1999999999999999E-6</v>
      </c>
      <c r="DZ693">
        <v>18.442</v>
      </c>
      <c r="EA693">
        <v>17.143000000000001</v>
      </c>
      <c r="EB693">
        <v>20.989000000000001</v>
      </c>
      <c r="EC693">
        <v>97.381</v>
      </c>
      <c r="ED693">
        <v>6.0000000000000001E-3</v>
      </c>
      <c r="EE693"/>
      <c r="EG693" s="33">
        <v>39</v>
      </c>
      <c r="EH693" s="30"/>
      <c r="EI693" s="34">
        <v>5.8300000000000001E-6</v>
      </c>
      <c r="EJ693" s="30">
        <v>69.888999999999996</v>
      </c>
      <c r="EK693" s="30">
        <v>62</v>
      </c>
      <c r="EL693" s="30">
        <v>79.84</v>
      </c>
      <c r="EM693" s="30">
        <v>19.440000000000001</v>
      </c>
      <c r="EN693" s="30">
        <v>0.01</v>
      </c>
      <c r="EO693" s="30"/>
      <c r="EP693" s="30"/>
      <c r="EQ693" s="33"/>
      <c r="ER693" s="30"/>
      <c r="ES693" s="30"/>
      <c r="ET693" s="30"/>
      <c r="EU693" s="30"/>
      <c r="EV693" s="30"/>
      <c r="EW693" s="30"/>
      <c r="EX693" s="30"/>
      <c r="EY693" s="30"/>
      <c r="EZ693" s="30"/>
      <c r="GB693" s="29"/>
      <c r="GC693" s="29"/>
      <c r="GD693" s="29"/>
      <c r="GE693" s="29"/>
      <c r="GF693" s="29"/>
      <c r="GG693" s="29"/>
      <c r="GH693" s="29"/>
      <c r="GI693" s="29"/>
      <c r="GJ693" s="29"/>
      <c r="GK693" s="29"/>
      <c r="GL693" s="29"/>
      <c r="GM693" s="29"/>
      <c r="GN693" s="29"/>
    </row>
    <row r="694" spans="1:196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3"/>
      <c r="M694" s="30"/>
      <c r="N694" s="30"/>
      <c r="O694" s="30"/>
      <c r="P694" s="30"/>
      <c r="Q694" s="30"/>
      <c r="R694" s="30"/>
      <c r="S694" s="30"/>
      <c r="T694" s="30"/>
      <c r="U694" s="30"/>
      <c r="V694" s="33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">
        <v>27</v>
      </c>
      <c r="AS694" s="35">
        <v>1.9199999999999999E-5</v>
      </c>
      <c r="AT694">
        <v>116.351</v>
      </c>
      <c r="AU694">
        <v>103.77800000000001</v>
      </c>
      <c r="AV694">
        <v>128.70400000000001</v>
      </c>
      <c r="AW694">
        <v>-167.471</v>
      </c>
      <c r="AX694">
        <v>1.2999999999999999E-2</v>
      </c>
      <c r="BL694" s="33"/>
      <c r="BM694" s="30"/>
      <c r="BN694" s="30"/>
      <c r="BO694" s="30"/>
      <c r="BP694" s="30"/>
      <c r="BQ694" s="30"/>
      <c r="BR694" s="30"/>
      <c r="BS694" s="30"/>
      <c r="BT694" s="30"/>
      <c r="BU694" s="30"/>
      <c r="BV694" s="30"/>
      <c r="BW694" s="33"/>
      <c r="BX694" s="30"/>
      <c r="BY694" s="30"/>
      <c r="BZ694" s="30"/>
      <c r="CA694" s="30"/>
      <c r="CB694" s="30"/>
      <c r="CC694" s="30"/>
      <c r="CD694" s="30"/>
      <c r="CE694" s="30"/>
      <c r="CF694" s="30"/>
      <c r="CG694" s="33"/>
      <c r="CH694" s="30"/>
      <c r="CI694" s="30"/>
      <c r="CJ694" s="30"/>
      <c r="CK694" s="30"/>
      <c r="CL694" s="30"/>
      <c r="CM694" s="30"/>
      <c r="CN694" s="30"/>
      <c r="CO694" s="30"/>
      <c r="CP694" s="30"/>
      <c r="CQ694" s="30"/>
      <c r="CR694" s="30"/>
      <c r="CS694" s="30"/>
      <c r="CT694" s="30"/>
      <c r="CU694" s="30"/>
      <c r="CV694" s="30"/>
      <c r="CW694" s="30"/>
      <c r="CX694" s="30"/>
      <c r="CY694" s="30"/>
      <c r="CZ694" s="30"/>
      <c r="DA694" s="30"/>
      <c r="DB694" s="33"/>
      <c r="DC694" s="30"/>
      <c r="DD694" s="30"/>
      <c r="DE694" s="30"/>
      <c r="DF694" s="30"/>
      <c r="DG694" s="30"/>
      <c r="DH694" s="30"/>
      <c r="DI694" s="30"/>
      <c r="DJ694" s="30"/>
      <c r="DK694" s="30"/>
      <c r="DL694" s="29"/>
      <c r="DM694" s="29"/>
      <c r="DN694" s="30"/>
      <c r="DO694" s="30"/>
      <c r="DP694" s="30"/>
      <c r="DQ694" s="30"/>
      <c r="DR694" s="30"/>
      <c r="DS694" s="30"/>
      <c r="DT694" s="30"/>
      <c r="DU694" s="30"/>
      <c r="DV694" s="30"/>
      <c r="DW694" s="3">
        <v>10</v>
      </c>
      <c r="DX694" t="s">
        <v>4</v>
      </c>
      <c r="DY694" s="35">
        <v>6.1399999999999997E-6</v>
      </c>
      <c r="DZ694">
        <v>105.664</v>
      </c>
      <c r="EA694">
        <v>98.430999999999997</v>
      </c>
      <c r="EB694">
        <v>110.971</v>
      </c>
      <c r="EC694">
        <v>-79.918999999999997</v>
      </c>
      <c r="ED694">
        <v>0.01</v>
      </c>
      <c r="EE694"/>
      <c r="EG694" s="33">
        <v>40</v>
      </c>
      <c r="EH694" s="30"/>
      <c r="EI694" s="34">
        <v>9.5200000000000003E-6</v>
      </c>
      <c r="EJ694" s="30">
        <v>69.619</v>
      </c>
      <c r="EK694" s="30">
        <v>61.466999999999999</v>
      </c>
      <c r="EL694" s="30">
        <v>84.581999999999994</v>
      </c>
      <c r="EM694" s="30">
        <v>-164.578</v>
      </c>
      <c r="EN694" s="30">
        <v>1.7000000000000001E-2</v>
      </c>
      <c r="EO694" s="30"/>
      <c r="EP694" s="30"/>
      <c r="EQ694" s="33"/>
      <c r="ER694" s="30"/>
      <c r="ES694" s="30"/>
      <c r="ET694" s="30"/>
      <c r="EU694" s="30"/>
      <c r="EV694" s="30"/>
      <c r="EW694" s="30"/>
      <c r="EX694" s="30"/>
      <c r="EY694" s="30"/>
      <c r="EZ694" s="30"/>
      <c r="GB694" s="29"/>
      <c r="GC694" s="29"/>
      <c r="GD694" s="29"/>
      <c r="GE694" s="29"/>
      <c r="GF694" s="29"/>
      <c r="GG694" s="29"/>
      <c r="GH694" s="29"/>
      <c r="GI694" s="29"/>
      <c r="GJ694" s="29"/>
      <c r="GK694" s="29"/>
      <c r="GL694" s="29"/>
      <c r="GM694" s="29"/>
      <c r="GN694" s="29"/>
    </row>
    <row r="695" spans="1:196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3"/>
      <c r="M695" s="30"/>
      <c r="N695" s="30"/>
      <c r="O695" s="30"/>
      <c r="P695" s="30"/>
      <c r="Q695" s="30"/>
      <c r="R695" s="30"/>
      <c r="S695" s="30"/>
      <c r="T695" s="30"/>
      <c r="U695" s="30"/>
      <c r="V695" s="33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">
        <v>28</v>
      </c>
      <c r="AS695" s="35">
        <v>2.4899999999999999E-5</v>
      </c>
      <c r="AT695">
        <v>104.45099999999999</v>
      </c>
      <c r="AU695">
        <v>88.382999999999996</v>
      </c>
      <c r="AV695">
        <v>122.111</v>
      </c>
      <c r="AW695">
        <v>18.434999999999999</v>
      </c>
      <c r="AX695">
        <v>1.7000000000000001E-2</v>
      </c>
      <c r="BL695" s="33"/>
      <c r="BM695" s="30"/>
      <c r="BN695" s="30"/>
      <c r="BO695" s="30"/>
      <c r="BP695" s="30"/>
      <c r="BQ695" s="30"/>
      <c r="BR695" s="30"/>
      <c r="BS695" s="30"/>
      <c r="BT695" s="30"/>
      <c r="BU695" s="30"/>
      <c r="BV695" s="30"/>
      <c r="BW695" s="33"/>
      <c r="BX695" s="30"/>
      <c r="BY695" s="30"/>
      <c r="BZ695" s="30"/>
      <c r="CA695" s="30"/>
      <c r="CB695" s="30"/>
      <c r="CC695" s="30"/>
      <c r="CD695" s="30"/>
      <c r="CE695" s="30"/>
      <c r="CF695" s="30"/>
      <c r="CG695" s="33"/>
      <c r="CH695" s="30"/>
      <c r="CI695" s="30"/>
      <c r="CJ695" s="30"/>
      <c r="CK695" s="30"/>
      <c r="CL695" s="30"/>
      <c r="CM695" s="30"/>
      <c r="CN695" s="30"/>
      <c r="CO695" s="30"/>
      <c r="CP695" s="30"/>
      <c r="CQ695" s="30"/>
      <c r="CR695" s="30"/>
      <c r="CS695" s="30"/>
      <c r="CT695" s="30"/>
      <c r="CU695" s="30"/>
      <c r="CV695" s="30"/>
      <c r="CW695" s="30"/>
      <c r="CX695" s="30"/>
      <c r="CY695" s="30"/>
      <c r="CZ695" s="30"/>
      <c r="DA695" s="30"/>
      <c r="DB695" s="33"/>
      <c r="DC695" s="30"/>
      <c r="DD695" s="30"/>
      <c r="DE695" s="30"/>
      <c r="DF695" s="30"/>
      <c r="DG695" s="30"/>
      <c r="DH695" s="30"/>
      <c r="DI695" s="30"/>
      <c r="DJ695" s="30"/>
      <c r="DK695" s="30"/>
      <c r="DL695" s="29"/>
      <c r="DM695" s="29"/>
      <c r="DN695" s="30"/>
      <c r="DO695" s="30"/>
      <c r="DP695" s="30"/>
      <c r="DQ695" s="30"/>
      <c r="DR695" s="30"/>
      <c r="DS695" s="30"/>
      <c r="DT695" s="30"/>
      <c r="DU695" s="30"/>
      <c r="DV695" s="30"/>
      <c r="DW695" s="3">
        <v>11</v>
      </c>
      <c r="DX695" t="s">
        <v>5</v>
      </c>
      <c r="DY695" s="35">
        <v>1.4100000000000001E-5</v>
      </c>
      <c r="DZ695">
        <v>158.81100000000001</v>
      </c>
      <c r="EA695">
        <v>150.70400000000001</v>
      </c>
      <c r="EB695">
        <v>164.68299999999999</v>
      </c>
      <c r="EC695">
        <v>104.036</v>
      </c>
      <c r="ED695">
        <v>2.5000000000000001E-2</v>
      </c>
      <c r="EE695"/>
      <c r="EG695" s="33">
        <v>41</v>
      </c>
      <c r="EH695" s="30"/>
      <c r="EI695" s="34">
        <v>7.0600000000000002E-6</v>
      </c>
      <c r="EJ695" s="30">
        <v>68.897000000000006</v>
      </c>
      <c r="EK695" s="30">
        <v>62.917999999999999</v>
      </c>
      <c r="EL695" s="30">
        <v>74.66</v>
      </c>
      <c r="EM695" s="30">
        <v>18.434999999999999</v>
      </c>
      <c r="EN695" s="30">
        <v>1.2E-2</v>
      </c>
      <c r="EO695" s="30"/>
      <c r="EP695" s="30"/>
      <c r="EQ695" s="33"/>
      <c r="ER695" s="30"/>
      <c r="ES695" s="30"/>
      <c r="ET695" s="30"/>
      <c r="EU695" s="30"/>
      <c r="EV695" s="30"/>
      <c r="EW695" s="30"/>
      <c r="EX695" s="30"/>
      <c r="EY695" s="30"/>
      <c r="EZ695" s="30"/>
      <c r="GB695" s="29"/>
      <c r="GC695" s="29"/>
      <c r="GD695" s="29"/>
      <c r="GE695" s="29"/>
      <c r="GF695" s="29"/>
      <c r="GG695" s="29"/>
      <c r="GH695" s="29"/>
      <c r="GI695" s="29"/>
      <c r="GJ695" s="29"/>
      <c r="GK695" s="29"/>
      <c r="GL695" s="29"/>
      <c r="GM695" s="29"/>
      <c r="GN695" s="29"/>
    </row>
    <row r="696" spans="1:196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3"/>
      <c r="M696" s="30"/>
      <c r="N696" s="30"/>
      <c r="O696" s="30"/>
      <c r="P696" s="30"/>
      <c r="Q696" s="30"/>
      <c r="R696" s="30"/>
      <c r="S696" s="30"/>
      <c r="T696" s="30"/>
      <c r="U696" s="30"/>
      <c r="V696" s="33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">
        <v>29</v>
      </c>
      <c r="AS696" s="35">
        <v>1.9199999999999999E-5</v>
      </c>
      <c r="AT696">
        <v>118.229</v>
      </c>
      <c r="AU696">
        <v>106.29600000000001</v>
      </c>
      <c r="AV696">
        <v>124.59099999999999</v>
      </c>
      <c r="AW696">
        <v>-161.565</v>
      </c>
      <c r="AX696">
        <v>1.2999999999999999E-2</v>
      </c>
      <c r="BL696" s="33"/>
      <c r="BM696" s="30"/>
      <c r="BN696" s="30"/>
      <c r="BO696" s="30"/>
      <c r="BP696" s="30"/>
      <c r="BQ696" s="30"/>
      <c r="BR696" s="30"/>
      <c r="BS696" s="30"/>
      <c r="BT696" s="30"/>
      <c r="BU696" s="30"/>
      <c r="BV696" s="30"/>
      <c r="BW696" s="33"/>
      <c r="BX696" s="30"/>
      <c r="BY696" s="30"/>
      <c r="BZ696" s="30"/>
      <c r="CA696" s="30"/>
      <c r="CB696" s="30"/>
      <c r="CC696" s="30"/>
      <c r="CD696" s="30"/>
      <c r="CE696" s="30"/>
      <c r="CF696" s="30"/>
      <c r="CG696" s="33"/>
      <c r="CH696" s="30"/>
      <c r="CI696" s="30"/>
      <c r="CJ696" s="30"/>
      <c r="CK696" s="30"/>
      <c r="CL696" s="30"/>
      <c r="CM696" s="30"/>
      <c r="CN696" s="30"/>
      <c r="CO696" s="30"/>
      <c r="CP696" s="30"/>
      <c r="CQ696" s="30"/>
      <c r="CR696" s="30"/>
      <c r="CS696" s="30"/>
      <c r="CT696" s="30"/>
      <c r="CU696" s="30"/>
      <c r="CV696" s="30"/>
      <c r="CW696" s="30"/>
      <c r="CX696" s="30"/>
      <c r="CY696" s="30"/>
      <c r="CZ696" s="30"/>
      <c r="DA696" s="30"/>
      <c r="DB696" s="33"/>
      <c r="DC696" s="30"/>
      <c r="DD696" s="30"/>
      <c r="DE696" s="30"/>
      <c r="DF696" s="30"/>
      <c r="DG696" s="30"/>
      <c r="DH696" s="30"/>
      <c r="DI696" s="30"/>
      <c r="DJ696" s="30"/>
      <c r="DK696" s="30"/>
      <c r="DL696" s="29"/>
      <c r="DM696" s="29"/>
      <c r="DN696" s="30"/>
      <c r="DO696" s="30"/>
      <c r="DP696" s="30"/>
      <c r="DQ696" s="30"/>
      <c r="DR696" s="30"/>
      <c r="DS696" s="30"/>
      <c r="DT696" s="30"/>
      <c r="DU696" s="30"/>
      <c r="DV696" s="30"/>
      <c r="DW696" s="3">
        <v>8</v>
      </c>
      <c r="DX696" t="s">
        <v>159</v>
      </c>
      <c r="DY696" s="35">
        <v>6.2899999999999997E-5</v>
      </c>
      <c r="DZ696">
        <v>118.18</v>
      </c>
      <c r="EA696">
        <v>98.233999999999995</v>
      </c>
      <c r="EB696">
        <v>165.87100000000001</v>
      </c>
      <c r="EC696">
        <v>101.91800000000001</v>
      </c>
      <c r="ED696">
        <v>0.113</v>
      </c>
      <c r="EE696"/>
      <c r="EG696" s="33">
        <v>42</v>
      </c>
      <c r="EH696" s="30"/>
      <c r="EI696" s="34">
        <v>8.6000000000000007E-6</v>
      </c>
      <c r="EJ696" s="30">
        <v>69.882000000000005</v>
      </c>
      <c r="EK696" s="30">
        <v>63.716000000000001</v>
      </c>
      <c r="EL696" s="30">
        <v>83.671000000000006</v>
      </c>
      <c r="EM696" s="30">
        <v>-160.90700000000001</v>
      </c>
      <c r="EN696" s="30">
        <v>1.4999999999999999E-2</v>
      </c>
      <c r="EO696" s="30"/>
      <c r="EP696" s="30"/>
      <c r="EQ696" s="33"/>
      <c r="ER696" s="30"/>
      <c r="ES696" s="30"/>
      <c r="ET696" s="30"/>
      <c r="EU696" s="30"/>
      <c r="EV696" s="30"/>
      <c r="EW696" s="30"/>
      <c r="EX696" s="30"/>
      <c r="EY696" s="30"/>
      <c r="EZ696" s="30"/>
      <c r="GB696" s="29"/>
      <c r="GC696" s="29"/>
      <c r="GD696" s="29"/>
      <c r="GE696" s="29"/>
      <c r="GF696" s="29"/>
      <c r="GG696" s="29"/>
      <c r="GH696" s="29"/>
      <c r="GI696" s="29"/>
      <c r="GJ696" s="29"/>
      <c r="GK696" s="29"/>
      <c r="GL696" s="29"/>
      <c r="GM696" s="29"/>
      <c r="GN696" s="29"/>
    </row>
    <row r="697" spans="1:196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3"/>
      <c r="M697" s="30"/>
      <c r="N697" s="30"/>
      <c r="O697" s="30"/>
      <c r="P697" s="30"/>
      <c r="Q697" s="30"/>
      <c r="R697" s="30"/>
      <c r="S697" s="30"/>
      <c r="T697" s="30"/>
      <c r="U697" s="30"/>
      <c r="V697" s="33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">
        <v>30</v>
      </c>
      <c r="AS697" s="35">
        <v>2.1100000000000001E-5</v>
      </c>
      <c r="AT697">
        <v>110.748</v>
      </c>
      <c r="AU697">
        <v>103.431</v>
      </c>
      <c r="AV697">
        <v>117.399</v>
      </c>
      <c r="AW697">
        <v>18.434999999999999</v>
      </c>
      <c r="AX697">
        <v>1.2999999999999999E-2</v>
      </c>
      <c r="BL697" s="33"/>
      <c r="BM697" s="30"/>
      <c r="BN697" s="30"/>
      <c r="BO697" s="30"/>
      <c r="BP697" s="30"/>
      <c r="BQ697" s="30"/>
      <c r="BR697" s="30"/>
      <c r="BS697" s="30"/>
      <c r="BT697" s="30"/>
      <c r="BU697" s="30"/>
      <c r="BV697" s="30"/>
      <c r="BW697" s="33"/>
      <c r="BX697" s="30"/>
      <c r="BY697" s="30"/>
      <c r="BZ697" s="30"/>
      <c r="CA697" s="30"/>
      <c r="CB697" s="30"/>
      <c r="CC697" s="30"/>
      <c r="CD697" s="30"/>
      <c r="CE697" s="30"/>
      <c r="CF697" s="30"/>
      <c r="CG697" s="33"/>
      <c r="CH697" s="30"/>
      <c r="CI697" s="30"/>
      <c r="CJ697" s="30"/>
      <c r="CK697" s="30"/>
      <c r="CL697" s="30"/>
      <c r="CM697" s="30"/>
      <c r="CN697" s="30"/>
      <c r="CO697" s="30"/>
      <c r="CP697" s="30"/>
      <c r="CQ697" s="30"/>
      <c r="CR697" s="30"/>
      <c r="CS697" s="30"/>
      <c r="CT697" s="30"/>
      <c r="CU697" s="30"/>
      <c r="CV697" s="30"/>
      <c r="CW697" s="30"/>
      <c r="CX697" s="30"/>
      <c r="CY697" s="30"/>
      <c r="CZ697" s="30"/>
      <c r="DA697" s="30"/>
      <c r="DB697" s="33"/>
      <c r="DC697" s="30"/>
      <c r="DD697" s="30"/>
      <c r="DE697" s="30"/>
      <c r="DF697" s="30"/>
      <c r="DG697" s="30"/>
      <c r="DH697" s="30"/>
      <c r="DI697" s="30"/>
      <c r="DJ697" s="30"/>
      <c r="DK697" s="30"/>
      <c r="DL697" s="29"/>
      <c r="DM697" s="29"/>
      <c r="DN697" s="30"/>
      <c r="DO697" s="30"/>
      <c r="DP697" s="30"/>
      <c r="DQ697" s="30"/>
      <c r="DR697" s="30"/>
      <c r="DS697" s="30"/>
      <c r="DT697" s="30"/>
      <c r="DU697" s="30"/>
      <c r="DV697" s="30"/>
      <c r="DW697" s="3">
        <v>8</v>
      </c>
      <c r="DX697" t="s">
        <v>159</v>
      </c>
      <c r="DY697" s="35">
        <v>6.2899999999999997E-5</v>
      </c>
      <c r="DZ697">
        <v>118.18</v>
      </c>
      <c r="EA697">
        <v>98.233999999999995</v>
      </c>
      <c r="EB697">
        <v>165.87100000000001</v>
      </c>
      <c r="EC697">
        <v>101.91800000000001</v>
      </c>
      <c r="ED697">
        <v>0.113</v>
      </c>
      <c r="EE697"/>
      <c r="EG697" s="33">
        <v>43</v>
      </c>
      <c r="EH697" s="30"/>
      <c r="EI697" s="34">
        <v>1.01E-5</v>
      </c>
      <c r="EJ697" s="30">
        <v>64.025999999999996</v>
      </c>
      <c r="EK697" s="30">
        <v>57.094000000000001</v>
      </c>
      <c r="EL697" s="30">
        <v>69.224000000000004</v>
      </c>
      <c r="EM697" s="30">
        <v>14.930999999999999</v>
      </c>
      <c r="EN697" s="30">
        <v>1.7999999999999999E-2</v>
      </c>
      <c r="EO697" s="30"/>
      <c r="EP697" s="30"/>
      <c r="EQ697" s="33"/>
      <c r="ER697" s="30"/>
      <c r="ES697" s="30"/>
      <c r="ET697" s="30"/>
      <c r="EU697" s="30"/>
      <c r="EV697" s="30"/>
      <c r="EW697" s="30"/>
      <c r="EX697" s="30"/>
      <c r="EY697" s="30"/>
      <c r="EZ697" s="30"/>
      <c r="GB697" s="29"/>
      <c r="GC697" s="29"/>
      <c r="GD697" s="29"/>
      <c r="GE697" s="29"/>
      <c r="GF697" s="29"/>
      <c r="GG697" s="29"/>
      <c r="GH697" s="29"/>
      <c r="GI697" s="29"/>
      <c r="GJ697" s="29"/>
      <c r="GK697" s="29"/>
      <c r="GL697" s="29"/>
      <c r="GM697" s="29"/>
      <c r="GN697" s="29"/>
    </row>
    <row r="698" spans="1:196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3"/>
      <c r="M698" s="30"/>
      <c r="N698" s="30"/>
      <c r="O698" s="30"/>
      <c r="P698" s="30"/>
      <c r="Q698" s="30"/>
      <c r="R698" s="30"/>
      <c r="S698" s="30"/>
      <c r="T698" s="30"/>
      <c r="U698" s="30"/>
      <c r="V698" s="33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">
        <v>31</v>
      </c>
      <c r="AS698" s="35">
        <v>1.73E-5</v>
      </c>
      <c r="AT698">
        <v>106.05500000000001</v>
      </c>
      <c r="AU698">
        <v>97.305999999999997</v>
      </c>
      <c r="AV698">
        <v>115.111</v>
      </c>
      <c r="AW698">
        <v>-165.964</v>
      </c>
      <c r="AX698">
        <v>1.2E-2</v>
      </c>
      <c r="BL698" s="33"/>
      <c r="BM698" s="30"/>
      <c r="BN698" s="30"/>
      <c r="BO698" s="30"/>
      <c r="BP698" s="30"/>
      <c r="BQ698" s="30"/>
      <c r="BR698" s="30"/>
      <c r="BS698" s="30"/>
      <c r="BT698" s="30"/>
      <c r="BU698" s="30"/>
      <c r="BV698" s="30"/>
      <c r="BW698" s="33"/>
      <c r="BX698" s="30"/>
      <c r="BY698" s="30"/>
      <c r="BZ698" s="30"/>
      <c r="CA698" s="30"/>
      <c r="CB698" s="30"/>
      <c r="CC698" s="30"/>
      <c r="CD698" s="30"/>
      <c r="CE698" s="30"/>
      <c r="CF698" s="30"/>
      <c r="CG698" s="33"/>
      <c r="CH698" s="30"/>
      <c r="CI698" s="30"/>
      <c r="CJ698" s="30"/>
      <c r="CK698" s="30"/>
      <c r="CL698" s="30"/>
      <c r="CM698" s="30"/>
      <c r="CN698" s="30"/>
      <c r="CO698" s="30"/>
      <c r="CP698" s="30"/>
      <c r="CQ698" s="30"/>
      <c r="CR698" s="30"/>
      <c r="CS698" s="30"/>
      <c r="CT698" s="30"/>
      <c r="CU698" s="30"/>
      <c r="CV698" s="30"/>
      <c r="CW698" s="30"/>
      <c r="CX698" s="30"/>
      <c r="CY698" s="30"/>
      <c r="CZ698" s="30"/>
      <c r="DA698" s="30"/>
      <c r="DB698" s="33"/>
      <c r="DC698" s="30"/>
      <c r="DD698" s="30"/>
      <c r="DE698" s="30"/>
      <c r="DF698" s="30"/>
      <c r="DG698" s="30"/>
      <c r="DH698" s="30"/>
      <c r="DI698" s="30"/>
      <c r="DJ698" s="30"/>
      <c r="DK698" s="30"/>
      <c r="DL698" s="29"/>
      <c r="DM698" s="29"/>
      <c r="DN698" s="30"/>
      <c r="DO698" s="30"/>
      <c r="DP698" s="30"/>
      <c r="DQ698" s="30"/>
      <c r="DR698" s="30"/>
      <c r="DS698" s="30"/>
      <c r="DT698" s="30"/>
      <c r="DU698" s="30"/>
      <c r="DV698" s="30"/>
      <c r="DX698"/>
      <c r="DY698"/>
      <c r="DZ698"/>
      <c r="EA698"/>
      <c r="EB698"/>
      <c r="EC698"/>
      <c r="ED698"/>
      <c r="EE698" t="s">
        <v>8</v>
      </c>
      <c r="EG698" s="33">
        <v>44</v>
      </c>
      <c r="EH698" s="30"/>
      <c r="EI698" s="34">
        <v>7.0600000000000002E-6</v>
      </c>
      <c r="EJ698" s="30">
        <v>65.367999999999995</v>
      </c>
      <c r="EK698" s="30">
        <v>61.774000000000001</v>
      </c>
      <c r="EL698" s="30">
        <v>69.245000000000005</v>
      </c>
      <c r="EM698" s="30">
        <v>-164.05500000000001</v>
      </c>
      <c r="EN698" s="30">
        <v>1.2E-2</v>
      </c>
      <c r="EO698" s="30"/>
      <c r="EP698" s="30"/>
      <c r="EQ698" s="33"/>
      <c r="ER698" s="30"/>
      <c r="ES698" s="30"/>
      <c r="ET698" s="30"/>
      <c r="EU698" s="30"/>
      <c r="EV698" s="30"/>
      <c r="EW698" s="30"/>
      <c r="EX698" s="30"/>
      <c r="EY698" s="30"/>
      <c r="EZ698" s="30"/>
      <c r="GB698" s="29"/>
      <c r="GC698" s="29"/>
      <c r="GD698" s="29"/>
      <c r="GE698" s="29"/>
      <c r="GF698" s="29"/>
      <c r="GG698" s="29"/>
      <c r="GH698" s="29"/>
      <c r="GI698" s="29"/>
      <c r="GJ698" s="29"/>
      <c r="GK698" s="29"/>
      <c r="GL698" s="29"/>
      <c r="GM698" s="29"/>
      <c r="GN698" s="29"/>
    </row>
    <row r="699" spans="1:196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3"/>
      <c r="M699" s="30"/>
      <c r="N699" s="30"/>
      <c r="O699" s="30"/>
      <c r="P699" s="30"/>
      <c r="Q699" s="30"/>
      <c r="R699" s="30"/>
      <c r="S699" s="30"/>
      <c r="T699" s="30"/>
      <c r="U699" s="30"/>
      <c r="V699" s="33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">
        <v>32</v>
      </c>
      <c r="AS699" s="35">
        <v>2.3E-5</v>
      </c>
      <c r="AT699">
        <v>119.10899999999999</v>
      </c>
      <c r="AU699">
        <v>93.667000000000002</v>
      </c>
      <c r="AV699">
        <v>134.114</v>
      </c>
      <c r="AW699">
        <v>21.800999999999998</v>
      </c>
      <c r="AX699">
        <v>1.4999999999999999E-2</v>
      </c>
      <c r="BL699" s="33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3"/>
      <c r="BX699" s="30"/>
      <c r="BY699" s="30"/>
      <c r="BZ699" s="30"/>
      <c r="CA699" s="30"/>
      <c r="CB699" s="30"/>
      <c r="CC699" s="30"/>
      <c r="CD699" s="30"/>
      <c r="CE699" s="30"/>
      <c r="CF699" s="30"/>
      <c r="CG699" s="33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3"/>
      <c r="DC699" s="30"/>
      <c r="DD699" s="30"/>
      <c r="DE699" s="30"/>
      <c r="DF699" s="30"/>
      <c r="DG699" s="30"/>
      <c r="DH699" s="30"/>
      <c r="DI699" s="30"/>
      <c r="DJ699" s="30"/>
      <c r="DK699" s="30"/>
      <c r="DL699" s="29"/>
      <c r="DM699" s="29"/>
      <c r="DN699" s="30"/>
      <c r="DO699" s="30"/>
      <c r="DP699" s="30"/>
      <c r="DQ699" s="30"/>
      <c r="DR699" s="30"/>
      <c r="DS699" s="30"/>
      <c r="DT699" s="30"/>
      <c r="DU699" s="30"/>
      <c r="DV699" s="30"/>
      <c r="DX699"/>
      <c r="DY699"/>
      <c r="DZ699"/>
      <c r="EA699"/>
      <c r="EB699"/>
      <c r="EC699"/>
      <c r="ED699"/>
      <c r="EE699">
        <f>ED696/ED692</f>
        <v>7.0625</v>
      </c>
      <c r="EF699">
        <f>ED697/ED692</f>
        <v>7.0625</v>
      </c>
      <c r="EG699" s="33">
        <v>45</v>
      </c>
      <c r="EH699" s="30"/>
      <c r="EI699" s="34">
        <v>1.04E-5</v>
      </c>
      <c r="EJ699" s="30">
        <v>64.528000000000006</v>
      </c>
      <c r="EK699" s="30">
        <v>58.6</v>
      </c>
      <c r="EL699" s="30">
        <v>70.064999999999998</v>
      </c>
      <c r="EM699" s="30">
        <v>17.353999999999999</v>
      </c>
      <c r="EN699" s="30">
        <v>1.7999999999999999E-2</v>
      </c>
      <c r="EO699" s="30"/>
      <c r="EP699" s="30"/>
      <c r="EQ699" s="33"/>
      <c r="ER699" s="30"/>
      <c r="ES699" s="30"/>
      <c r="ET699" s="30"/>
      <c r="EU699" s="30"/>
      <c r="EV699" s="30"/>
      <c r="EW699" s="30"/>
      <c r="EX699" s="30"/>
      <c r="EY699" s="30"/>
      <c r="EZ699" s="30"/>
      <c r="GB699" s="29"/>
      <c r="GC699" s="29"/>
      <c r="GD699" s="29"/>
      <c r="GE699" s="29"/>
      <c r="GF699" s="29"/>
      <c r="GG699" s="29"/>
      <c r="GH699" s="29"/>
      <c r="GI699" s="29"/>
      <c r="GJ699" s="29"/>
      <c r="GK699" s="29"/>
      <c r="GL699" s="29"/>
      <c r="GM699" s="29"/>
      <c r="GN699" s="29"/>
    </row>
    <row r="700" spans="1:196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3"/>
      <c r="M700" s="30"/>
      <c r="N700" s="30"/>
      <c r="O700" s="30"/>
      <c r="P700" s="30"/>
      <c r="Q700" s="30"/>
      <c r="R700" s="30"/>
      <c r="S700" s="30"/>
      <c r="T700" s="30"/>
      <c r="U700" s="30"/>
      <c r="V700" s="33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">
        <v>33</v>
      </c>
      <c r="AR700" t="s">
        <v>3</v>
      </c>
      <c r="AS700" s="35">
        <v>2.16E-5</v>
      </c>
      <c r="AT700">
        <v>115.045</v>
      </c>
      <c r="AU700">
        <v>98.236999999999995</v>
      </c>
      <c r="AV700">
        <v>131.905</v>
      </c>
      <c r="AW700">
        <v>-72.582999999999998</v>
      </c>
      <c r="AX700">
        <v>1.4E-2</v>
      </c>
      <c r="BL700" s="33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3"/>
      <c r="BX700" s="30"/>
      <c r="BY700" s="30"/>
      <c r="BZ700" s="30"/>
      <c r="CA700" s="30"/>
      <c r="CB700" s="30"/>
      <c r="CC700" s="30"/>
      <c r="CD700" s="30"/>
      <c r="CE700" s="30"/>
      <c r="CF700" s="30"/>
      <c r="CG700" s="33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3"/>
      <c r="DC700" s="30"/>
      <c r="DD700" s="30"/>
      <c r="DE700" s="30"/>
      <c r="DF700" s="30"/>
      <c r="DG700" s="30"/>
      <c r="DH700" s="30"/>
      <c r="DI700" s="30"/>
      <c r="DJ700" s="30"/>
      <c r="DK700" s="30"/>
      <c r="DL700" s="29"/>
      <c r="DM700" s="29"/>
      <c r="DN700" s="30"/>
      <c r="DO700" s="30"/>
      <c r="DP700" s="30"/>
      <c r="DQ700" s="30"/>
      <c r="DR700" s="30"/>
      <c r="DS700" s="30"/>
      <c r="DT700" s="30"/>
      <c r="DU700" s="30"/>
      <c r="DV700" s="30"/>
      <c r="DX700"/>
      <c r="DY700"/>
      <c r="DZ700">
        <f>EA701-EF699</f>
        <v>4.2375000000000007</v>
      </c>
      <c r="EA700">
        <f>ED697/(ED692+ED693)</f>
        <v>5.1363636363636367</v>
      </c>
      <c r="EB700">
        <f>EC701-EE699</f>
        <v>4.2375000000000007</v>
      </c>
      <c r="EC700">
        <f>ED696/(ED692+ED693)</f>
        <v>5.1363636363636367</v>
      </c>
      <c r="ED700" t="s">
        <v>9</v>
      </c>
      <c r="EE700">
        <f>ED696/ED695</f>
        <v>4.5199999999999996</v>
      </c>
      <c r="EF700">
        <f>ED697/ED695</f>
        <v>4.5199999999999996</v>
      </c>
      <c r="EG700" s="33">
        <v>46</v>
      </c>
      <c r="EH700" s="30"/>
      <c r="EI700" s="34">
        <v>1.0699999999999999E-5</v>
      </c>
      <c r="EJ700" s="30">
        <v>60.185000000000002</v>
      </c>
      <c r="EK700" s="30">
        <v>52.680999999999997</v>
      </c>
      <c r="EL700" s="30">
        <v>67.566999999999993</v>
      </c>
      <c r="EM700" s="30">
        <v>-164.745</v>
      </c>
      <c r="EN700" s="30">
        <v>1.9E-2</v>
      </c>
      <c r="EO700" s="30"/>
      <c r="EP700" s="30"/>
      <c r="EQ700" s="33"/>
      <c r="ER700" s="30"/>
      <c r="ES700" s="30"/>
      <c r="ET700" s="30"/>
      <c r="EU700" s="30"/>
      <c r="EV700" s="30"/>
      <c r="EW700" s="30"/>
      <c r="EX700" s="30"/>
      <c r="EY700" s="30"/>
      <c r="EZ700" s="30"/>
      <c r="GB700" s="29"/>
      <c r="GC700" s="29"/>
      <c r="GD700" s="29"/>
      <c r="GE700" s="29"/>
      <c r="GF700" s="29"/>
      <c r="GG700" s="29"/>
      <c r="GH700" s="29"/>
      <c r="GI700" s="29"/>
      <c r="GJ700" s="29"/>
      <c r="GK700" s="29"/>
      <c r="GL700" s="29"/>
      <c r="GM700" s="29"/>
      <c r="GN700" s="29"/>
    </row>
    <row r="701" spans="1:196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3"/>
      <c r="M701" s="30"/>
      <c r="N701" s="30"/>
      <c r="O701" s="30"/>
      <c r="P701" s="30"/>
      <c r="Q701" s="30"/>
      <c r="R701" s="30"/>
      <c r="S701" s="30"/>
      <c r="T701" s="30"/>
      <c r="U701" s="30"/>
      <c r="V701" s="33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">
        <v>34</v>
      </c>
      <c r="AR701" t="s">
        <v>7</v>
      </c>
      <c r="AS701" s="35">
        <v>5.5099999999999998E-6</v>
      </c>
      <c r="AT701">
        <v>33.786999999999999</v>
      </c>
      <c r="AU701">
        <v>22.670999999999999</v>
      </c>
      <c r="AV701">
        <v>46.823999999999998</v>
      </c>
      <c r="AW701">
        <v>93.254000000000005</v>
      </c>
      <c r="AX701">
        <v>4.0000000000000001E-3</v>
      </c>
      <c r="BL701" s="33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3"/>
      <c r="BX701" s="30"/>
      <c r="BY701" s="30"/>
      <c r="BZ701" s="30"/>
      <c r="CA701" s="30"/>
      <c r="CB701" s="30"/>
      <c r="CC701" s="30"/>
      <c r="CD701" s="30"/>
      <c r="CE701" s="30"/>
      <c r="CF701" s="30"/>
      <c r="CG701" s="33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3"/>
      <c r="DC701" s="30"/>
      <c r="DD701" s="30"/>
      <c r="DE701" s="30"/>
      <c r="DF701" s="30"/>
      <c r="DG701" s="30"/>
      <c r="DH701" s="30"/>
      <c r="DI701" s="30"/>
      <c r="DJ701" s="30"/>
      <c r="DK701" s="30"/>
      <c r="DL701" s="29"/>
      <c r="DM701" s="29"/>
      <c r="DN701" s="30"/>
      <c r="DO701" s="30"/>
      <c r="DP701" s="30"/>
      <c r="DQ701" s="30"/>
      <c r="DR701" s="30"/>
      <c r="DS701" s="30"/>
      <c r="DT701" s="30"/>
      <c r="DU701" s="30"/>
      <c r="DV701" s="30"/>
      <c r="DX701"/>
      <c r="DY701"/>
      <c r="DZ701"/>
      <c r="EA701">
        <f>ED697/(ED692-ED693)</f>
        <v>11.3</v>
      </c>
      <c r="EB701"/>
      <c r="EC701">
        <f>ED696/(ED692-ED693)</f>
        <v>11.3</v>
      </c>
      <c r="ED701" t="s">
        <v>10</v>
      </c>
      <c r="EE701">
        <f>ED696/ED694</f>
        <v>11.3</v>
      </c>
      <c r="EF701">
        <f>ED697/ED694</f>
        <v>11.3</v>
      </c>
      <c r="EG701" s="33">
        <v>47</v>
      </c>
      <c r="EH701" s="30"/>
      <c r="EI701" s="34">
        <v>8.6000000000000007E-6</v>
      </c>
      <c r="EJ701" s="30">
        <v>58.988</v>
      </c>
      <c r="EK701" s="30">
        <v>47.518999999999998</v>
      </c>
      <c r="EL701" s="30">
        <v>65.950999999999993</v>
      </c>
      <c r="EM701" s="30">
        <v>19.093</v>
      </c>
      <c r="EN701" s="30">
        <v>1.4999999999999999E-2</v>
      </c>
      <c r="EO701" s="30"/>
      <c r="EP701" s="30"/>
      <c r="EQ701" s="33"/>
      <c r="ER701" s="30"/>
      <c r="ES701" s="30"/>
      <c r="ET701" s="30"/>
      <c r="EU701" s="30"/>
      <c r="EV701" s="30"/>
      <c r="EW701" s="30"/>
      <c r="EX701" s="30"/>
      <c r="EY701" s="30"/>
      <c r="EZ701" s="30"/>
      <c r="GB701" s="29"/>
      <c r="GC701" s="29"/>
      <c r="GD701" s="29"/>
      <c r="GE701" s="29"/>
      <c r="GF701" s="29"/>
      <c r="GG701" s="29"/>
      <c r="GH701" s="29"/>
      <c r="GI701" s="29"/>
      <c r="GJ701" s="29"/>
      <c r="GK701" s="29"/>
      <c r="GL701" s="29"/>
      <c r="GM701" s="29"/>
      <c r="GN701" s="29"/>
    </row>
    <row r="702" spans="1:196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3"/>
      <c r="M702" s="30"/>
      <c r="N702" s="30"/>
      <c r="O702" s="30"/>
      <c r="P702" s="30"/>
      <c r="Q702" s="30"/>
      <c r="R702" s="30"/>
      <c r="S702" s="30"/>
      <c r="T702" s="30"/>
      <c r="U702" s="30"/>
      <c r="V702" s="33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">
        <v>35</v>
      </c>
      <c r="AR702" t="s">
        <v>4</v>
      </c>
      <c r="AS702" s="35">
        <v>1.34E-5</v>
      </c>
      <c r="AT702">
        <v>74.376999999999995</v>
      </c>
      <c r="AU702">
        <v>69.352999999999994</v>
      </c>
      <c r="AV702">
        <v>80.888999999999996</v>
      </c>
      <c r="AW702">
        <v>-168.69</v>
      </c>
      <c r="AX702">
        <v>8.0000000000000002E-3</v>
      </c>
      <c r="BL702" s="33"/>
      <c r="BM702" s="30"/>
      <c r="BN702" s="30"/>
      <c r="BO702" s="30"/>
      <c r="BP702" s="30"/>
      <c r="BQ702" s="30"/>
      <c r="BR702" s="30"/>
      <c r="BS702" s="30"/>
      <c r="BT702" s="30"/>
      <c r="BU702" s="30"/>
      <c r="BV702" s="30"/>
      <c r="BW702" s="33"/>
      <c r="BX702" s="30"/>
      <c r="BY702" s="30"/>
      <c r="BZ702" s="30"/>
      <c r="CA702" s="30"/>
      <c r="CB702" s="30"/>
      <c r="CC702" s="30"/>
      <c r="CD702" s="30"/>
      <c r="CE702" s="30"/>
      <c r="CF702" s="30"/>
      <c r="CG702" s="33"/>
      <c r="CH702" s="30"/>
      <c r="CI702" s="30"/>
      <c r="CJ702" s="30"/>
      <c r="CK702" s="30"/>
      <c r="CL702" s="30"/>
      <c r="CM702" s="30"/>
      <c r="CN702" s="30"/>
      <c r="CO702" s="30"/>
      <c r="CP702" s="30"/>
      <c r="CQ702" s="30"/>
      <c r="CR702" s="30"/>
      <c r="CS702" s="30"/>
      <c r="CT702" s="30"/>
      <c r="CU702" s="30"/>
      <c r="CV702" s="30"/>
      <c r="CW702" s="30"/>
      <c r="CX702" s="30"/>
      <c r="CY702" s="30"/>
      <c r="CZ702" s="30"/>
      <c r="DA702" s="30"/>
      <c r="DB702" s="33"/>
      <c r="DC702" s="30"/>
      <c r="DD702" s="30"/>
      <c r="DE702" s="30"/>
      <c r="DF702" s="30"/>
      <c r="DG702" s="30"/>
      <c r="DH702" s="30"/>
      <c r="DI702" s="30"/>
      <c r="DJ702" s="30"/>
      <c r="DK702" s="30"/>
      <c r="DL702" s="29"/>
      <c r="DM702" s="29"/>
      <c r="DN702" s="30"/>
      <c r="DO702" s="30"/>
      <c r="DP702" s="30"/>
      <c r="DQ702" s="30"/>
      <c r="DR702" s="30"/>
      <c r="DS702" s="30"/>
      <c r="DT702" s="30"/>
      <c r="DU702" s="30"/>
      <c r="DV702" s="30"/>
      <c r="DW702" s="3">
        <v>9</v>
      </c>
      <c r="DX702"/>
      <c r="DY702" s="35">
        <v>9.8200000000000008E-6</v>
      </c>
      <c r="DZ702">
        <v>111.128</v>
      </c>
      <c r="EA702">
        <v>108.28</v>
      </c>
      <c r="EB702">
        <v>114.078</v>
      </c>
      <c r="EC702">
        <v>103.134</v>
      </c>
      <c r="ED702">
        <v>1.7000000000000001E-2</v>
      </c>
      <c r="EE702"/>
      <c r="EG702" s="33">
        <v>48</v>
      </c>
      <c r="EH702" s="30"/>
      <c r="EI702" s="34">
        <v>6.4500000000000001E-6</v>
      </c>
      <c r="EJ702" s="30">
        <v>56.427999999999997</v>
      </c>
      <c r="EK702" s="30">
        <v>40.267000000000003</v>
      </c>
      <c r="EL702" s="30">
        <v>64.778000000000006</v>
      </c>
      <c r="EM702" s="30">
        <v>-162.47399999999999</v>
      </c>
      <c r="EN702" s="30">
        <v>1.0999999999999999E-2</v>
      </c>
      <c r="EO702" s="30"/>
      <c r="EP702" s="30"/>
      <c r="EQ702" s="33"/>
      <c r="ER702" s="30"/>
      <c r="ES702" s="30"/>
      <c r="ET702" s="30"/>
      <c r="EU702" s="30"/>
      <c r="EV702" s="30"/>
      <c r="EW702" s="30"/>
      <c r="EX702" s="30"/>
      <c r="EY702" s="30"/>
      <c r="EZ702" s="30"/>
      <c r="GB702" s="29"/>
      <c r="GC702" s="29"/>
      <c r="GD702" s="29"/>
      <c r="GE702" s="29"/>
      <c r="GF702" s="29"/>
      <c r="GG702" s="29"/>
      <c r="GH702" s="29"/>
      <c r="GI702" s="29"/>
      <c r="GJ702" s="29"/>
      <c r="GK702" s="29"/>
      <c r="GL702" s="29"/>
      <c r="GM702" s="29"/>
      <c r="GN702" s="29"/>
    </row>
    <row r="703" spans="1:196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3"/>
      <c r="M703" s="30"/>
      <c r="N703" s="30"/>
      <c r="O703" s="30"/>
      <c r="P703" s="30"/>
      <c r="Q703" s="30"/>
      <c r="R703" s="30"/>
      <c r="S703" s="30"/>
      <c r="T703" s="30"/>
      <c r="U703" s="30"/>
      <c r="V703" s="33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">
        <v>36</v>
      </c>
      <c r="AR703" t="s">
        <v>5</v>
      </c>
      <c r="AS703" s="35">
        <v>3.8399999999999998E-5</v>
      </c>
      <c r="AT703">
        <v>203.79900000000001</v>
      </c>
      <c r="AU703">
        <v>167.26300000000001</v>
      </c>
      <c r="AV703">
        <v>239.148</v>
      </c>
      <c r="AW703">
        <v>21.800999999999998</v>
      </c>
      <c r="AX703">
        <v>2.5999999999999999E-2</v>
      </c>
      <c r="BL703" s="33"/>
      <c r="BM703" s="30"/>
      <c r="BN703" s="30"/>
      <c r="BO703" s="30"/>
      <c r="BP703" s="30"/>
      <c r="BQ703" s="30"/>
      <c r="BR703" s="30"/>
      <c r="BS703" s="30"/>
      <c r="BT703" s="30"/>
      <c r="BU703" s="30"/>
      <c r="BV703" s="30"/>
      <c r="BW703" s="33"/>
      <c r="BX703" s="30"/>
      <c r="BY703" s="30"/>
      <c r="BZ703" s="30"/>
      <c r="CA703" s="30"/>
      <c r="CB703" s="30"/>
      <c r="CC703" s="30"/>
      <c r="CD703" s="30"/>
      <c r="CE703" s="30"/>
      <c r="CF703" s="30"/>
      <c r="CG703" s="33"/>
      <c r="CH703" s="30"/>
      <c r="CI703" s="30"/>
      <c r="CJ703" s="30"/>
      <c r="CK703" s="30"/>
      <c r="CL703" s="30"/>
      <c r="CM703" s="30"/>
      <c r="CN703" s="30"/>
      <c r="CO703" s="30"/>
      <c r="CP703" s="30"/>
      <c r="CQ703" s="30"/>
      <c r="CR703" s="30"/>
      <c r="CS703" s="30"/>
      <c r="CT703" s="30"/>
      <c r="CU703" s="30"/>
      <c r="CV703" s="30"/>
      <c r="CW703" s="30"/>
      <c r="CX703" s="30"/>
      <c r="CY703" s="30"/>
      <c r="CZ703" s="30"/>
      <c r="DA703" s="30"/>
      <c r="DB703" s="33"/>
      <c r="DC703" s="30"/>
      <c r="DD703" s="30"/>
      <c r="DE703" s="30"/>
      <c r="DF703" s="30"/>
      <c r="DG703" s="30"/>
      <c r="DH703" s="30"/>
      <c r="DI703" s="30"/>
      <c r="DJ703" s="30"/>
      <c r="DK703" s="30"/>
      <c r="DL703" s="29"/>
      <c r="DM703" s="29"/>
      <c r="DN703" s="30"/>
      <c r="DO703" s="30"/>
      <c r="DP703" s="30"/>
      <c r="DQ703" s="30"/>
      <c r="DR703" s="30"/>
      <c r="DS703" s="30"/>
      <c r="DT703" s="30"/>
      <c r="DU703" s="30"/>
      <c r="DV703" s="30"/>
      <c r="DW703" s="3">
        <v>1</v>
      </c>
      <c r="DX703"/>
      <c r="DY703" s="35">
        <v>8.2900000000000002E-6</v>
      </c>
      <c r="DZ703">
        <v>104.327</v>
      </c>
      <c r="EA703">
        <v>96.744</v>
      </c>
      <c r="EB703">
        <v>110.056</v>
      </c>
      <c r="EC703">
        <v>100.886</v>
      </c>
      <c r="ED703">
        <v>1.4999999999999999E-2</v>
      </c>
      <c r="EE703"/>
      <c r="EG703" s="33">
        <v>49</v>
      </c>
      <c r="EH703" s="30"/>
      <c r="EI703" s="34">
        <v>6.4500000000000001E-6</v>
      </c>
      <c r="EJ703" s="30">
        <v>55.427</v>
      </c>
      <c r="EK703" s="30">
        <v>49.332999999999998</v>
      </c>
      <c r="EL703" s="30">
        <v>60.415999999999997</v>
      </c>
      <c r="EM703" s="30">
        <v>17.526</v>
      </c>
      <c r="EN703" s="30">
        <v>1.0999999999999999E-2</v>
      </c>
      <c r="EO703" s="30"/>
      <c r="EP703" s="30"/>
      <c r="EQ703" s="33"/>
      <c r="ER703" s="30"/>
      <c r="ES703" s="30"/>
      <c r="ET703" s="30"/>
      <c r="EU703" s="30"/>
      <c r="EV703" s="30"/>
      <c r="EW703" s="30"/>
      <c r="EX703" s="30"/>
      <c r="EY703" s="30"/>
      <c r="EZ703" s="30"/>
      <c r="GB703" s="29"/>
      <c r="GC703" s="29"/>
      <c r="GD703" s="29"/>
      <c r="GE703" s="29"/>
      <c r="GF703" s="29"/>
      <c r="GG703" s="29"/>
      <c r="GH703" s="29"/>
      <c r="GI703" s="29"/>
      <c r="GJ703" s="29"/>
      <c r="GK703" s="29"/>
      <c r="GL703" s="29"/>
      <c r="GM703" s="29"/>
      <c r="GN703" s="29"/>
    </row>
    <row r="704" spans="1:196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3"/>
      <c r="M704" s="30"/>
      <c r="N704" s="30"/>
      <c r="O704" s="30"/>
      <c r="P704" s="30"/>
      <c r="Q704" s="30"/>
      <c r="R704" s="30"/>
      <c r="S704" s="30"/>
      <c r="T704" s="30"/>
      <c r="U704" s="30"/>
      <c r="V704" s="33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">
        <v>33</v>
      </c>
      <c r="AS704" s="35">
        <v>6.3299999999999999E-4</v>
      </c>
      <c r="AT704">
        <v>111.071</v>
      </c>
      <c r="AU704">
        <v>69.224999999999994</v>
      </c>
      <c r="AV704">
        <v>239.37200000000001</v>
      </c>
      <c r="AW704">
        <v>17.498999999999999</v>
      </c>
      <c r="AX704">
        <v>0.45600000000000002</v>
      </c>
      <c r="BL704" s="33"/>
      <c r="BM704" s="30"/>
      <c r="BN704" s="30"/>
      <c r="BO704" s="30"/>
      <c r="BP704" s="30"/>
      <c r="BQ704" s="30"/>
      <c r="BR704" s="30"/>
      <c r="BS704" s="30"/>
      <c r="BT704" s="30"/>
      <c r="BU704" s="30"/>
      <c r="BV704" s="30"/>
      <c r="BW704" s="33"/>
      <c r="BX704" s="30"/>
      <c r="BY704" s="30"/>
      <c r="BZ704" s="30"/>
      <c r="CA704" s="30"/>
      <c r="CB704" s="30"/>
      <c r="CC704" s="30"/>
      <c r="CD704" s="30"/>
      <c r="CE704" s="30"/>
      <c r="CF704" s="30"/>
      <c r="CG704" s="33"/>
      <c r="CH704" s="30"/>
      <c r="CI704" s="30"/>
      <c r="CJ704" s="30"/>
      <c r="CK704" s="30"/>
      <c r="CL704" s="30"/>
      <c r="CM704" s="30"/>
      <c r="CN704" s="30"/>
      <c r="CO704" s="30"/>
      <c r="CP704" s="30"/>
      <c r="CQ704" s="30"/>
      <c r="CR704" s="30"/>
      <c r="CS704" s="30"/>
      <c r="CT704" s="30"/>
      <c r="CU704" s="30"/>
      <c r="CV704" s="30"/>
      <c r="CW704" s="30"/>
      <c r="CX704" s="30"/>
      <c r="CY704" s="30"/>
      <c r="CZ704" s="30"/>
      <c r="DA704" s="30"/>
      <c r="DB704" s="33"/>
      <c r="DC704" s="30"/>
      <c r="DD704" s="30"/>
      <c r="DE704" s="30"/>
      <c r="DF704" s="30"/>
      <c r="DG704" s="30"/>
      <c r="DH704" s="30"/>
      <c r="DI704" s="30"/>
      <c r="DJ704" s="30"/>
      <c r="DK704" s="30"/>
      <c r="DL704" s="29"/>
      <c r="DM704" s="29"/>
      <c r="DN704" s="30"/>
      <c r="DO704" s="30"/>
      <c r="DP704" s="30"/>
      <c r="DQ704" s="30"/>
      <c r="DR704" s="30"/>
      <c r="DS704" s="30"/>
      <c r="DT704" s="30"/>
      <c r="DU704" s="30"/>
      <c r="DV704" s="30"/>
      <c r="DW704" s="3">
        <v>2</v>
      </c>
      <c r="DX704"/>
      <c r="DY704" s="35">
        <v>1.1399999999999999E-5</v>
      </c>
      <c r="DZ704">
        <v>101.819</v>
      </c>
      <c r="EA704">
        <v>94.174000000000007</v>
      </c>
      <c r="EB704">
        <v>111.559</v>
      </c>
      <c r="EC704">
        <v>-78.69</v>
      </c>
      <c r="ED704">
        <v>0.02</v>
      </c>
      <c r="EE704"/>
      <c r="EG704" s="33">
        <v>50</v>
      </c>
      <c r="EH704" s="30"/>
      <c r="EI704" s="34">
        <v>7.0600000000000002E-6</v>
      </c>
      <c r="EJ704" s="30">
        <v>55.756</v>
      </c>
      <c r="EK704" s="30">
        <v>49.293999999999997</v>
      </c>
      <c r="EL704" s="30">
        <v>61.296999999999997</v>
      </c>
      <c r="EM704" s="30">
        <v>-164.745</v>
      </c>
      <c r="EN704" s="30">
        <v>1.2E-2</v>
      </c>
      <c r="EO704" s="30"/>
      <c r="EP704" s="30"/>
      <c r="EQ704" s="33"/>
      <c r="ER704" s="30"/>
      <c r="ES704" s="30"/>
      <c r="ET704" s="30"/>
      <c r="EU704" s="30"/>
      <c r="EV704" s="30"/>
      <c r="EW704" s="30"/>
      <c r="EX704" s="30"/>
      <c r="EY704" s="30"/>
      <c r="EZ704" s="30"/>
      <c r="GB704" s="29"/>
      <c r="GC704" s="29"/>
      <c r="GD704" s="29"/>
      <c r="GE704" s="29"/>
      <c r="GF704" s="29"/>
      <c r="GG704" s="29"/>
      <c r="GH704" s="29"/>
      <c r="GI704" s="29"/>
      <c r="GJ704" s="29"/>
      <c r="GK704" s="29"/>
      <c r="GL704" s="29"/>
      <c r="GM704" s="29"/>
      <c r="GN704" s="29"/>
    </row>
    <row r="705" spans="1:196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3"/>
      <c r="M705" s="30"/>
      <c r="N705" s="30"/>
      <c r="O705" s="30"/>
      <c r="P705" s="30"/>
      <c r="Q705" s="30"/>
      <c r="R705" s="30"/>
      <c r="S705" s="30"/>
      <c r="T705" s="30"/>
      <c r="U705" s="30"/>
      <c r="V705" s="33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X705">
        <v>6.2250000000000005</v>
      </c>
      <c r="BL705" s="33"/>
      <c r="BM705" s="30"/>
      <c r="BN705" s="30"/>
      <c r="BO705" s="30"/>
      <c r="BP705" s="30"/>
      <c r="BQ705" s="30"/>
      <c r="BR705" s="30"/>
      <c r="BS705" s="30"/>
      <c r="BT705" s="30"/>
      <c r="BU705" s="30"/>
      <c r="BV705" s="30"/>
      <c r="BW705" s="33"/>
      <c r="BX705" s="30"/>
      <c r="BY705" s="30"/>
      <c r="BZ705" s="30"/>
      <c r="CA705" s="30"/>
      <c r="CB705" s="30"/>
      <c r="CC705" s="30"/>
      <c r="CD705" s="30"/>
      <c r="CE705" s="30"/>
      <c r="CF705" s="30"/>
      <c r="CG705" s="33"/>
      <c r="CH705" s="30"/>
      <c r="CI705" s="30"/>
      <c r="CJ705" s="30"/>
      <c r="CK705" s="30"/>
      <c r="CL705" s="30"/>
      <c r="CM705" s="30"/>
      <c r="CN705" s="30"/>
      <c r="CO705" s="30"/>
      <c r="CP705" s="30"/>
      <c r="CQ705" s="30"/>
      <c r="CR705" s="30"/>
      <c r="CS705" s="30"/>
      <c r="CT705" s="30"/>
      <c r="CU705" s="30"/>
      <c r="CV705" s="30"/>
      <c r="CW705" s="30"/>
      <c r="CX705" s="30"/>
      <c r="CY705" s="30"/>
      <c r="CZ705" s="30"/>
      <c r="DA705" s="30"/>
      <c r="DB705" s="33"/>
      <c r="DC705" s="30"/>
      <c r="DD705" s="30"/>
      <c r="DE705" s="30"/>
      <c r="DF705" s="30"/>
      <c r="DG705" s="30"/>
      <c r="DH705" s="30"/>
      <c r="DI705" s="30"/>
      <c r="DJ705" s="30"/>
      <c r="DK705" s="30"/>
      <c r="DL705" s="29"/>
      <c r="DM705" s="29"/>
      <c r="DN705" s="30"/>
      <c r="DO705" s="30"/>
      <c r="DP705" s="30"/>
      <c r="DQ705" s="30"/>
      <c r="DR705" s="30"/>
      <c r="DS705" s="30"/>
      <c r="DT705" s="30"/>
      <c r="DU705" s="30"/>
      <c r="DV705" s="30"/>
      <c r="DW705" s="3">
        <v>3</v>
      </c>
      <c r="DX705" t="s">
        <v>3</v>
      </c>
      <c r="DY705" s="35">
        <v>9.8200000000000008E-6</v>
      </c>
      <c r="DZ705">
        <v>103.07299999999999</v>
      </c>
      <c r="EA705">
        <v>95.459000000000003</v>
      </c>
      <c r="EB705">
        <v>110.807</v>
      </c>
      <c r="EC705">
        <v>11.098000000000001</v>
      </c>
      <c r="ED705">
        <v>1.7000000000000001E-2</v>
      </c>
      <c r="EE705"/>
      <c r="EG705" s="33">
        <v>51</v>
      </c>
      <c r="EH705" s="30"/>
      <c r="EI705" s="34">
        <v>7.9799999999999998E-6</v>
      </c>
      <c r="EJ705" s="30">
        <v>60.445</v>
      </c>
      <c r="EK705" s="30">
        <v>55.332999999999998</v>
      </c>
      <c r="EL705" s="30">
        <v>70.900999999999996</v>
      </c>
      <c r="EM705" s="30">
        <v>16.260000000000002</v>
      </c>
      <c r="EN705" s="30">
        <v>1.4E-2</v>
      </c>
      <c r="EO705" s="30"/>
      <c r="EP705" s="30"/>
      <c r="EQ705" s="33"/>
      <c r="ER705" s="30"/>
      <c r="ES705" s="30"/>
      <c r="ET705" s="30"/>
      <c r="EU705" s="30"/>
      <c r="EV705" s="30"/>
      <c r="EW705" s="30"/>
      <c r="EX705" s="30"/>
      <c r="EY705" s="30"/>
      <c r="EZ705" s="30"/>
      <c r="GB705" s="29"/>
      <c r="GC705" s="29"/>
      <c r="GD705" s="29"/>
      <c r="GE705" s="29"/>
      <c r="GF705" s="29"/>
      <c r="GG705" s="29"/>
      <c r="GH705" s="29"/>
      <c r="GI705" s="29"/>
      <c r="GJ705" s="29"/>
      <c r="GK705" s="29"/>
      <c r="GL705" s="29"/>
      <c r="GM705" s="29"/>
      <c r="GN705" s="29"/>
    </row>
    <row r="706" spans="1:196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3"/>
      <c r="M706" s="30"/>
      <c r="N706" s="30"/>
      <c r="O706" s="30"/>
      <c r="P706" s="30"/>
      <c r="Q706" s="30"/>
      <c r="R706" s="30"/>
      <c r="S706" s="30"/>
      <c r="T706" s="30"/>
      <c r="U706" s="30"/>
      <c r="V706" s="33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Y706" t="s">
        <v>8</v>
      </c>
      <c r="BL706" s="33"/>
      <c r="BM706" s="30"/>
      <c r="BN706" s="30"/>
      <c r="BO706" s="30"/>
      <c r="BP706" s="30"/>
      <c r="BQ706" s="30"/>
      <c r="BR706" s="30"/>
      <c r="BS706" s="30"/>
      <c r="BT706" s="30"/>
      <c r="BU706" s="30"/>
      <c r="BV706" s="30"/>
      <c r="BW706" s="33"/>
      <c r="BX706" s="30"/>
      <c r="BY706" s="30"/>
      <c r="BZ706" s="30"/>
      <c r="CA706" s="30"/>
      <c r="CB706" s="30"/>
      <c r="CC706" s="30"/>
      <c r="CD706" s="30"/>
      <c r="CE706" s="30"/>
      <c r="CF706" s="30"/>
      <c r="CG706" s="33"/>
      <c r="CH706" s="30"/>
      <c r="CI706" s="30"/>
      <c r="CJ706" s="30"/>
      <c r="CK706" s="30"/>
      <c r="CL706" s="30"/>
      <c r="CM706" s="30"/>
      <c r="CN706" s="30"/>
      <c r="CO706" s="30"/>
      <c r="CP706" s="30"/>
      <c r="CQ706" s="30"/>
      <c r="CR706" s="30"/>
      <c r="CS706" s="30"/>
      <c r="CT706" s="30"/>
      <c r="CU706" s="30"/>
      <c r="CV706" s="30"/>
      <c r="CW706" s="30"/>
      <c r="CX706" s="30"/>
      <c r="CY706" s="30"/>
      <c r="CZ706" s="30"/>
      <c r="DA706" s="30"/>
      <c r="DB706" s="33"/>
      <c r="DC706" s="30"/>
      <c r="DD706" s="30"/>
      <c r="DE706" s="30"/>
      <c r="DF706" s="30"/>
      <c r="DG706" s="30"/>
      <c r="DH706" s="30"/>
      <c r="DI706" s="30"/>
      <c r="DJ706" s="30"/>
      <c r="DK706" s="30"/>
      <c r="DL706" s="29"/>
      <c r="DM706" s="29"/>
      <c r="DN706" s="30"/>
      <c r="DO706" s="30"/>
      <c r="DP706" s="30"/>
      <c r="DQ706" s="30"/>
      <c r="DR706" s="30"/>
      <c r="DS706" s="30"/>
      <c r="DT706" s="30"/>
      <c r="DU706" s="30"/>
      <c r="DV706" s="30"/>
      <c r="DW706" s="3">
        <v>4</v>
      </c>
      <c r="DX706" t="s">
        <v>7</v>
      </c>
      <c r="DY706" s="35">
        <v>2.17E-6</v>
      </c>
      <c r="DZ706">
        <v>1.7729999999999999</v>
      </c>
      <c r="EA706">
        <v>1.8169999999999999</v>
      </c>
      <c r="EB706">
        <v>1.0629999999999999</v>
      </c>
      <c r="EC706">
        <v>126.979</v>
      </c>
      <c r="ED706">
        <v>4.0000000000000001E-3</v>
      </c>
      <c r="EE706"/>
      <c r="EG706" s="33">
        <v>52</v>
      </c>
      <c r="EH706" s="30"/>
      <c r="EI706" s="34">
        <v>6.1399999999999997E-6</v>
      </c>
      <c r="EJ706" s="30">
        <v>63.749000000000002</v>
      </c>
      <c r="EK706" s="30">
        <v>49.106999999999999</v>
      </c>
      <c r="EL706" s="30">
        <v>72.191999999999993</v>
      </c>
      <c r="EM706" s="30">
        <v>-164.476</v>
      </c>
      <c r="EN706" s="30">
        <v>0.01</v>
      </c>
      <c r="EO706" s="30"/>
      <c r="EP706" s="30"/>
      <c r="EQ706" s="33"/>
      <c r="ER706" s="30"/>
      <c r="ES706" s="30"/>
      <c r="ET706" s="30"/>
      <c r="EU706" s="30"/>
      <c r="EV706" s="30"/>
      <c r="EW706" s="30"/>
      <c r="EX706" s="30"/>
      <c r="EY706" s="30"/>
      <c r="EZ706" s="30"/>
      <c r="GB706" s="29"/>
      <c r="GC706" s="29"/>
      <c r="GD706" s="29"/>
      <c r="GE706" s="29"/>
      <c r="GF706" s="29"/>
      <c r="GG706" s="29"/>
      <c r="GH706" s="29"/>
      <c r="GI706" s="29"/>
      <c r="GJ706" s="29"/>
      <c r="GK706" s="29"/>
      <c r="GL706" s="29"/>
      <c r="GM706" s="29"/>
      <c r="GN706" s="29"/>
    </row>
    <row r="707" spans="1:196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3"/>
      <c r="M707" s="30"/>
      <c r="N707" s="30"/>
      <c r="O707" s="30"/>
      <c r="P707" s="30"/>
      <c r="Q707" s="30"/>
      <c r="R707" s="30"/>
      <c r="S707" s="30"/>
      <c r="T707" s="30"/>
      <c r="U707" s="30"/>
      <c r="V707" s="33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Y707">
        <f>AX704/AX700</f>
        <v>32.571428571428569</v>
      </c>
      <c r="AZ707">
        <f>AX705/AX700</f>
        <v>444.64285714285717</v>
      </c>
      <c r="BL707" s="33"/>
      <c r="BM707" s="30"/>
      <c r="BN707" s="30"/>
      <c r="BO707" s="30"/>
      <c r="BP707" s="30"/>
      <c r="BQ707" s="30"/>
      <c r="BR707" s="30"/>
      <c r="BS707" s="30"/>
      <c r="BT707" s="30"/>
      <c r="BU707" s="30"/>
      <c r="BV707" s="30"/>
      <c r="BW707" s="33"/>
      <c r="BX707" s="30"/>
      <c r="BY707" s="30"/>
      <c r="BZ707" s="30"/>
      <c r="CA707" s="30"/>
      <c r="CB707" s="30"/>
      <c r="CC707" s="30"/>
      <c r="CD707" s="30"/>
      <c r="CE707" s="30"/>
      <c r="CF707" s="30"/>
      <c r="CG707" s="33"/>
      <c r="CH707" s="30"/>
      <c r="CI707" s="30"/>
      <c r="CJ707" s="30"/>
      <c r="CK707" s="30"/>
      <c r="CL707" s="30"/>
      <c r="CM707" s="30"/>
      <c r="CN707" s="30"/>
      <c r="CO707" s="30"/>
      <c r="CP707" s="30"/>
      <c r="CQ707" s="30"/>
      <c r="CR707" s="30"/>
      <c r="CS707" s="30"/>
      <c r="CT707" s="30"/>
      <c r="CU707" s="30"/>
      <c r="CV707" s="30"/>
      <c r="CW707" s="30"/>
      <c r="CX707" s="30"/>
      <c r="CY707" s="30"/>
      <c r="CZ707" s="30"/>
      <c r="DA707" s="30"/>
      <c r="DB707" s="33"/>
      <c r="DC707" s="30"/>
      <c r="DD707" s="30"/>
      <c r="DE707" s="30"/>
      <c r="DF707" s="30"/>
      <c r="DG707" s="30"/>
      <c r="DH707" s="30"/>
      <c r="DI707" s="30"/>
      <c r="DJ707" s="30"/>
      <c r="DK707" s="30"/>
      <c r="DL707" s="29"/>
      <c r="DM707" s="29"/>
      <c r="DN707" s="30"/>
      <c r="DO707" s="30"/>
      <c r="DP707" s="30"/>
      <c r="DQ707" s="30"/>
      <c r="DR707" s="30"/>
      <c r="DS707" s="30"/>
      <c r="DT707" s="30"/>
      <c r="DU707" s="30"/>
      <c r="DV707" s="30"/>
      <c r="DW707" s="3">
        <v>5</v>
      </c>
      <c r="DX707" t="s">
        <v>4</v>
      </c>
      <c r="DY707" s="35">
        <v>8.2900000000000002E-6</v>
      </c>
      <c r="DZ707">
        <v>101.819</v>
      </c>
      <c r="EA707">
        <v>94.174000000000007</v>
      </c>
      <c r="EB707">
        <v>110.056</v>
      </c>
      <c r="EC707">
        <v>-78.69</v>
      </c>
      <c r="ED707">
        <v>1.4999999999999999E-2</v>
      </c>
      <c r="EE707"/>
      <c r="EG707" s="33">
        <v>53</v>
      </c>
      <c r="EH707" s="30"/>
      <c r="EI707" s="34">
        <v>7.0600000000000002E-6</v>
      </c>
      <c r="EJ707" s="30">
        <v>70.465999999999994</v>
      </c>
      <c r="EK707" s="30">
        <v>55</v>
      </c>
      <c r="EL707" s="30">
        <v>85.697000000000003</v>
      </c>
      <c r="EM707" s="30">
        <v>21.800999999999998</v>
      </c>
      <c r="EN707" s="30">
        <v>1.2E-2</v>
      </c>
      <c r="EO707" s="30"/>
      <c r="EP707" s="30"/>
      <c r="EQ707" s="33"/>
      <c r="ER707" s="30"/>
      <c r="ES707" s="30"/>
      <c r="ET707" s="30"/>
      <c r="EU707" s="30"/>
      <c r="EV707" s="30"/>
      <c r="EW707" s="30"/>
      <c r="EX707" s="30"/>
      <c r="EY707" s="30"/>
      <c r="EZ707" s="30"/>
      <c r="GB707" s="29"/>
      <c r="GC707" s="29"/>
      <c r="GD707" s="29"/>
      <c r="GE707" s="29"/>
      <c r="GF707" s="29"/>
      <c r="GG707" s="29"/>
      <c r="GH707" s="29"/>
      <c r="GI707" s="29"/>
      <c r="GJ707" s="29"/>
      <c r="GK707" s="29"/>
      <c r="GL707" s="29"/>
      <c r="GM707" s="29"/>
      <c r="GN707" s="29"/>
    </row>
    <row r="708" spans="1:196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3"/>
      <c r="M708" s="30"/>
      <c r="N708" s="30"/>
      <c r="O708" s="30"/>
      <c r="P708" s="30"/>
      <c r="Q708" s="30"/>
      <c r="R708" s="30"/>
      <c r="S708" s="30"/>
      <c r="T708" s="30"/>
      <c r="U708" s="30"/>
      <c r="V708" s="33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T708">
        <f>AU709-AZ707</f>
        <v>177.85714285714283</v>
      </c>
      <c r="AU708">
        <f>AX705/(AX700+AX701)</f>
        <v>345.83333333333331</v>
      </c>
      <c r="AV708">
        <f>AW709-AY707</f>
        <v>13.028571428571432</v>
      </c>
      <c r="AW708">
        <f>AX704/(AX700+AX701)</f>
        <v>25.333333333333332</v>
      </c>
      <c r="AX708" t="s">
        <v>9</v>
      </c>
      <c r="AY708">
        <f>AX704/AX703</f>
        <v>17.53846153846154</v>
      </c>
      <c r="AZ708">
        <f>AX705/AX703</f>
        <v>239.42307692307696</v>
      </c>
      <c r="BL708" s="33"/>
      <c r="BM708" s="30"/>
      <c r="BN708" s="30"/>
      <c r="BO708" s="30"/>
      <c r="BP708" s="30"/>
      <c r="BQ708" s="30"/>
      <c r="BR708" s="30"/>
      <c r="BS708" s="30"/>
      <c r="BT708" s="30"/>
      <c r="BU708" s="30"/>
      <c r="BV708" s="30"/>
      <c r="BW708" s="33"/>
      <c r="BX708" s="30"/>
      <c r="BY708" s="30"/>
      <c r="BZ708" s="30"/>
      <c r="CA708" s="30"/>
      <c r="CB708" s="30"/>
      <c r="CC708" s="30"/>
      <c r="CD708" s="30"/>
      <c r="CE708" s="30"/>
      <c r="CF708" s="30"/>
      <c r="CG708" s="33"/>
      <c r="CH708" s="30"/>
      <c r="CI708" s="30"/>
      <c r="CJ708" s="30"/>
      <c r="CK708" s="30"/>
      <c r="CL708" s="30"/>
      <c r="CM708" s="30"/>
      <c r="CN708" s="30"/>
      <c r="CO708" s="30"/>
      <c r="CP708" s="30"/>
      <c r="CQ708" s="30"/>
      <c r="CR708" s="30"/>
      <c r="CS708" s="30"/>
      <c r="CT708" s="30"/>
      <c r="CU708" s="30"/>
      <c r="CV708" s="30"/>
      <c r="CW708" s="30"/>
      <c r="CX708" s="30"/>
      <c r="CY708" s="30"/>
      <c r="CZ708" s="30"/>
      <c r="DA708" s="30"/>
      <c r="DB708" s="33"/>
      <c r="DC708" s="30"/>
      <c r="DD708" s="30"/>
      <c r="DE708" s="30"/>
      <c r="DF708" s="30"/>
      <c r="DG708" s="30"/>
      <c r="DH708" s="30"/>
      <c r="DI708" s="30"/>
      <c r="DJ708" s="30"/>
      <c r="DK708" s="30"/>
      <c r="DL708" s="29"/>
      <c r="DM708" s="29"/>
      <c r="DN708" s="30"/>
      <c r="DO708" s="30"/>
      <c r="DP708" s="30"/>
      <c r="DQ708" s="30"/>
      <c r="DR708" s="30"/>
      <c r="DS708" s="30"/>
      <c r="DT708" s="30"/>
      <c r="DU708" s="30"/>
      <c r="DV708" s="30"/>
      <c r="DW708" s="3">
        <v>6</v>
      </c>
      <c r="DX708" t="s">
        <v>5</v>
      </c>
      <c r="DY708" s="35">
        <v>1.1399999999999999E-5</v>
      </c>
      <c r="DZ708">
        <v>104.327</v>
      </c>
      <c r="EA708">
        <v>96.744</v>
      </c>
      <c r="EB708">
        <v>111.559</v>
      </c>
      <c r="EC708">
        <v>100.886</v>
      </c>
      <c r="ED708">
        <v>0.02</v>
      </c>
      <c r="EE708"/>
      <c r="EG708" s="33">
        <v>54</v>
      </c>
      <c r="EH708" s="30" t="s">
        <v>3</v>
      </c>
      <c r="EI708" s="34">
        <v>8.9900000000000003E-6</v>
      </c>
      <c r="EJ708" s="30">
        <v>65.016000000000005</v>
      </c>
      <c r="EK708" s="30">
        <v>57.927</v>
      </c>
      <c r="EL708" s="30">
        <v>71.825000000000003</v>
      </c>
      <c r="EM708" s="30">
        <v>-71.325000000000003</v>
      </c>
      <c r="EN708" s="30">
        <v>1.6E-2</v>
      </c>
      <c r="EO708" s="30"/>
      <c r="EP708" s="30"/>
      <c r="EQ708" s="33"/>
      <c r="ER708" s="30"/>
      <c r="ES708" s="30"/>
      <c r="ET708" s="30"/>
      <c r="EU708" s="30"/>
      <c r="EV708" s="30"/>
      <c r="EW708" s="30"/>
      <c r="EX708" s="30"/>
      <c r="EY708" s="30"/>
      <c r="EZ708" s="30"/>
      <c r="GB708" s="29"/>
      <c r="GC708" s="29"/>
      <c r="GD708" s="29"/>
      <c r="GE708" s="29"/>
      <c r="GF708" s="29"/>
      <c r="GG708" s="29"/>
      <c r="GH708" s="29"/>
      <c r="GI708" s="29"/>
      <c r="GJ708" s="29"/>
      <c r="GK708" s="29"/>
      <c r="GL708" s="29"/>
      <c r="GM708" s="29"/>
      <c r="GN708" s="29"/>
    </row>
    <row r="709" spans="1:196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3"/>
      <c r="M709" s="30"/>
      <c r="N709" s="30"/>
      <c r="O709" s="30"/>
      <c r="P709" s="30"/>
      <c r="Q709" s="30"/>
      <c r="R709" s="30"/>
      <c r="S709" s="30"/>
      <c r="T709" s="30"/>
      <c r="U709" s="30"/>
      <c r="V709" s="33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U709">
        <f>AX705/(AX700-AX701)</f>
        <v>622.5</v>
      </c>
      <c r="AW709">
        <f>AX704/(AX700-AX701)</f>
        <v>45.6</v>
      </c>
      <c r="AX709" t="s">
        <v>10</v>
      </c>
      <c r="AY709">
        <f>AX704/AX702</f>
        <v>57</v>
      </c>
      <c r="AZ709">
        <f>AX705/AX702</f>
        <v>778.125</v>
      </c>
      <c r="BL709" s="33"/>
      <c r="BM709" s="30"/>
      <c r="BN709" s="30"/>
      <c r="BO709" s="30"/>
      <c r="BP709" s="30"/>
      <c r="BQ709" s="30"/>
      <c r="BR709" s="30"/>
      <c r="BS709" s="30"/>
      <c r="BT709" s="30"/>
      <c r="BU709" s="30"/>
      <c r="BV709" s="30"/>
      <c r="BW709" s="33"/>
      <c r="BX709" s="30"/>
      <c r="BY709" s="30"/>
      <c r="BZ709" s="30"/>
      <c r="CA709" s="30"/>
      <c r="CB709" s="30"/>
      <c r="CC709" s="30"/>
      <c r="CD709" s="30"/>
      <c r="CE709" s="30"/>
      <c r="CF709" s="30"/>
      <c r="CG709" s="33"/>
      <c r="CH709" s="30"/>
      <c r="CI709" s="30"/>
      <c r="CJ709" s="30"/>
      <c r="CK709" s="30"/>
      <c r="CL709" s="30"/>
      <c r="CM709" s="30"/>
      <c r="CN709" s="30"/>
      <c r="CO709" s="30"/>
      <c r="CP709" s="30"/>
      <c r="CQ709" s="30"/>
      <c r="CR709" s="30"/>
      <c r="CS709" s="30"/>
      <c r="CT709" s="30"/>
      <c r="CU709" s="30"/>
      <c r="CV709" s="30"/>
      <c r="CW709" s="30"/>
      <c r="CX709" s="30"/>
      <c r="CY709" s="30"/>
      <c r="CZ709" s="30"/>
      <c r="DA709" s="30"/>
      <c r="DB709" s="33"/>
      <c r="DC709" s="30"/>
      <c r="DD709" s="30"/>
      <c r="DE709" s="30"/>
      <c r="DF709" s="30"/>
      <c r="DG709" s="30"/>
      <c r="DH709" s="30"/>
      <c r="DI709" s="30"/>
      <c r="DJ709" s="30"/>
      <c r="DK709" s="30"/>
      <c r="DL709" s="29"/>
      <c r="DM709" s="29"/>
      <c r="DN709" s="30"/>
      <c r="DO709" s="30"/>
      <c r="DP709" s="30"/>
      <c r="DQ709" s="30"/>
      <c r="DR709" s="30"/>
      <c r="DS709" s="30"/>
      <c r="DT709" s="30"/>
      <c r="DU709" s="30"/>
      <c r="DV709" s="30"/>
      <c r="DW709" s="3">
        <v>3</v>
      </c>
      <c r="DX709" t="s">
        <v>160</v>
      </c>
      <c r="DY709" s="35">
        <v>1.9300000000000002E-5</v>
      </c>
      <c r="DZ709">
        <v>102.81399999999999</v>
      </c>
      <c r="EA709">
        <v>94.311999999999998</v>
      </c>
      <c r="EB709">
        <v>111.203</v>
      </c>
      <c r="EC709">
        <v>-77.775000000000006</v>
      </c>
      <c r="ED709">
        <v>3.4000000000000002E-2</v>
      </c>
      <c r="EE709"/>
      <c r="EG709" s="33">
        <v>55</v>
      </c>
      <c r="EH709" s="30" t="s">
        <v>7</v>
      </c>
      <c r="EI709" s="34">
        <v>2.21E-6</v>
      </c>
      <c r="EJ709" s="30">
        <v>5.9960000000000004</v>
      </c>
      <c r="EK709" s="30">
        <v>6.8620000000000001</v>
      </c>
      <c r="EL709" s="30">
        <v>7.6950000000000003</v>
      </c>
      <c r="EM709" s="30">
        <v>90.962999999999994</v>
      </c>
      <c r="EN709" s="30">
        <v>4.0000000000000001E-3</v>
      </c>
      <c r="EO709" s="30"/>
      <c r="EP709" s="30"/>
      <c r="EQ709" s="33"/>
      <c r="ER709" s="30"/>
      <c r="ES709" s="30"/>
      <c r="ET709" s="30"/>
      <c r="EU709" s="30"/>
      <c r="EV709" s="30"/>
      <c r="EW709" s="30"/>
      <c r="EX709" s="30"/>
      <c r="EY709" s="30"/>
      <c r="EZ709" s="30"/>
      <c r="GB709" s="29"/>
      <c r="GC709" s="29"/>
      <c r="GD709" s="29"/>
      <c r="GE709" s="29"/>
      <c r="GF709" s="29"/>
      <c r="GG709" s="29"/>
      <c r="GH709" s="29"/>
      <c r="GI709" s="29"/>
      <c r="GJ709" s="29"/>
      <c r="GK709" s="29"/>
      <c r="GL709" s="29"/>
      <c r="GM709" s="29"/>
      <c r="GN709" s="29"/>
    </row>
    <row r="710" spans="1:196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3"/>
      <c r="M710" s="30"/>
      <c r="N710" s="30"/>
      <c r="O710" s="30"/>
      <c r="P710" s="30"/>
      <c r="Q710" s="30"/>
      <c r="R710" s="30"/>
      <c r="S710" s="30"/>
      <c r="T710" s="30"/>
      <c r="U710" s="30"/>
      <c r="V710" s="33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3"/>
      <c r="AR710" s="30"/>
      <c r="AS710" s="30"/>
      <c r="AT710" s="30"/>
      <c r="AU710" s="30"/>
      <c r="AV710" s="30"/>
      <c r="AW710" s="30"/>
      <c r="AX710" s="30"/>
      <c r="AY710" s="30"/>
      <c r="AZ710" s="30"/>
      <c r="BA710" s="29"/>
      <c r="BB710" s="29"/>
      <c r="BC710" s="30"/>
      <c r="BD710" s="30"/>
      <c r="BE710" s="30"/>
      <c r="BF710" s="30"/>
      <c r="BG710" s="30"/>
      <c r="BH710" s="30"/>
      <c r="BI710" s="30"/>
      <c r="BJ710" s="30"/>
      <c r="BK710" s="30"/>
      <c r="BL710" s="33"/>
      <c r="BM710" s="30"/>
      <c r="BN710" s="30"/>
      <c r="BO710" s="30"/>
      <c r="BP710" s="30"/>
      <c r="BQ710" s="30"/>
      <c r="BR710" s="30"/>
      <c r="BS710" s="30"/>
      <c r="BT710" s="30"/>
      <c r="BU710" s="30"/>
      <c r="BV710" s="30"/>
      <c r="BW710" s="33"/>
      <c r="BX710" s="30"/>
      <c r="BY710" s="30"/>
      <c r="BZ710" s="30"/>
      <c r="CA710" s="30"/>
      <c r="CB710" s="30"/>
      <c r="CC710" s="30"/>
      <c r="CD710" s="30"/>
      <c r="CE710" s="30"/>
      <c r="CF710" s="30"/>
      <c r="CG710" s="33"/>
      <c r="CH710" s="30"/>
      <c r="CI710" s="30"/>
      <c r="CJ710" s="30"/>
      <c r="CK710" s="30"/>
      <c r="CL710" s="30"/>
      <c r="CM710" s="30"/>
      <c r="CN710" s="30"/>
      <c r="CO710" s="30"/>
      <c r="CP710" s="30"/>
      <c r="CQ710" s="30"/>
      <c r="CR710" s="30"/>
      <c r="CS710" s="30"/>
      <c r="CT710" s="30"/>
      <c r="CU710" s="30"/>
      <c r="CV710" s="30"/>
      <c r="CW710" s="30"/>
      <c r="CX710" s="30"/>
      <c r="CY710" s="30"/>
      <c r="CZ710" s="30"/>
      <c r="DA710" s="30"/>
      <c r="DB710" s="33"/>
      <c r="DC710" s="30"/>
      <c r="DD710" s="30"/>
      <c r="DE710" s="30"/>
      <c r="DF710" s="30"/>
      <c r="DG710" s="30"/>
      <c r="DH710" s="30"/>
      <c r="DI710" s="30"/>
      <c r="DJ710" s="30"/>
      <c r="DK710" s="30"/>
      <c r="DL710" s="29"/>
      <c r="DM710" s="29"/>
      <c r="DN710" s="30"/>
      <c r="DO710" s="30"/>
      <c r="DP710" s="30"/>
      <c r="DQ710" s="30"/>
      <c r="DR710" s="30"/>
      <c r="DS710" s="30"/>
      <c r="DT710" s="30"/>
      <c r="DU710" s="30"/>
      <c r="DV710" s="30"/>
      <c r="DW710" s="3">
        <v>3</v>
      </c>
      <c r="DX710" t="s">
        <v>160</v>
      </c>
      <c r="DY710" s="35">
        <v>1.9300000000000002E-5</v>
      </c>
      <c r="DZ710">
        <v>102.81399999999999</v>
      </c>
      <c r="EA710">
        <v>94.311999999999998</v>
      </c>
      <c r="EB710">
        <v>111.203</v>
      </c>
      <c r="EC710">
        <v>-77.775000000000006</v>
      </c>
      <c r="ED710">
        <v>3.4000000000000002E-2</v>
      </c>
      <c r="EE710"/>
      <c r="EG710" s="33">
        <v>56</v>
      </c>
      <c r="EH710" s="30" t="s">
        <v>4</v>
      </c>
      <c r="EI710" s="34">
        <v>5.8300000000000001E-6</v>
      </c>
      <c r="EJ710" s="30">
        <v>55.427</v>
      </c>
      <c r="EK710" s="30">
        <v>40.267000000000003</v>
      </c>
      <c r="EL710" s="30">
        <v>60.386000000000003</v>
      </c>
      <c r="EM710" s="30">
        <v>-165.964</v>
      </c>
      <c r="EN710" s="30">
        <v>0.01</v>
      </c>
      <c r="EO710" s="30"/>
      <c r="EP710" s="30"/>
      <c r="EQ710" s="33"/>
      <c r="ER710" s="30"/>
      <c r="ES710" s="30"/>
      <c r="ET710" s="30"/>
      <c r="EU710" s="30"/>
      <c r="EV710" s="30"/>
      <c r="EW710" s="30"/>
      <c r="EX710" s="30"/>
      <c r="EY710" s="30"/>
      <c r="EZ710" s="30"/>
      <c r="GB710" s="29"/>
      <c r="GC710" s="29"/>
      <c r="GD710" s="29"/>
      <c r="GE710" s="29"/>
      <c r="GF710" s="29"/>
      <c r="GG710" s="29"/>
      <c r="GH710" s="29"/>
      <c r="GI710" s="29"/>
      <c r="GJ710" s="29"/>
      <c r="GK710" s="29"/>
      <c r="GL710" s="29"/>
      <c r="GM710" s="29"/>
      <c r="GN710" s="29"/>
    </row>
    <row r="711" spans="1:196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3"/>
      <c r="M711" s="30"/>
      <c r="N711" s="30"/>
      <c r="O711" s="30"/>
      <c r="P711" s="30"/>
      <c r="Q711" s="30"/>
      <c r="R711" s="30"/>
      <c r="S711" s="30"/>
      <c r="T711" s="30"/>
      <c r="U711" s="30"/>
      <c r="V711" s="33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6"/>
      <c r="AR711" s="30"/>
      <c r="AS711" s="30"/>
      <c r="AT711" s="30"/>
      <c r="AU711" s="30"/>
      <c r="AV711" s="30"/>
      <c r="AW711" s="30"/>
      <c r="AX711" s="30"/>
      <c r="AY711" s="30"/>
      <c r="AZ711" s="30"/>
      <c r="BA711" s="29"/>
      <c r="BB711" s="29"/>
      <c r="BC711" s="30"/>
      <c r="BD711" s="30"/>
      <c r="BE711" s="30"/>
      <c r="BF711" s="30"/>
      <c r="BG711" s="30"/>
      <c r="BH711" s="30"/>
      <c r="BI711" s="30"/>
      <c r="BJ711" s="30"/>
      <c r="BK711" s="30"/>
      <c r="BL711" s="33"/>
      <c r="BM711" s="30"/>
      <c r="BN711" s="30"/>
      <c r="BO711" s="30"/>
      <c r="BP711" s="30"/>
      <c r="BQ711" s="30"/>
      <c r="BR711" s="30"/>
      <c r="BS711" s="30"/>
      <c r="BT711" s="30"/>
      <c r="BU711" s="30"/>
      <c r="BV711" s="30"/>
      <c r="BW711" s="33"/>
      <c r="BX711" s="30"/>
      <c r="BY711" s="30"/>
      <c r="BZ711" s="30"/>
      <c r="CA711" s="30"/>
      <c r="CB711" s="30"/>
      <c r="CC711" s="30"/>
      <c r="CD711" s="30"/>
      <c r="CE711" s="30"/>
      <c r="CF711" s="30"/>
      <c r="CG711" s="33"/>
      <c r="CH711" s="30"/>
      <c r="CI711" s="30"/>
      <c r="CJ711" s="30"/>
      <c r="CK711" s="30"/>
      <c r="CL711" s="30"/>
      <c r="CM711" s="30"/>
      <c r="CN711" s="30"/>
      <c r="CO711" s="30"/>
      <c r="CP711" s="30"/>
      <c r="CQ711" s="30"/>
      <c r="CR711" s="30"/>
      <c r="CS711" s="30"/>
      <c r="CT711" s="30"/>
      <c r="CU711" s="30"/>
      <c r="CV711" s="30"/>
      <c r="CW711" s="30"/>
      <c r="CX711" s="30"/>
      <c r="CY711" s="30"/>
      <c r="CZ711" s="30"/>
      <c r="DA711" s="30"/>
      <c r="DB711" s="33"/>
      <c r="DC711" s="30"/>
      <c r="DD711" s="30"/>
      <c r="DE711" s="30"/>
      <c r="DF711" s="30"/>
      <c r="DG711" s="30"/>
      <c r="DH711" s="30"/>
      <c r="DI711" s="30"/>
      <c r="DJ711" s="30"/>
      <c r="DK711" s="30"/>
      <c r="DL711" s="29"/>
      <c r="DM711" s="29"/>
      <c r="DN711" s="30"/>
      <c r="DO711" s="30"/>
      <c r="DP711" s="30"/>
      <c r="DQ711" s="30"/>
      <c r="DR711" s="30"/>
      <c r="DS711" s="30"/>
      <c r="DT711" s="30"/>
      <c r="DU711" s="30"/>
      <c r="DV711" s="30"/>
      <c r="DX711"/>
      <c r="DY711"/>
      <c r="DZ711"/>
      <c r="EA711"/>
      <c r="EB711"/>
      <c r="EC711"/>
      <c r="ED711"/>
      <c r="EE711"/>
      <c r="EG711" s="33">
        <v>57</v>
      </c>
      <c r="EH711" s="30" t="s">
        <v>5</v>
      </c>
      <c r="EI711" s="34">
        <v>1.5400000000000002E-5</v>
      </c>
      <c r="EJ711" s="30">
        <v>76.400000000000006</v>
      </c>
      <c r="EK711" s="30">
        <v>70.844999999999999</v>
      </c>
      <c r="EL711" s="30">
        <v>93.063999999999993</v>
      </c>
      <c r="EM711" s="30">
        <v>21.800999999999998</v>
      </c>
      <c r="EN711" s="30">
        <v>2.7E-2</v>
      </c>
      <c r="EO711" s="30"/>
      <c r="EP711" s="30"/>
      <c r="EQ711" s="33"/>
      <c r="ER711" s="30"/>
      <c r="ES711" s="30"/>
      <c r="ET711" s="30"/>
      <c r="EU711" s="30"/>
      <c r="EV711" s="30"/>
      <c r="EW711" s="30"/>
      <c r="EX711" s="30"/>
      <c r="EY711" s="30"/>
      <c r="EZ711" s="30"/>
      <c r="GB711" s="29"/>
      <c r="GC711" s="29"/>
      <c r="GD711" s="29"/>
      <c r="GE711" s="29"/>
      <c r="GF711" s="29"/>
      <c r="GG711" s="29"/>
      <c r="GH711" s="29"/>
      <c r="GI711" s="29"/>
      <c r="GJ711" s="29"/>
      <c r="GK711" s="29"/>
      <c r="GL711" s="29"/>
      <c r="GM711" s="29"/>
      <c r="GN711" s="29"/>
    </row>
    <row r="712" spans="1:196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3"/>
      <c r="M712" s="30"/>
      <c r="N712" s="30"/>
      <c r="O712" s="30"/>
      <c r="P712" s="30"/>
      <c r="Q712" s="30"/>
      <c r="R712" s="30"/>
      <c r="S712" s="30"/>
      <c r="T712" s="30"/>
      <c r="U712" s="30"/>
      <c r="V712" s="33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3"/>
      <c r="AR712" s="30"/>
      <c r="AS712" s="30"/>
      <c r="AT712" s="30"/>
      <c r="AU712" s="30"/>
      <c r="AV712" s="30"/>
      <c r="AW712" s="30"/>
      <c r="AX712" s="30"/>
      <c r="AY712" s="30"/>
      <c r="AZ712" s="30"/>
      <c r="BA712" s="29"/>
      <c r="BB712" s="29"/>
      <c r="BC712" s="30"/>
      <c r="BD712" s="30"/>
      <c r="BE712" s="30"/>
      <c r="BF712" s="30"/>
      <c r="BG712" s="30"/>
      <c r="BH712" s="30"/>
      <c r="BI712" s="30"/>
      <c r="BJ712" s="30"/>
      <c r="BK712" s="30"/>
      <c r="BL712" s="33"/>
      <c r="BM712" s="30"/>
      <c r="BN712" s="30"/>
      <c r="BO712" s="30"/>
      <c r="BP712" s="30"/>
      <c r="BQ712" s="30"/>
      <c r="BR712" s="30"/>
      <c r="BS712" s="30"/>
      <c r="BT712" s="30"/>
      <c r="BU712" s="30"/>
      <c r="BV712" s="30"/>
      <c r="BW712" s="33"/>
      <c r="BX712" s="30"/>
      <c r="BY712" s="30"/>
      <c r="BZ712" s="30"/>
      <c r="CA712" s="30"/>
      <c r="CB712" s="30"/>
      <c r="CC712" s="30"/>
      <c r="CD712" s="30"/>
      <c r="CE712" s="30"/>
      <c r="CF712" s="30"/>
      <c r="CG712" s="33"/>
      <c r="CH712" s="30"/>
      <c r="CI712" s="30"/>
      <c r="CJ712" s="30"/>
      <c r="CK712" s="30"/>
      <c r="CL712" s="30"/>
      <c r="CM712" s="30"/>
      <c r="CN712" s="30"/>
      <c r="CO712" s="30"/>
      <c r="CP712" s="30"/>
      <c r="CQ712" s="30"/>
      <c r="CR712" s="30"/>
      <c r="CS712" s="30"/>
      <c r="CT712" s="30"/>
      <c r="CU712" s="30"/>
      <c r="CV712" s="30"/>
      <c r="CW712" s="30"/>
      <c r="CX712" s="30"/>
      <c r="CY712" s="30"/>
      <c r="CZ712" s="30"/>
      <c r="DA712" s="30"/>
      <c r="DB712" s="33"/>
      <c r="DC712" s="30"/>
      <c r="DD712" s="30"/>
      <c r="DE712" s="30"/>
      <c r="DF712" s="30"/>
      <c r="DG712" s="30"/>
      <c r="DH712" s="30"/>
      <c r="DI712" s="30"/>
      <c r="DJ712" s="30"/>
      <c r="DK712" s="30"/>
      <c r="DL712" s="29"/>
      <c r="DM712" s="29"/>
      <c r="DN712" s="30"/>
      <c r="DO712" s="30"/>
      <c r="DP712" s="30"/>
      <c r="DQ712" s="30"/>
      <c r="DR712" s="30"/>
      <c r="DS712" s="30"/>
      <c r="DT712" s="30"/>
      <c r="DU712" s="30"/>
      <c r="DV712" s="30"/>
      <c r="DX712" t="s">
        <v>3</v>
      </c>
      <c r="DY712"/>
      <c r="DZ712"/>
      <c r="EA712"/>
      <c r="EB712"/>
      <c r="EC712"/>
      <c r="ED712">
        <v>1.5599999999999999E-2</v>
      </c>
      <c r="EE712"/>
      <c r="EG712" s="33">
        <v>54</v>
      </c>
      <c r="EH712" s="30" t="s">
        <v>56</v>
      </c>
      <c r="EI712" s="34">
        <v>4.6099999999999998E-4</v>
      </c>
      <c r="EJ712" s="30">
        <v>65.311000000000007</v>
      </c>
      <c r="EK712" s="30">
        <v>40.076999999999998</v>
      </c>
      <c r="EL712" s="30">
        <v>96.584000000000003</v>
      </c>
      <c r="EM712" s="30">
        <v>16.998999999999999</v>
      </c>
      <c r="EN712" s="30">
        <v>0.83199999999999996</v>
      </c>
      <c r="EO712" s="30"/>
      <c r="EP712" s="30"/>
      <c r="EQ712" s="33"/>
      <c r="ER712" s="30"/>
      <c r="ES712" s="30"/>
      <c r="ET712" s="30"/>
      <c r="EU712" s="30"/>
      <c r="EV712" s="30"/>
      <c r="EW712" s="30"/>
      <c r="EX712" s="30"/>
      <c r="EY712" s="30"/>
      <c r="EZ712" s="30"/>
      <c r="GB712" s="29"/>
      <c r="GC712" s="29"/>
      <c r="GD712" s="29"/>
      <c r="GE712" s="29"/>
      <c r="GF712" s="29"/>
      <c r="GG712" s="29"/>
      <c r="GH712" s="29"/>
      <c r="GI712" s="29"/>
      <c r="GJ712" s="29"/>
      <c r="GK712" s="29"/>
      <c r="GL712" s="29"/>
      <c r="GM712" s="29"/>
      <c r="GN712" s="29"/>
    </row>
    <row r="713" spans="1:196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3"/>
      <c r="M713" s="30"/>
      <c r="N713" s="30"/>
      <c r="O713" s="30"/>
      <c r="P713" s="30"/>
      <c r="Q713" s="30"/>
      <c r="R713" s="30"/>
      <c r="S713" s="30"/>
      <c r="T713" s="30"/>
      <c r="U713" s="30"/>
      <c r="V713" s="33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3"/>
      <c r="AR713" s="30"/>
      <c r="AS713" s="30"/>
      <c r="AT713" s="30"/>
      <c r="AU713" s="30"/>
      <c r="AV713" s="30"/>
      <c r="AW713" s="30"/>
      <c r="AX713" s="30"/>
      <c r="AY713" s="30"/>
      <c r="AZ713" s="30"/>
      <c r="BA713" s="29"/>
      <c r="BB713" s="29"/>
      <c r="BC713" s="30"/>
      <c r="BD713" s="30"/>
      <c r="BE713" s="30"/>
      <c r="BF713" s="30"/>
      <c r="BG713" s="30"/>
      <c r="BH713" s="30"/>
      <c r="BI713" s="30"/>
      <c r="BJ713" s="30"/>
      <c r="BK713" s="30"/>
      <c r="BL713" s="33"/>
      <c r="BM713" s="30"/>
      <c r="BN713" s="30"/>
      <c r="BO713" s="30"/>
      <c r="BP713" s="30"/>
      <c r="BQ713" s="30"/>
      <c r="BR713" s="30"/>
      <c r="BS713" s="30"/>
      <c r="BT713" s="30"/>
      <c r="BU713" s="30"/>
      <c r="BV713" s="30"/>
      <c r="BW713" s="33"/>
      <c r="BX713" s="30"/>
      <c r="BY713" s="30"/>
      <c r="BZ713" s="30"/>
      <c r="CA713" s="30"/>
      <c r="CB713" s="30"/>
      <c r="CC713" s="30"/>
      <c r="CD713" s="30"/>
      <c r="CE713" s="30"/>
      <c r="CF713" s="30"/>
      <c r="CG713" s="33"/>
      <c r="CH713" s="30"/>
      <c r="CI713" s="30"/>
      <c r="CJ713" s="30"/>
      <c r="CK713" s="30"/>
      <c r="CL713" s="30"/>
      <c r="CM713" s="30"/>
      <c r="CN713" s="30"/>
      <c r="CO713" s="30"/>
      <c r="CP713" s="30"/>
      <c r="CQ713" s="30"/>
      <c r="CR713" s="30"/>
      <c r="CS713" s="30"/>
      <c r="CT713" s="30"/>
      <c r="CU713" s="30"/>
      <c r="CV713" s="30"/>
      <c r="CW713" s="30"/>
      <c r="CX713" s="30"/>
      <c r="CY713" s="30"/>
      <c r="CZ713" s="30"/>
      <c r="DA713" s="30"/>
      <c r="DB713" s="33"/>
      <c r="DC713" s="30"/>
      <c r="DD713" s="30"/>
      <c r="DE713" s="30"/>
      <c r="DF713" s="30"/>
      <c r="DG713" s="30"/>
      <c r="DH713" s="30"/>
      <c r="DI713" s="30"/>
      <c r="DJ713" s="30"/>
      <c r="DK713" s="30"/>
      <c r="DL713" s="29"/>
      <c r="DM713" s="29"/>
      <c r="DN713" s="30"/>
      <c r="DO713" s="30"/>
      <c r="DP713" s="30"/>
      <c r="DQ713" s="30"/>
      <c r="DR713" s="30"/>
      <c r="DS713" s="30"/>
      <c r="DT713" s="30"/>
      <c r="DU713" s="30"/>
      <c r="DV713" s="30"/>
      <c r="DX713" t="s">
        <v>7</v>
      </c>
      <c r="DY713"/>
      <c r="DZ713"/>
      <c r="EA713"/>
      <c r="EB713"/>
      <c r="EC713"/>
      <c r="ED713">
        <v>3.7499999999999999E-3</v>
      </c>
      <c r="EE713"/>
      <c r="EG713" s="33">
        <v>54</v>
      </c>
      <c r="EH713" s="30" t="s">
        <v>56</v>
      </c>
      <c r="EI713" s="34">
        <v>4.6099999999999998E-4</v>
      </c>
      <c r="EJ713" s="30">
        <v>65.311000000000007</v>
      </c>
      <c r="EK713" s="30">
        <v>40.076999999999998</v>
      </c>
      <c r="EL713" s="30">
        <v>96.584000000000003</v>
      </c>
      <c r="EM713" s="30">
        <v>16.998999999999999</v>
      </c>
      <c r="EN713" s="30">
        <v>0.83199999999999996</v>
      </c>
      <c r="EO713" s="30"/>
      <c r="EP713" s="30"/>
      <c r="EQ713" s="33">
        <v>54</v>
      </c>
      <c r="ER713" s="30" t="s">
        <v>3</v>
      </c>
      <c r="ES713" s="34">
        <v>8.9900000000000003E-6</v>
      </c>
      <c r="ET713" s="30">
        <v>65.016000000000005</v>
      </c>
      <c r="EU713" s="30">
        <v>57.927</v>
      </c>
      <c r="EV713" s="30">
        <v>71.825000000000003</v>
      </c>
      <c r="EW713" s="30">
        <v>-71.325000000000003</v>
      </c>
      <c r="EX713" s="30">
        <v>1.6E-2</v>
      </c>
      <c r="EY713" s="30"/>
      <c r="EZ713" s="30"/>
      <c r="GB713" s="29"/>
      <c r="GC713" s="29"/>
      <c r="GD713" s="29"/>
      <c r="GE713" s="29"/>
      <c r="GF713" s="29"/>
      <c r="GG713" s="29"/>
      <c r="GH713" s="29"/>
      <c r="GI713" s="29"/>
      <c r="GJ713" s="29"/>
      <c r="GK713" s="29"/>
      <c r="GL713" s="29"/>
      <c r="GM713" s="29"/>
      <c r="GN713" s="29"/>
    </row>
    <row r="714" spans="1:196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3"/>
      <c r="M714" s="30"/>
      <c r="N714" s="30"/>
      <c r="O714" s="30"/>
      <c r="P714" s="30"/>
      <c r="Q714" s="30"/>
      <c r="R714" s="30"/>
      <c r="S714" s="30"/>
      <c r="T714" s="30"/>
      <c r="U714" s="30"/>
      <c r="V714" s="33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3"/>
      <c r="AR714" s="30"/>
      <c r="AS714" s="30"/>
      <c r="AT714" s="30"/>
      <c r="AU714" s="30"/>
      <c r="AV714" s="30"/>
      <c r="AW714" s="30"/>
      <c r="AX714" s="30"/>
      <c r="AY714" s="30"/>
      <c r="AZ714" s="30"/>
      <c r="BA714" s="29"/>
      <c r="BB714" s="29"/>
      <c r="BC714" s="30"/>
      <c r="BD714" s="30"/>
      <c r="BE714" s="30"/>
      <c r="BF714" s="30"/>
      <c r="BG714" s="30"/>
      <c r="BH714" s="30"/>
      <c r="BI714" s="30"/>
      <c r="BJ714" s="30"/>
      <c r="BK714" s="30"/>
      <c r="BL714" s="33"/>
      <c r="BM714" s="30"/>
      <c r="BN714" s="30"/>
      <c r="BO714" s="30"/>
      <c r="BP714" s="30"/>
      <c r="BQ714" s="30"/>
      <c r="BR714" s="30"/>
      <c r="BS714" s="30"/>
      <c r="BT714" s="30"/>
      <c r="BU714" s="30"/>
      <c r="BV714" s="30"/>
      <c r="BW714" s="33"/>
      <c r="BX714" s="30"/>
      <c r="BY714" s="30"/>
      <c r="BZ714" s="30"/>
      <c r="CA714" s="30"/>
      <c r="CB714" s="30"/>
      <c r="CC714" s="30"/>
      <c r="CD714" s="30"/>
      <c r="CE714" s="30"/>
      <c r="CF714" s="30"/>
      <c r="CG714" s="33"/>
      <c r="CH714" s="30"/>
      <c r="CI714" s="30"/>
      <c r="CJ714" s="30"/>
      <c r="CK714" s="30"/>
      <c r="CL714" s="30"/>
      <c r="CM714" s="30"/>
      <c r="CN714" s="30"/>
      <c r="CO714" s="30"/>
      <c r="CP714" s="30"/>
      <c r="CQ714" s="30"/>
      <c r="CR714" s="30"/>
      <c r="CS714" s="30"/>
      <c r="CT714" s="30"/>
      <c r="CU714" s="30"/>
      <c r="CV714" s="30"/>
      <c r="CW714" s="30"/>
      <c r="CX714" s="30"/>
      <c r="CY714" s="30"/>
      <c r="CZ714" s="30"/>
      <c r="DA714" s="30"/>
      <c r="DB714" s="33"/>
      <c r="DC714" s="30"/>
      <c r="DD714" s="30"/>
      <c r="DE714" s="30"/>
      <c r="DF714" s="30"/>
      <c r="DG714" s="30"/>
      <c r="DH714" s="30"/>
      <c r="DI714" s="30"/>
      <c r="DJ714" s="30"/>
      <c r="DK714" s="30"/>
      <c r="DL714" s="29"/>
      <c r="DM714" s="29"/>
      <c r="DN714" s="30"/>
      <c r="DO714" s="30"/>
      <c r="DP714" s="30"/>
      <c r="DQ714" s="30"/>
      <c r="DR714" s="30"/>
      <c r="DS714" s="30"/>
      <c r="DT714" s="30"/>
      <c r="DU714" s="30"/>
      <c r="DV714" s="30"/>
      <c r="DX714" t="s">
        <v>4</v>
      </c>
      <c r="DY714"/>
      <c r="DZ714"/>
      <c r="EA714"/>
      <c r="EB714"/>
      <c r="EC714"/>
      <c r="ED714">
        <v>1.24E-2</v>
      </c>
      <c r="EE714"/>
      <c r="EG714" s="33"/>
      <c r="EH714" s="30"/>
      <c r="EI714" s="30"/>
      <c r="EJ714" s="30"/>
      <c r="EK714" s="30"/>
      <c r="EL714" s="30"/>
      <c r="EM714" s="30"/>
      <c r="EN714" s="30"/>
      <c r="EO714" s="30" t="s">
        <v>8</v>
      </c>
      <c r="EP714" s="30"/>
      <c r="EQ714" s="33">
        <v>55</v>
      </c>
      <c r="ER714" s="30" t="s">
        <v>7</v>
      </c>
      <c r="ES714" s="34">
        <v>2.21E-6</v>
      </c>
      <c r="ET714" s="30">
        <v>5.9960000000000004</v>
      </c>
      <c r="EU714" s="30">
        <v>6.8620000000000001</v>
      </c>
      <c r="EV714" s="30">
        <v>7.6950000000000003</v>
      </c>
      <c r="EW714" s="30">
        <v>90.962999999999994</v>
      </c>
      <c r="EX714" s="30">
        <v>4.0000000000000001E-3</v>
      </c>
      <c r="EY714" s="30"/>
      <c r="EZ714" s="30"/>
      <c r="GB714" s="29"/>
      <c r="GC714" s="29"/>
      <c r="GD714" s="29"/>
      <c r="GE714" s="29"/>
      <c r="GF714" s="29"/>
      <c r="GG714" s="29"/>
      <c r="GH714" s="29"/>
      <c r="GI714" s="29"/>
      <c r="GJ714" s="29"/>
      <c r="GK714" s="29"/>
      <c r="GL714" s="29"/>
      <c r="GM714" s="29"/>
      <c r="GN714" s="29"/>
    </row>
    <row r="715" spans="1:196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3"/>
      <c r="M715" s="30"/>
      <c r="N715" s="30"/>
      <c r="O715" s="30"/>
      <c r="P715" s="30"/>
      <c r="Q715" s="30"/>
      <c r="R715" s="30"/>
      <c r="S715" s="30"/>
      <c r="T715" s="30"/>
      <c r="U715" s="30"/>
      <c r="V715" s="33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3"/>
      <c r="AR715" s="30"/>
      <c r="AS715" s="30"/>
      <c r="AT715" s="30"/>
      <c r="AU715" s="30"/>
      <c r="AV715" s="30"/>
      <c r="AW715" s="30"/>
      <c r="AX715" s="30"/>
      <c r="AY715" s="30"/>
      <c r="AZ715" s="30"/>
      <c r="BA715" s="29"/>
      <c r="BB715" s="29"/>
      <c r="BC715" s="30"/>
      <c r="BD715" s="30"/>
      <c r="BE715" s="30"/>
      <c r="BF715" s="30"/>
      <c r="BG715" s="30"/>
      <c r="BH715" s="30"/>
      <c r="BI715" s="30"/>
      <c r="BJ715" s="30"/>
      <c r="BK715" s="30"/>
      <c r="BL715" s="33"/>
      <c r="BM715" s="30"/>
      <c r="BN715" s="30"/>
      <c r="BO715" s="30"/>
      <c r="BP715" s="30"/>
      <c r="BQ715" s="30"/>
      <c r="BR715" s="30"/>
      <c r="BS715" s="30"/>
      <c r="BT715" s="30"/>
      <c r="BU715" s="30"/>
      <c r="BV715" s="30"/>
      <c r="BW715" s="33"/>
      <c r="BX715" s="30"/>
      <c r="BY715" s="30"/>
      <c r="BZ715" s="30"/>
      <c r="CA715" s="30"/>
      <c r="CB715" s="30"/>
      <c r="CC715" s="30"/>
      <c r="CD715" s="30"/>
      <c r="CE715" s="30"/>
      <c r="CF715" s="30"/>
      <c r="CG715" s="33"/>
      <c r="CH715" s="30"/>
      <c r="CI715" s="30"/>
      <c r="CJ715" s="30"/>
      <c r="CK715" s="30"/>
      <c r="CL715" s="30"/>
      <c r="CM715" s="30"/>
      <c r="CN715" s="30"/>
      <c r="CO715" s="30"/>
      <c r="CP715" s="30"/>
      <c r="CQ715" s="30"/>
      <c r="CR715" s="30"/>
      <c r="CS715" s="30"/>
      <c r="CT715" s="30"/>
      <c r="CU715" s="30"/>
      <c r="CV715" s="30"/>
      <c r="CW715" s="30"/>
      <c r="CX715" s="30"/>
      <c r="CY715" s="30"/>
      <c r="CZ715" s="30"/>
      <c r="DA715" s="30"/>
      <c r="DB715" s="33"/>
      <c r="DC715" s="30"/>
      <c r="DD715" s="30"/>
      <c r="DE715" s="30"/>
      <c r="DF715" s="30"/>
      <c r="DG715" s="30"/>
      <c r="DH715" s="30"/>
      <c r="DI715" s="30"/>
      <c r="DJ715" s="30"/>
      <c r="DK715" s="30"/>
      <c r="DL715" s="29"/>
      <c r="DM715" s="29"/>
      <c r="DN715" s="30"/>
      <c r="DO715" s="30"/>
      <c r="DP715" s="30"/>
      <c r="DQ715" s="30"/>
      <c r="DR715" s="30"/>
      <c r="DS715" s="30"/>
      <c r="DT715" s="30"/>
      <c r="DU715" s="30"/>
      <c r="DV715" s="30"/>
      <c r="DX715" t="s">
        <v>5</v>
      </c>
      <c r="DY715"/>
      <c r="DZ715"/>
      <c r="EA715"/>
      <c r="EB715"/>
      <c r="EC715"/>
      <c r="ED715">
        <v>2.06E-2</v>
      </c>
      <c r="EE715"/>
      <c r="EG715" s="33"/>
      <c r="EH715" s="30"/>
      <c r="EI715" s="30"/>
      <c r="EJ715" s="30"/>
      <c r="EK715" s="30"/>
      <c r="EL715" s="30"/>
      <c r="EM715" s="30"/>
      <c r="EN715" s="30"/>
      <c r="EO715" s="30">
        <v>52</v>
      </c>
      <c r="EP715" s="30">
        <v>52</v>
      </c>
      <c r="EQ715" s="33">
        <v>56</v>
      </c>
      <c r="ER715" s="30" t="s">
        <v>4</v>
      </c>
      <c r="ES715" s="34">
        <v>5.8300000000000001E-6</v>
      </c>
      <c r="ET715" s="30">
        <v>55.427</v>
      </c>
      <c r="EU715" s="30">
        <v>40.267000000000003</v>
      </c>
      <c r="EV715" s="30">
        <v>60.386000000000003</v>
      </c>
      <c r="EW715" s="30">
        <v>-165.964</v>
      </c>
      <c r="EX715" s="30">
        <v>0.01</v>
      </c>
      <c r="EY715" s="30"/>
      <c r="EZ715" s="30"/>
      <c r="GB715" s="29"/>
      <c r="GC715" s="29"/>
      <c r="GD715" s="29"/>
      <c r="GE715" s="29"/>
      <c r="GF715" s="29"/>
      <c r="GG715" s="29"/>
      <c r="GH715" s="29"/>
      <c r="GI715" s="29"/>
      <c r="GJ715" s="29"/>
      <c r="GK715" s="29"/>
      <c r="GL715" s="29"/>
      <c r="GM715" s="29"/>
      <c r="GN715" s="29"/>
    </row>
    <row r="716" spans="1:196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3"/>
      <c r="M716" s="30"/>
      <c r="N716" s="30"/>
      <c r="O716" s="30"/>
      <c r="P716" s="30"/>
      <c r="Q716" s="30"/>
      <c r="R716" s="30"/>
      <c r="S716" s="30"/>
      <c r="T716" s="30"/>
      <c r="U716" s="30"/>
      <c r="V716" s="33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3"/>
      <c r="AR716" s="30"/>
      <c r="AS716" s="30"/>
      <c r="AT716" s="30"/>
      <c r="AU716" s="30"/>
      <c r="AV716" s="30"/>
      <c r="AW716" s="30"/>
      <c r="AX716" s="30"/>
      <c r="AY716" s="30"/>
      <c r="AZ716" s="30"/>
      <c r="BA716" s="29"/>
      <c r="BB716" s="29"/>
      <c r="BC716" s="30"/>
      <c r="BD716" s="30"/>
      <c r="BE716" s="30"/>
      <c r="BF716" s="30"/>
      <c r="BG716" s="30"/>
      <c r="BH716" s="30"/>
      <c r="BI716" s="30"/>
      <c r="BJ716" s="30"/>
      <c r="BK716" s="30"/>
      <c r="BL716" s="33"/>
      <c r="BM716" s="30"/>
      <c r="BN716" s="30"/>
      <c r="BO716" s="30"/>
      <c r="BP716" s="30"/>
      <c r="BQ716" s="30"/>
      <c r="BR716" s="30"/>
      <c r="BS716" s="30"/>
      <c r="BT716" s="30"/>
      <c r="BU716" s="30"/>
      <c r="BV716" s="30"/>
      <c r="BW716" s="33"/>
      <c r="BX716" s="30"/>
      <c r="BY716" s="30"/>
      <c r="BZ716" s="30"/>
      <c r="CA716" s="30"/>
      <c r="CB716" s="30"/>
      <c r="CC716" s="30"/>
      <c r="CD716" s="30"/>
      <c r="CE716" s="30"/>
      <c r="CF716" s="30"/>
      <c r="CG716" s="33"/>
      <c r="CH716" s="30"/>
      <c r="CI716" s="30"/>
      <c r="CJ716" s="30"/>
      <c r="CK716" s="30"/>
      <c r="CL716" s="30"/>
      <c r="CM716" s="30"/>
      <c r="CN716" s="30"/>
      <c r="CO716" s="30"/>
      <c r="CP716" s="30"/>
      <c r="CQ716" s="30"/>
      <c r="CR716" s="30"/>
      <c r="CS716" s="30"/>
      <c r="CT716" s="30"/>
      <c r="CU716" s="30"/>
      <c r="CV716" s="30"/>
      <c r="CW716" s="30"/>
      <c r="CX716" s="30"/>
      <c r="CY716" s="30"/>
      <c r="CZ716" s="30"/>
      <c r="DA716" s="30"/>
      <c r="DB716" s="33"/>
      <c r="DC716" s="30"/>
      <c r="DD716" s="30"/>
      <c r="DE716" s="30"/>
      <c r="DF716" s="30"/>
      <c r="DG716" s="30"/>
      <c r="DH716" s="30"/>
      <c r="DI716" s="30"/>
      <c r="DJ716" s="30"/>
      <c r="DK716" s="30"/>
      <c r="DL716" s="29"/>
      <c r="DM716" s="29"/>
      <c r="DN716" s="30"/>
      <c r="DO716" s="30"/>
      <c r="DP716" s="30"/>
      <c r="DQ716" s="30"/>
      <c r="DR716" s="30"/>
      <c r="DS716" s="30"/>
      <c r="DT716" s="30"/>
      <c r="DU716" s="30"/>
      <c r="DV716" s="30"/>
      <c r="DX716"/>
      <c r="DY716"/>
      <c r="DZ716"/>
      <c r="EA716"/>
      <c r="EB716"/>
      <c r="EC716"/>
      <c r="ED716">
        <v>0.96399999999999997</v>
      </c>
      <c r="EE716"/>
      <c r="EG716" s="33"/>
      <c r="EH716" s="30"/>
      <c r="EI716" s="30"/>
      <c r="EJ716" s="30">
        <v>17.333333329999999</v>
      </c>
      <c r="EK716" s="30">
        <v>41.6</v>
      </c>
      <c r="EL716" s="30">
        <v>17.333333329999999</v>
      </c>
      <c r="EM716" s="30">
        <v>41.6</v>
      </c>
      <c r="EN716" s="30" t="s">
        <v>9</v>
      </c>
      <c r="EO716" s="30">
        <v>30.814814810000001</v>
      </c>
      <c r="EP716" s="30">
        <v>30.814814810000001</v>
      </c>
      <c r="EQ716" s="33">
        <v>57</v>
      </c>
      <c r="ER716" s="30" t="s">
        <v>5</v>
      </c>
      <c r="ES716" s="34">
        <v>1.5400000000000002E-5</v>
      </c>
      <c r="ET716" s="30">
        <v>76.400000000000006</v>
      </c>
      <c r="EU716" s="30">
        <v>70.844999999999999</v>
      </c>
      <c r="EV716" s="30">
        <v>93.063999999999993</v>
      </c>
      <c r="EW716" s="30">
        <v>21.800999999999998</v>
      </c>
      <c r="EX716" s="30">
        <v>2.7E-2</v>
      </c>
      <c r="EY716" s="30"/>
      <c r="EZ716" s="30"/>
      <c r="GB716" s="29"/>
      <c r="GC716" s="29"/>
      <c r="GD716" s="29"/>
      <c r="GE716" s="29"/>
      <c r="GF716" s="29"/>
      <c r="GG716" s="29"/>
      <c r="GH716" s="29"/>
      <c r="GI716" s="29"/>
      <c r="GJ716" s="29"/>
      <c r="GK716" s="29"/>
      <c r="GL716" s="29"/>
      <c r="GM716" s="29"/>
      <c r="GN716" s="29"/>
    </row>
    <row r="717" spans="1:196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3"/>
      <c r="M717" s="30"/>
      <c r="N717" s="30"/>
      <c r="O717" s="30"/>
      <c r="P717" s="30"/>
      <c r="Q717" s="30"/>
      <c r="R717" s="30"/>
      <c r="S717" s="30"/>
      <c r="T717" s="30"/>
      <c r="U717" s="30"/>
      <c r="V717" s="33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3"/>
      <c r="AR717" s="30"/>
      <c r="AS717" s="30"/>
      <c r="AT717" s="30"/>
      <c r="AU717" s="30"/>
      <c r="AV717" s="30"/>
      <c r="AW717" s="30"/>
      <c r="AX717" s="30"/>
      <c r="AY717" s="30"/>
      <c r="AZ717" s="30"/>
      <c r="BA717" s="29"/>
      <c r="BB717" s="29"/>
      <c r="BC717" s="30"/>
      <c r="BD717" s="30"/>
      <c r="BE717" s="30"/>
      <c r="BF717" s="30"/>
      <c r="BG717" s="30"/>
      <c r="BH717" s="30"/>
      <c r="BI717" s="30"/>
      <c r="BJ717" s="30"/>
      <c r="BK717" s="30"/>
      <c r="BL717" s="33"/>
      <c r="BM717" s="30"/>
      <c r="BN717" s="30"/>
      <c r="BO717" s="30"/>
      <c r="BP717" s="30"/>
      <c r="BQ717" s="30"/>
      <c r="BR717" s="30"/>
      <c r="BS717" s="30"/>
      <c r="BT717" s="30"/>
      <c r="BU717" s="30"/>
      <c r="BV717" s="30"/>
      <c r="BW717" s="33"/>
      <c r="BX717" s="30"/>
      <c r="BY717" s="30"/>
      <c r="BZ717" s="30"/>
      <c r="CA717" s="30"/>
      <c r="CB717" s="30"/>
      <c r="CC717" s="30"/>
      <c r="CD717" s="30"/>
      <c r="CE717" s="30"/>
      <c r="CF717" s="30"/>
      <c r="CG717" s="33"/>
      <c r="CH717" s="30"/>
      <c r="CI717" s="30"/>
      <c r="CJ717" s="30"/>
      <c r="CK717" s="30"/>
      <c r="CL717" s="30"/>
      <c r="CM717" s="30"/>
      <c r="CN717" s="30"/>
      <c r="CO717" s="30"/>
      <c r="CP717" s="30"/>
      <c r="CQ717" s="30"/>
      <c r="CR717" s="30"/>
      <c r="CS717" s="30"/>
      <c r="CT717" s="30"/>
      <c r="CU717" s="30"/>
      <c r="CV717" s="30"/>
      <c r="CW717" s="30"/>
      <c r="CX717" s="30"/>
      <c r="CY717" s="30"/>
      <c r="CZ717" s="30"/>
      <c r="DA717" s="30"/>
      <c r="DB717" s="33"/>
      <c r="DC717" s="30"/>
      <c r="DD717" s="30"/>
      <c r="DE717" s="30"/>
      <c r="DF717" s="30"/>
      <c r="DG717" s="30"/>
      <c r="DH717" s="30"/>
      <c r="DI717" s="30"/>
      <c r="DJ717" s="30"/>
      <c r="DK717" s="30"/>
      <c r="DL717" s="29"/>
      <c r="DM717" s="29"/>
      <c r="DN717" s="30"/>
      <c r="DO717" s="30"/>
      <c r="DP717" s="30"/>
      <c r="DQ717" s="30"/>
      <c r="DR717" s="30"/>
      <c r="DS717" s="30"/>
      <c r="DT717" s="30"/>
      <c r="DU717" s="30"/>
      <c r="DV717" s="30"/>
      <c r="DX717" t="s">
        <v>147</v>
      </c>
      <c r="DY717"/>
      <c r="DZ717"/>
      <c r="EA717"/>
      <c r="EB717"/>
      <c r="EC717"/>
      <c r="ED717">
        <v>5.0250000000000004</v>
      </c>
      <c r="EE717"/>
      <c r="EG717" s="33"/>
      <c r="EH717" s="30"/>
      <c r="EI717" s="30"/>
      <c r="EJ717" s="30"/>
      <c r="EK717" s="30">
        <v>69.333333330000002</v>
      </c>
      <c r="EL717" s="30"/>
      <c r="EM717" s="30">
        <v>69.333333330000002</v>
      </c>
      <c r="EN717" s="30" t="s">
        <v>10</v>
      </c>
      <c r="EO717" s="30">
        <v>83.2</v>
      </c>
      <c r="EP717" s="30">
        <v>83.2</v>
      </c>
      <c r="EQ717" s="33">
        <v>58</v>
      </c>
      <c r="ER717" s="30" t="s">
        <v>3</v>
      </c>
      <c r="ES717" s="34">
        <v>7.7400000000000004E-6</v>
      </c>
      <c r="ET717" s="30">
        <v>81.915999999999997</v>
      </c>
      <c r="EU717" s="30">
        <v>68.123000000000005</v>
      </c>
      <c r="EV717" s="30">
        <v>98.334999999999994</v>
      </c>
      <c r="EW717" s="30">
        <v>79.412999999999997</v>
      </c>
      <c r="EX717" s="30">
        <v>1.2999999999999999E-2</v>
      </c>
      <c r="EY717" s="30"/>
      <c r="EZ717" s="30"/>
      <c r="GB717" s="29"/>
      <c r="GC717" s="29"/>
      <c r="GD717" s="29"/>
      <c r="GE717" s="29"/>
      <c r="GF717" s="29"/>
      <c r="GG717" s="29"/>
      <c r="GH717" s="29"/>
      <c r="GI717" s="29"/>
      <c r="GJ717" s="29"/>
      <c r="GK717" s="29"/>
      <c r="GL717" s="29"/>
      <c r="GM717" s="29"/>
      <c r="GN717" s="29"/>
    </row>
    <row r="718" spans="1:196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3"/>
      <c r="M718" s="30"/>
      <c r="N718" s="30"/>
      <c r="O718" s="30"/>
      <c r="P718" s="30"/>
      <c r="Q718" s="30"/>
      <c r="R718" s="30"/>
      <c r="S718" s="30"/>
      <c r="T718" s="30"/>
      <c r="U718" s="30"/>
      <c r="V718" s="33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3"/>
      <c r="AR718" s="30"/>
      <c r="AS718" s="30"/>
      <c r="AT718" s="30"/>
      <c r="AU718" s="30"/>
      <c r="AV718" s="30"/>
      <c r="AW718" s="30"/>
      <c r="AX718" s="30"/>
      <c r="AY718" s="30"/>
      <c r="AZ718" s="30"/>
      <c r="BA718" s="29"/>
      <c r="BB718" s="29"/>
      <c r="BC718" s="30"/>
      <c r="BD718" s="30"/>
      <c r="BE718" s="30"/>
      <c r="BF718" s="30"/>
      <c r="BG718" s="30"/>
      <c r="BH718" s="30"/>
      <c r="BI718" s="30"/>
      <c r="BJ718" s="30"/>
      <c r="BK718" s="30"/>
      <c r="BL718" s="33"/>
      <c r="BM718" s="30"/>
      <c r="BN718" s="30"/>
      <c r="BO718" s="30"/>
      <c r="BP718" s="30"/>
      <c r="BQ718" s="30"/>
      <c r="BR718" s="30"/>
      <c r="BS718" s="30"/>
      <c r="BT718" s="30"/>
      <c r="BU718" s="30"/>
      <c r="BV718" s="30"/>
      <c r="BW718" s="33"/>
      <c r="BX718" s="30"/>
      <c r="BY718" s="30"/>
      <c r="BZ718" s="30"/>
      <c r="CA718" s="30"/>
      <c r="CB718" s="30"/>
      <c r="CC718" s="30"/>
      <c r="CD718" s="30"/>
      <c r="CE718" s="30"/>
      <c r="CF718" s="30"/>
      <c r="CG718" s="33"/>
      <c r="CH718" s="30"/>
      <c r="CI718" s="30"/>
      <c r="CJ718" s="30"/>
      <c r="CK718" s="30"/>
      <c r="CL718" s="30"/>
      <c r="CM718" s="30"/>
      <c r="CN718" s="30"/>
      <c r="CO718" s="30"/>
      <c r="CP718" s="30"/>
      <c r="CQ718" s="30"/>
      <c r="CR718" s="30"/>
      <c r="CS718" s="30"/>
      <c r="CT718" s="30"/>
      <c r="CU718" s="30"/>
      <c r="CV718" s="30"/>
      <c r="CW718" s="30"/>
      <c r="CX718" s="30"/>
      <c r="CY718" s="30"/>
      <c r="CZ718" s="30"/>
      <c r="DA718" s="30"/>
      <c r="DB718" s="33"/>
      <c r="DC718" s="30"/>
      <c r="DD718" s="30"/>
      <c r="DE718" s="30"/>
      <c r="DF718" s="30"/>
      <c r="DG718" s="30"/>
      <c r="DH718" s="30"/>
      <c r="DI718" s="30"/>
      <c r="DJ718" s="30"/>
      <c r="DK718" s="30"/>
      <c r="DL718" s="29"/>
      <c r="DM718" s="29"/>
      <c r="DN718" s="30"/>
      <c r="DO718" s="30"/>
      <c r="DP718" s="30"/>
      <c r="DQ718" s="30"/>
      <c r="DR718" s="30"/>
      <c r="DS718" s="30"/>
      <c r="DT718" s="30"/>
      <c r="DU718" s="30"/>
      <c r="DV718" s="30"/>
      <c r="DX718"/>
      <c r="DY718"/>
      <c r="DZ718"/>
      <c r="EA718"/>
      <c r="EB718"/>
      <c r="EC718"/>
      <c r="ED718"/>
      <c r="EE718" t="s">
        <v>8</v>
      </c>
      <c r="EG718" s="33"/>
      <c r="EH718" s="30"/>
      <c r="EI718" s="30"/>
      <c r="EJ718" s="30"/>
      <c r="EK718" s="30"/>
      <c r="EL718" s="30"/>
      <c r="EM718" s="30"/>
      <c r="EN718" s="30"/>
      <c r="EO718" s="30"/>
      <c r="EP718" s="30"/>
      <c r="EQ718" s="33">
        <v>59</v>
      </c>
      <c r="ER718" s="30" t="s">
        <v>7</v>
      </c>
      <c r="ES718" s="34">
        <v>1.75E-6</v>
      </c>
      <c r="ET718" s="30">
        <v>28.14</v>
      </c>
      <c r="EU718" s="30">
        <v>18.398</v>
      </c>
      <c r="EV718" s="30">
        <v>43.234000000000002</v>
      </c>
      <c r="EW718" s="30">
        <v>96.623999999999995</v>
      </c>
      <c r="EX718" s="30">
        <v>3.0000000000000001E-3</v>
      </c>
      <c r="EY718" s="30"/>
      <c r="EZ718" s="30"/>
      <c r="GB718" s="29"/>
      <c r="GC718" s="29"/>
      <c r="GD718" s="29"/>
      <c r="GE718" s="29"/>
      <c r="GF718" s="29"/>
      <c r="GG718" s="29"/>
      <c r="GH718" s="29"/>
      <c r="GI718" s="29"/>
      <c r="GJ718" s="29"/>
      <c r="GK718" s="29"/>
      <c r="GL718" s="29"/>
      <c r="GM718" s="29"/>
      <c r="GN718" s="29"/>
    </row>
    <row r="719" spans="1:196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3"/>
      <c r="M719" s="30"/>
      <c r="N719" s="30"/>
      <c r="O719" s="30"/>
      <c r="P719" s="30"/>
      <c r="Q719" s="30"/>
      <c r="R719" s="30"/>
      <c r="S719" s="30"/>
      <c r="T719" s="30"/>
      <c r="U719" s="30"/>
      <c r="V719" s="33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3"/>
      <c r="AR719" s="30"/>
      <c r="AS719" s="30"/>
      <c r="AT719" s="30"/>
      <c r="AU719" s="30"/>
      <c r="AV719" s="30"/>
      <c r="AW719" s="30"/>
      <c r="AX719" s="30"/>
      <c r="AY719" s="30"/>
      <c r="AZ719" s="30"/>
      <c r="BA719" s="29"/>
      <c r="BB719" s="29"/>
      <c r="BC719" s="30"/>
      <c r="BD719" s="30"/>
      <c r="BE719" s="30"/>
      <c r="BF719" s="30"/>
      <c r="BG719" s="30"/>
      <c r="BH719" s="30"/>
      <c r="BI719" s="30"/>
      <c r="BJ719" s="30"/>
      <c r="BK719" s="30"/>
      <c r="BL719" s="33"/>
      <c r="BM719" s="30"/>
      <c r="BN719" s="30"/>
      <c r="BO719" s="30"/>
      <c r="BP719" s="30"/>
      <c r="BQ719" s="30"/>
      <c r="BR719" s="30"/>
      <c r="BS719" s="30"/>
      <c r="BT719" s="30"/>
      <c r="BU719" s="30"/>
      <c r="BV719" s="30"/>
      <c r="BW719" s="33"/>
      <c r="BX719" s="30"/>
      <c r="BY719" s="30"/>
      <c r="BZ719" s="30"/>
      <c r="CA719" s="30"/>
      <c r="CB719" s="30"/>
      <c r="CC719" s="30"/>
      <c r="CD719" s="30"/>
      <c r="CE719" s="30"/>
      <c r="CF719" s="30"/>
      <c r="CG719" s="33"/>
      <c r="CH719" s="30"/>
      <c r="CI719" s="30"/>
      <c r="CJ719" s="30"/>
      <c r="CK719" s="30"/>
      <c r="CL719" s="30"/>
      <c r="CM719" s="30"/>
      <c r="CN719" s="30"/>
      <c r="CO719" s="30"/>
      <c r="CP719" s="30"/>
      <c r="CQ719" s="30"/>
      <c r="CR719" s="30"/>
      <c r="CS719" s="30"/>
      <c r="CT719" s="30"/>
      <c r="CU719" s="30"/>
      <c r="CV719" s="30"/>
      <c r="CW719" s="30"/>
      <c r="CX719" s="30"/>
      <c r="CY719" s="30"/>
      <c r="CZ719" s="30"/>
      <c r="DA719" s="30"/>
      <c r="DB719" s="33"/>
      <c r="DC719" s="30"/>
      <c r="DD719" s="30"/>
      <c r="DE719" s="30"/>
      <c r="DF719" s="30"/>
      <c r="DG719" s="30"/>
      <c r="DH719" s="30"/>
      <c r="DI719" s="30"/>
      <c r="DJ719" s="30"/>
      <c r="DK719" s="30"/>
      <c r="DL719" s="29"/>
      <c r="DM719" s="29"/>
      <c r="DN719" s="30"/>
      <c r="DO719" s="30"/>
      <c r="DP719" s="30"/>
      <c r="DQ719" s="30"/>
      <c r="DR719" s="30"/>
      <c r="DS719" s="30"/>
      <c r="DT719" s="30"/>
      <c r="DU719" s="30"/>
      <c r="DV719" s="30"/>
      <c r="DX719"/>
      <c r="DY719"/>
      <c r="DZ719"/>
      <c r="EA719"/>
      <c r="EB719"/>
      <c r="EC719"/>
      <c r="ED719"/>
      <c r="EE719">
        <f>ED716/ED712</f>
        <v>61.794871794871796</v>
      </c>
      <c r="EF719">
        <f>ED717/ED712</f>
        <v>322.11538461538464</v>
      </c>
      <c r="EG719" s="33"/>
      <c r="EH719" s="30" t="s">
        <v>3</v>
      </c>
      <c r="EI719" s="30"/>
      <c r="EJ719" s="30"/>
      <c r="EK719" s="30"/>
      <c r="EL719" s="30"/>
      <c r="EM719" s="30"/>
      <c r="EN719" s="30">
        <v>1.4500000000000001E-2</v>
      </c>
      <c r="EO719" s="30"/>
      <c r="EP719" s="30"/>
      <c r="EQ719" s="33">
        <v>60</v>
      </c>
      <c r="ER719" s="30" t="s">
        <v>4</v>
      </c>
      <c r="ES719" s="34">
        <v>5.22E-6</v>
      </c>
      <c r="ET719" s="30">
        <v>57.33</v>
      </c>
      <c r="EU719" s="30">
        <v>47.06</v>
      </c>
      <c r="EV719" s="30">
        <v>59.889000000000003</v>
      </c>
      <c r="EW719" s="30">
        <v>-176.82</v>
      </c>
      <c r="EX719" s="30">
        <v>8.9999999999999993E-3</v>
      </c>
      <c r="EY719" s="30"/>
      <c r="EZ719" s="30"/>
      <c r="GB719" s="29"/>
      <c r="GC719" s="29"/>
      <c r="GD719" s="29"/>
      <c r="GE719" s="29"/>
      <c r="GF719" s="29"/>
      <c r="GG719" s="29"/>
      <c r="GH719" s="29"/>
      <c r="GI719" s="29"/>
      <c r="GJ719" s="29"/>
      <c r="GK719" s="29"/>
      <c r="GL719" s="29"/>
      <c r="GM719" s="29"/>
      <c r="GN719" s="29"/>
    </row>
    <row r="720" spans="1:196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3"/>
      <c r="M720" s="30"/>
      <c r="N720" s="30"/>
      <c r="O720" s="30"/>
      <c r="P720" s="30"/>
      <c r="Q720" s="30"/>
      <c r="R720" s="30"/>
      <c r="S720" s="30"/>
      <c r="T720" s="30"/>
      <c r="U720" s="30"/>
      <c r="V720" s="33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3"/>
      <c r="AR720" s="30"/>
      <c r="AS720" s="30"/>
      <c r="AT720" s="30"/>
      <c r="AU720" s="30"/>
      <c r="AV720" s="30"/>
      <c r="AW720" s="30"/>
      <c r="AX720" s="30"/>
      <c r="AY720" s="30"/>
      <c r="AZ720" s="30"/>
      <c r="BA720" s="29"/>
      <c r="BB720" s="29"/>
      <c r="BC720" s="30"/>
      <c r="BD720" s="30"/>
      <c r="BE720" s="30"/>
      <c r="BF720" s="30"/>
      <c r="BG720" s="30"/>
      <c r="BH720" s="30"/>
      <c r="BI720" s="30"/>
      <c r="BJ720" s="30"/>
      <c r="BK720" s="30"/>
      <c r="BL720" s="33"/>
      <c r="BM720" s="30"/>
      <c r="BN720" s="30"/>
      <c r="BO720" s="30"/>
      <c r="BP720" s="30"/>
      <c r="BQ720" s="30"/>
      <c r="BR720" s="30"/>
      <c r="BS720" s="30"/>
      <c r="BT720" s="30"/>
      <c r="BU720" s="30"/>
      <c r="BV720" s="30"/>
      <c r="BW720" s="33"/>
      <c r="BX720" s="30"/>
      <c r="BY720" s="30"/>
      <c r="BZ720" s="30"/>
      <c r="CA720" s="30"/>
      <c r="CB720" s="30"/>
      <c r="CC720" s="30"/>
      <c r="CD720" s="30"/>
      <c r="CE720" s="30"/>
      <c r="CF720" s="30"/>
      <c r="CG720" s="33"/>
      <c r="CH720" s="30"/>
      <c r="CI720" s="30"/>
      <c r="CJ720" s="30"/>
      <c r="CK720" s="30"/>
      <c r="CL720" s="30"/>
      <c r="CM720" s="30"/>
      <c r="CN720" s="30"/>
      <c r="CO720" s="30"/>
      <c r="CP720" s="30"/>
      <c r="CQ720" s="30"/>
      <c r="CR720" s="30"/>
      <c r="CS720" s="30"/>
      <c r="CT720" s="30"/>
      <c r="CU720" s="30"/>
      <c r="CV720" s="30"/>
      <c r="CW720" s="30"/>
      <c r="CX720" s="30"/>
      <c r="CY720" s="30"/>
      <c r="CZ720" s="30"/>
      <c r="DA720" s="30"/>
      <c r="DB720" s="33"/>
      <c r="DC720" s="30"/>
      <c r="DD720" s="30"/>
      <c r="DE720" s="30"/>
      <c r="DF720" s="30"/>
      <c r="DG720" s="30"/>
      <c r="DH720" s="30"/>
      <c r="DI720" s="30"/>
      <c r="DJ720" s="30"/>
      <c r="DK720" s="30"/>
      <c r="DL720" s="29"/>
      <c r="DM720" s="29"/>
      <c r="DN720" s="30"/>
      <c r="DO720" s="30"/>
      <c r="DP720" s="30"/>
      <c r="DQ720" s="30"/>
      <c r="DR720" s="30"/>
      <c r="DS720" s="30"/>
      <c r="DT720" s="30"/>
      <c r="DU720" s="30"/>
      <c r="DV720" s="30"/>
      <c r="DX720"/>
      <c r="DY720"/>
      <c r="DZ720">
        <f>EA721-EF719</f>
        <v>101.93524829600784</v>
      </c>
      <c r="EA720">
        <f>ED717/(ED712+ED713)</f>
        <v>259.68992248062017</v>
      </c>
      <c r="EB720">
        <f>EC721-EE719</f>
        <v>19.555339175592337</v>
      </c>
      <c r="EC720">
        <f>ED716/(ED712+ED713)</f>
        <v>49.819121447028422</v>
      </c>
      <c r="ED720" t="s">
        <v>9</v>
      </c>
      <c r="EE720">
        <f>ED716/ED715</f>
        <v>46.796116504854368</v>
      </c>
      <c r="EF720">
        <f>ED717/ED715</f>
        <v>243.93203883495147</v>
      </c>
      <c r="EG720" s="33"/>
      <c r="EH720" s="30" t="s">
        <v>7</v>
      </c>
      <c r="EI720" s="30"/>
      <c r="EJ720" s="30"/>
      <c r="EK720" s="30"/>
      <c r="EL720" s="30"/>
      <c r="EM720" s="30"/>
      <c r="EN720" s="30">
        <v>3.5000000000000001E-3</v>
      </c>
      <c r="EO720" s="30"/>
      <c r="EP720" s="30"/>
      <c r="EQ720" s="33">
        <v>61</v>
      </c>
      <c r="ER720" s="30" t="s">
        <v>5</v>
      </c>
      <c r="ES720" s="34">
        <v>1.29E-5</v>
      </c>
      <c r="ET720" s="30">
        <v>178.245</v>
      </c>
      <c r="EU720" s="30">
        <v>153.34899999999999</v>
      </c>
      <c r="EV720" s="30">
        <v>210.77799999999999</v>
      </c>
      <c r="EW720" s="30">
        <v>180</v>
      </c>
      <c r="EX720" s="30">
        <v>2.3E-2</v>
      </c>
      <c r="EY720" s="30"/>
      <c r="EZ720" s="30"/>
      <c r="GB720" s="29"/>
      <c r="GC720" s="29"/>
      <c r="GD720" s="29"/>
      <c r="GE720" s="29"/>
      <c r="GF720" s="29"/>
      <c r="GG720" s="29"/>
      <c r="GH720" s="29"/>
      <c r="GI720" s="29"/>
      <c r="GJ720" s="29"/>
      <c r="GK720" s="29"/>
      <c r="GL720" s="29"/>
      <c r="GM720" s="29"/>
      <c r="GN720" s="29"/>
    </row>
    <row r="721" spans="1:196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3"/>
      <c r="M721" s="30"/>
      <c r="N721" s="30"/>
      <c r="O721" s="30"/>
      <c r="P721" s="30"/>
      <c r="Q721" s="30"/>
      <c r="R721" s="30"/>
      <c r="S721" s="30"/>
      <c r="T721" s="30"/>
      <c r="U721" s="30"/>
      <c r="V721" s="33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3"/>
      <c r="AR721" s="30"/>
      <c r="AS721" s="30"/>
      <c r="AT721" s="30"/>
      <c r="AU721" s="30"/>
      <c r="AV721" s="30"/>
      <c r="AW721" s="30"/>
      <c r="AX721" s="30"/>
      <c r="AY721" s="30"/>
      <c r="AZ721" s="30"/>
      <c r="BA721" s="29"/>
      <c r="BB721" s="29"/>
      <c r="BC721" s="30"/>
      <c r="BD721" s="30"/>
      <c r="BE721" s="30"/>
      <c r="BF721" s="30"/>
      <c r="BG721" s="30"/>
      <c r="BH721" s="30"/>
      <c r="BI721" s="30"/>
      <c r="BJ721" s="30"/>
      <c r="BK721" s="30"/>
      <c r="BL721" s="33"/>
      <c r="BM721" s="30"/>
      <c r="BN721" s="30"/>
      <c r="BO721" s="30"/>
      <c r="BP721" s="30"/>
      <c r="BQ721" s="30"/>
      <c r="BR721" s="30"/>
      <c r="BS721" s="30"/>
      <c r="BT721" s="30"/>
      <c r="BU721" s="30"/>
      <c r="BV721" s="30"/>
      <c r="BW721" s="33"/>
      <c r="BX721" s="30"/>
      <c r="BY721" s="30"/>
      <c r="BZ721" s="30"/>
      <c r="CA721" s="30"/>
      <c r="CB721" s="30"/>
      <c r="CC721" s="30"/>
      <c r="CD721" s="30"/>
      <c r="CE721" s="30"/>
      <c r="CF721" s="30"/>
      <c r="CG721" s="33"/>
      <c r="CH721" s="30"/>
      <c r="CI721" s="30"/>
      <c r="CJ721" s="30"/>
      <c r="CK721" s="30"/>
      <c r="CL721" s="30"/>
      <c r="CM721" s="30"/>
      <c r="CN721" s="30"/>
      <c r="CO721" s="30"/>
      <c r="CP721" s="30"/>
      <c r="CQ721" s="30"/>
      <c r="CR721" s="30"/>
      <c r="CS721" s="30"/>
      <c r="CT721" s="30"/>
      <c r="CU721" s="30"/>
      <c r="CV721" s="30"/>
      <c r="CW721" s="30"/>
      <c r="CX721" s="30"/>
      <c r="CY721" s="30"/>
      <c r="CZ721" s="30"/>
      <c r="DA721" s="30"/>
      <c r="DB721" s="33"/>
      <c r="DC721" s="30"/>
      <c r="DD721" s="30"/>
      <c r="DE721" s="30"/>
      <c r="DF721" s="30"/>
      <c r="DG721" s="30"/>
      <c r="DH721" s="30"/>
      <c r="DI721" s="30"/>
      <c r="DJ721" s="30"/>
      <c r="DK721" s="30"/>
      <c r="DL721" s="29"/>
      <c r="DM721" s="29"/>
      <c r="DN721" s="30"/>
      <c r="DO721" s="30"/>
      <c r="DP721" s="30"/>
      <c r="DQ721" s="30"/>
      <c r="DR721" s="30"/>
      <c r="DS721" s="30"/>
      <c r="DT721" s="30"/>
      <c r="DU721" s="30"/>
      <c r="DV721" s="30"/>
      <c r="DX721"/>
      <c r="DY721"/>
      <c r="DZ721"/>
      <c r="EA721">
        <f>ED717/(ED712-ED713)</f>
        <v>424.05063291139248</v>
      </c>
      <c r="EB721"/>
      <c r="EC721">
        <f>ED716/(ED712-ED713)</f>
        <v>81.350210970464133</v>
      </c>
      <c r="ED721" t="s">
        <v>10</v>
      </c>
      <c r="EE721">
        <f>ED716/ED714</f>
        <v>77.741935483870961</v>
      </c>
      <c r="EF721">
        <f>ED717/ED714</f>
        <v>405.24193548387103</v>
      </c>
      <c r="EG721" s="33"/>
      <c r="EH721" s="30" t="s">
        <v>4</v>
      </c>
      <c r="EI721" s="30"/>
      <c r="EJ721" s="30"/>
      <c r="EK721" s="30"/>
      <c r="EL721" s="30"/>
      <c r="EM721" s="30"/>
      <c r="EN721" s="30">
        <v>9.4999999999999998E-3</v>
      </c>
      <c r="EO721" s="30"/>
      <c r="EP721" s="30"/>
      <c r="EQ721" s="33"/>
      <c r="ER721" s="30"/>
      <c r="ES721" s="30"/>
      <c r="ET721" s="30"/>
      <c r="EU721" s="30"/>
      <c r="EV721" s="30"/>
      <c r="EW721" s="30"/>
      <c r="EX721" s="30"/>
      <c r="EY721" s="30"/>
      <c r="EZ721" s="30"/>
      <c r="GB721" s="29"/>
      <c r="GC721" s="29"/>
      <c r="GD721" s="29"/>
      <c r="GE721" s="29"/>
      <c r="GF721" s="29"/>
      <c r="GG721" s="29"/>
      <c r="GH721" s="29"/>
      <c r="GI721" s="29"/>
      <c r="GJ721" s="29"/>
      <c r="GK721" s="29"/>
      <c r="GL721" s="29"/>
      <c r="GM721" s="29"/>
      <c r="GN721" s="29"/>
    </row>
    <row r="722" spans="1:196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3"/>
      <c r="M722" s="30"/>
      <c r="N722" s="30"/>
      <c r="O722" s="30"/>
      <c r="P722" s="30"/>
      <c r="Q722" s="30"/>
      <c r="R722" s="30"/>
      <c r="S722" s="30"/>
      <c r="T722" s="30"/>
      <c r="U722" s="30"/>
      <c r="V722" s="33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3"/>
      <c r="AR722" s="30"/>
      <c r="AS722" s="30"/>
      <c r="AT722" s="30"/>
      <c r="AU722" s="30"/>
      <c r="AV722" s="30"/>
      <c r="AW722" s="30"/>
      <c r="AX722" s="30"/>
      <c r="AY722" s="30"/>
      <c r="AZ722" s="30"/>
      <c r="BA722" s="29"/>
      <c r="BB722" s="29"/>
      <c r="BC722" s="30"/>
      <c r="BD722" s="30"/>
      <c r="BE722" s="30"/>
      <c r="BF722" s="30"/>
      <c r="BG722" s="30"/>
      <c r="BH722" s="30"/>
      <c r="BI722" s="30"/>
      <c r="BJ722" s="30"/>
      <c r="BK722" s="30"/>
      <c r="BL722" s="33"/>
      <c r="BM722" s="30"/>
      <c r="BN722" s="30"/>
      <c r="BO722" s="30"/>
      <c r="BP722" s="30"/>
      <c r="BQ722" s="30"/>
      <c r="BR722" s="30"/>
      <c r="BS722" s="30"/>
      <c r="BT722" s="30"/>
      <c r="BU722" s="30"/>
      <c r="BV722" s="30"/>
      <c r="BW722" s="33"/>
      <c r="BX722" s="30"/>
      <c r="BY722" s="30"/>
      <c r="BZ722" s="30"/>
      <c r="CA722" s="30"/>
      <c r="CB722" s="30"/>
      <c r="CC722" s="30"/>
      <c r="CD722" s="30"/>
      <c r="CE722" s="30"/>
      <c r="CF722" s="30"/>
      <c r="CG722" s="33"/>
      <c r="CH722" s="30"/>
      <c r="CI722" s="30"/>
      <c r="CJ722" s="30"/>
      <c r="CK722" s="30"/>
      <c r="CL722" s="30"/>
      <c r="CM722" s="30"/>
      <c r="CN722" s="30"/>
      <c r="CO722" s="30"/>
      <c r="CP722" s="30"/>
      <c r="CQ722" s="30"/>
      <c r="CR722" s="30"/>
      <c r="CS722" s="30"/>
      <c r="CT722" s="30"/>
      <c r="CU722" s="30"/>
      <c r="CV722" s="30"/>
      <c r="CW722" s="30"/>
      <c r="CX722" s="30"/>
      <c r="CY722" s="30"/>
      <c r="CZ722" s="30"/>
      <c r="DA722" s="30"/>
      <c r="DB722" s="33"/>
      <c r="DC722" s="30"/>
      <c r="DD722" s="30"/>
      <c r="DE722" s="30"/>
      <c r="DF722" s="30"/>
      <c r="DG722" s="30"/>
      <c r="DH722" s="30"/>
      <c r="DI722" s="30"/>
      <c r="DJ722" s="30"/>
      <c r="DK722" s="30"/>
      <c r="DL722" s="29"/>
      <c r="DM722" s="29"/>
      <c r="DN722" s="30"/>
      <c r="DO722" s="30"/>
      <c r="DP722" s="30"/>
      <c r="DQ722" s="30"/>
      <c r="DR722" s="30"/>
      <c r="DS722" s="30"/>
      <c r="DT722" s="30"/>
      <c r="DU722" s="30"/>
      <c r="DV722" s="30"/>
      <c r="DW722" s="33"/>
      <c r="DX722" s="29"/>
      <c r="DY722" s="29"/>
      <c r="DZ722" s="29"/>
      <c r="EA722" s="29"/>
      <c r="EB722" s="29"/>
      <c r="EC722" s="29"/>
      <c r="ED722" s="29"/>
      <c r="EE722" s="29"/>
      <c r="EF722" s="30"/>
      <c r="EG722" s="33"/>
      <c r="EH722" s="30" t="s">
        <v>5</v>
      </c>
      <c r="EI722" s="30"/>
      <c r="EJ722" s="30"/>
      <c r="EK722" s="30"/>
      <c r="EL722" s="30"/>
      <c r="EM722" s="30"/>
      <c r="EN722" s="30">
        <v>2.5000000000000001E-2</v>
      </c>
      <c r="EO722" s="30"/>
      <c r="EP722" s="30"/>
      <c r="EQ722" s="33"/>
      <c r="ER722" s="30"/>
      <c r="ES722" s="30"/>
      <c r="ET722" s="30"/>
      <c r="EU722" s="30"/>
      <c r="EV722" s="30"/>
      <c r="EW722" s="30"/>
      <c r="EX722" s="30"/>
      <c r="EY722" s="30"/>
      <c r="EZ722" s="30"/>
      <c r="GB722" s="29"/>
      <c r="GC722" s="29"/>
      <c r="GD722" s="29"/>
      <c r="GE722" s="29"/>
      <c r="GF722" s="29"/>
      <c r="GG722" s="29"/>
      <c r="GH722" s="29"/>
      <c r="GI722" s="29"/>
      <c r="GJ722" s="29"/>
      <c r="GK722" s="29"/>
      <c r="GL722" s="29"/>
      <c r="GM722" s="29"/>
      <c r="GN722" s="29"/>
    </row>
    <row r="723" spans="1:196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3"/>
      <c r="M723" s="30"/>
      <c r="N723" s="30"/>
      <c r="O723" s="30"/>
      <c r="P723" s="30"/>
      <c r="Q723" s="30"/>
      <c r="R723" s="30"/>
      <c r="S723" s="30"/>
      <c r="T723" s="30"/>
      <c r="U723" s="30"/>
      <c r="V723" s="33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3"/>
      <c r="AR723" s="30"/>
      <c r="AS723" s="30"/>
      <c r="AT723" s="30"/>
      <c r="AU723" s="30"/>
      <c r="AV723" s="30"/>
      <c r="AW723" s="30"/>
      <c r="AX723" s="30"/>
      <c r="AY723" s="30"/>
      <c r="AZ723" s="30"/>
      <c r="BA723" s="29"/>
      <c r="BB723" s="29"/>
      <c r="BC723" s="30"/>
      <c r="BD723" s="30"/>
      <c r="BE723" s="30"/>
      <c r="BF723" s="30"/>
      <c r="BG723" s="30"/>
      <c r="BH723" s="30"/>
      <c r="BI723" s="30"/>
      <c r="BJ723" s="30"/>
      <c r="BK723" s="30"/>
      <c r="BL723" s="33"/>
      <c r="BM723" s="30"/>
      <c r="BN723" s="30"/>
      <c r="BO723" s="30"/>
      <c r="BP723" s="30"/>
      <c r="BQ723" s="30"/>
      <c r="BR723" s="30"/>
      <c r="BS723" s="30"/>
      <c r="BT723" s="30"/>
      <c r="BU723" s="30"/>
      <c r="BV723" s="30"/>
      <c r="BW723" s="33"/>
      <c r="BX723" s="30"/>
      <c r="BY723" s="30"/>
      <c r="BZ723" s="30"/>
      <c r="CA723" s="30"/>
      <c r="CB723" s="30"/>
      <c r="CC723" s="30"/>
      <c r="CD723" s="30"/>
      <c r="CE723" s="30"/>
      <c r="CF723" s="30"/>
      <c r="CG723" s="33"/>
      <c r="CH723" s="30"/>
      <c r="CI723" s="30"/>
      <c r="CJ723" s="30"/>
      <c r="CK723" s="30"/>
      <c r="CL723" s="30"/>
      <c r="CM723" s="30"/>
      <c r="CN723" s="30"/>
      <c r="CO723" s="30"/>
      <c r="CP723" s="30"/>
      <c r="CQ723" s="30"/>
      <c r="CR723" s="30"/>
      <c r="CS723" s="30"/>
      <c r="CT723" s="30"/>
      <c r="CU723" s="30"/>
      <c r="CV723" s="30"/>
      <c r="CW723" s="30"/>
      <c r="CX723" s="30"/>
      <c r="CY723" s="30"/>
      <c r="CZ723" s="30"/>
      <c r="DA723" s="30"/>
      <c r="DB723" s="33"/>
      <c r="DC723" s="30"/>
      <c r="DD723" s="30"/>
      <c r="DE723" s="30"/>
      <c r="DF723" s="30"/>
      <c r="DG723" s="30"/>
      <c r="DH723" s="30"/>
      <c r="DI723" s="30"/>
      <c r="DJ723" s="30"/>
      <c r="DK723" s="30"/>
      <c r="DL723" s="29"/>
      <c r="DM723" s="29"/>
      <c r="DN723" s="30"/>
      <c r="DO723" s="30"/>
      <c r="DP723" s="30"/>
      <c r="DQ723" s="30"/>
      <c r="DR723" s="30"/>
      <c r="DS723" s="30"/>
      <c r="DT723" s="30"/>
      <c r="DU723" s="30"/>
      <c r="DV723" s="30"/>
      <c r="DW723" s="36" t="s">
        <v>163</v>
      </c>
      <c r="DX723" s="29"/>
      <c r="DY723" s="29"/>
      <c r="DZ723" s="29"/>
      <c r="EA723" s="29"/>
      <c r="EB723" s="29"/>
      <c r="EC723" s="29"/>
      <c r="ED723" s="29"/>
      <c r="EE723" s="29"/>
      <c r="EF723" s="30"/>
      <c r="EG723" s="33"/>
      <c r="EH723" s="30"/>
      <c r="EI723" s="30"/>
      <c r="EJ723" s="30"/>
      <c r="EK723" s="30"/>
      <c r="EL723" s="30"/>
      <c r="EM723" s="30"/>
      <c r="EN723" s="30">
        <v>1.5980000000000001</v>
      </c>
      <c r="EO723" s="30"/>
      <c r="EP723" s="30"/>
      <c r="EQ723" s="33"/>
      <c r="ER723" s="30"/>
      <c r="ES723" s="30"/>
      <c r="ET723" s="30"/>
      <c r="EU723" s="30"/>
      <c r="EV723" s="30"/>
      <c r="EW723" s="30"/>
      <c r="EX723" s="30"/>
      <c r="EY723" s="30"/>
      <c r="EZ723" s="30"/>
      <c r="GB723" s="29"/>
      <c r="GC723" s="29"/>
      <c r="GD723" s="29"/>
      <c r="GE723" s="29"/>
      <c r="GF723" s="29"/>
      <c r="GG723" s="29"/>
      <c r="GH723" s="29"/>
      <c r="GI723" s="29"/>
      <c r="GJ723" s="29"/>
      <c r="GK723" s="29"/>
      <c r="GL723" s="29"/>
      <c r="GM723" s="29"/>
      <c r="GN723" s="29"/>
    </row>
    <row r="724" spans="1:196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3"/>
      <c r="M724" s="30"/>
      <c r="N724" s="30"/>
      <c r="O724" s="30"/>
      <c r="P724" s="30"/>
      <c r="Q724" s="30"/>
      <c r="R724" s="30"/>
      <c r="S724" s="30"/>
      <c r="T724" s="30"/>
      <c r="U724" s="30"/>
      <c r="V724" s="33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3"/>
      <c r="AR724" s="30"/>
      <c r="AS724" s="30"/>
      <c r="AT724" s="30"/>
      <c r="AU724" s="30"/>
      <c r="AV724" s="30"/>
      <c r="AW724" s="30"/>
      <c r="AX724" s="30"/>
      <c r="AY724" s="30"/>
      <c r="AZ724" s="30"/>
      <c r="BA724" s="29"/>
      <c r="BB724" s="29"/>
      <c r="BC724" s="30"/>
      <c r="BD724" s="30"/>
      <c r="BE724" s="30"/>
      <c r="BF724" s="30"/>
      <c r="BG724" s="30"/>
      <c r="BH724" s="30"/>
      <c r="BI724" s="30"/>
      <c r="BJ724" s="30"/>
      <c r="BK724" s="30"/>
      <c r="BL724" s="33"/>
      <c r="BM724" s="30"/>
      <c r="BN724" s="30"/>
      <c r="BO724" s="30"/>
      <c r="BP724" s="30"/>
      <c r="BQ724" s="30"/>
      <c r="BR724" s="30"/>
      <c r="BS724" s="30"/>
      <c r="BT724" s="30"/>
      <c r="BU724" s="30"/>
      <c r="BV724" s="30"/>
      <c r="BW724" s="33"/>
      <c r="BX724" s="30"/>
      <c r="BY724" s="30"/>
      <c r="BZ724" s="30"/>
      <c r="CA724" s="30"/>
      <c r="CB724" s="30"/>
      <c r="CC724" s="30"/>
      <c r="CD724" s="30"/>
      <c r="CE724" s="30"/>
      <c r="CF724" s="30"/>
      <c r="CG724" s="33"/>
      <c r="CH724" s="30"/>
      <c r="CI724" s="30"/>
      <c r="CJ724" s="30"/>
      <c r="CK724" s="30"/>
      <c r="CL724" s="30"/>
      <c r="CM724" s="30"/>
      <c r="CN724" s="30"/>
      <c r="CO724" s="30"/>
      <c r="CP724" s="30"/>
      <c r="CQ724" s="30"/>
      <c r="CR724" s="30"/>
      <c r="CS724" s="30"/>
      <c r="CT724" s="30"/>
      <c r="CU724" s="30"/>
      <c r="CV724" s="30"/>
      <c r="CW724" s="30"/>
      <c r="CX724" s="30"/>
      <c r="CY724" s="30"/>
      <c r="CZ724" s="30"/>
      <c r="DA724" s="30"/>
      <c r="DB724" s="33"/>
      <c r="DC724" s="30"/>
      <c r="DD724" s="30"/>
      <c r="DE724" s="30"/>
      <c r="DF724" s="30"/>
      <c r="DG724" s="30"/>
      <c r="DH724" s="30"/>
      <c r="DI724" s="30"/>
      <c r="DJ724" s="30"/>
      <c r="DK724" s="30"/>
      <c r="DL724" s="29"/>
      <c r="DM724" s="29"/>
      <c r="DN724" s="30"/>
      <c r="DO724" s="30"/>
      <c r="DP724" s="30"/>
      <c r="DQ724" s="30"/>
      <c r="DR724" s="30"/>
      <c r="DS724" s="30"/>
      <c r="DT724" s="30"/>
      <c r="DU724" s="30"/>
      <c r="DV724" s="30"/>
      <c r="DW724" s="3" t="s">
        <v>12</v>
      </c>
      <c r="DX724" t="s">
        <v>1</v>
      </c>
      <c r="DY724" t="s">
        <v>2</v>
      </c>
      <c r="DZ724" t="s">
        <v>3</v>
      </c>
      <c r="EA724" t="s">
        <v>4</v>
      </c>
      <c r="EB724" t="s">
        <v>5</v>
      </c>
      <c r="EC724" t="s">
        <v>6</v>
      </c>
      <c r="ED724" t="s">
        <v>13</v>
      </c>
      <c r="EE724"/>
      <c r="EG724" s="33">
        <v>74</v>
      </c>
      <c r="EH724" s="30" t="s">
        <v>58</v>
      </c>
      <c r="EI724" s="34">
        <v>9.859999999999999E-4</v>
      </c>
      <c r="EJ724" s="30">
        <v>75.671999999999997</v>
      </c>
      <c r="EK724" s="30">
        <v>9.3079999999999998</v>
      </c>
      <c r="EL724" s="30">
        <v>237.577</v>
      </c>
      <c r="EM724" s="30">
        <v>63.188000000000002</v>
      </c>
      <c r="EN724" s="30">
        <v>1.7789999999999999</v>
      </c>
      <c r="EO724" s="30"/>
      <c r="EP724" s="30"/>
      <c r="EQ724" s="33"/>
      <c r="ER724" s="30"/>
      <c r="ES724" s="30"/>
      <c r="ET724" s="30"/>
      <c r="EU724" s="30"/>
      <c r="EV724" s="30"/>
      <c r="EW724" s="30"/>
      <c r="EX724" s="30"/>
      <c r="EY724" s="30"/>
      <c r="EZ724" s="30"/>
      <c r="GB724" s="29"/>
      <c r="GC724" s="29"/>
      <c r="GD724" s="29"/>
      <c r="GE724" s="29"/>
      <c r="GF724" s="29"/>
      <c r="GG724" s="29"/>
      <c r="GH724" s="29"/>
      <c r="GI724" s="29"/>
      <c r="GJ724" s="29"/>
      <c r="GK724" s="29"/>
      <c r="GL724" s="29"/>
      <c r="GM724" s="29"/>
      <c r="GN724" s="29"/>
    </row>
    <row r="725" spans="1:196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3"/>
      <c r="M725" s="30"/>
      <c r="N725" s="30"/>
      <c r="O725" s="30"/>
      <c r="P725" s="30"/>
      <c r="Q725" s="30"/>
      <c r="R725" s="30"/>
      <c r="S725" s="30"/>
      <c r="T725" s="30"/>
      <c r="U725" s="30"/>
      <c r="V725" s="33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3"/>
      <c r="AR725" s="30"/>
      <c r="AS725" s="30"/>
      <c r="AT725" s="30"/>
      <c r="AU725" s="30"/>
      <c r="AV725" s="30"/>
      <c r="AW725" s="30"/>
      <c r="AX725" s="30"/>
      <c r="AY725" s="30"/>
      <c r="AZ725" s="30"/>
      <c r="BA725" s="29"/>
      <c r="BB725" s="29"/>
      <c r="BC725" s="30"/>
      <c r="BD725" s="30"/>
      <c r="BE725" s="30"/>
      <c r="BF725" s="30"/>
      <c r="BG725" s="30"/>
      <c r="BH725" s="30"/>
      <c r="BI725" s="30"/>
      <c r="BJ725" s="30"/>
      <c r="BK725" s="30"/>
      <c r="BL725" s="33"/>
      <c r="BM725" s="30"/>
      <c r="BN725" s="30"/>
      <c r="BO725" s="30"/>
      <c r="BP725" s="30"/>
      <c r="BQ725" s="30"/>
      <c r="BR725" s="30"/>
      <c r="BS725" s="30"/>
      <c r="BT725" s="30"/>
      <c r="BU725" s="30"/>
      <c r="BV725" s="30"/>
      <c r="BW725" s="33"/>
      <c r="BX725" s="30"/>
      <c r="BY725" s="30"/>
      <c r="BZ725" s="30"/>
      <c r="CA725" s="30"/>
      <c r="CB725" s="30"/>
      <c r="CC725" s="30"/>
      <c r="CD725" s="30"/>
      <c r="CE725" s="30"/>
      <c r="CF725" s="30"/>
      <c r="CG725" s="33"/>
      <c r="CH725" s="30"/>
      <c r="CI725" s="30"/>
      <c r="CJ725" s="30"/>
      <c r="CK725" s="30"/>
      <c r="CL725" s="30"/>
      <c r="CM725" s="30"/>
      <c r="CN725" s="30"/>
      <c r="CO725" s="30"/>
      <c r="CP725" s="30"/>
      <c r="CQ725" s="30"/>
      <c r="CR725" s="30"/>
      <c r="CS725" s="30"/>
      <c r="CT725" s="30"/>
      <c r="CU725" s="30"/>
      <c r="CV725" s="30"/>
      <c r="CW725" s="30"/>
      <c r="CX725" s="30"/>
      <c r="CY725" s="30"/>
      <c r="CZ725" s="30"/>
      <c r="DA725" s="30"/>
      <c r="DB725" s="33"/>
      <c r="DC725" s="30"/>
      <c r="DD725" s="30"/>
      <c r="DE725" s="30"/>
      <c r="DF725" s="30"/>
      <c r="DG725" s="30"/>
      <c r="DH725" s="30"/>
      <c r="DI725" s="30"/>
      <c r="DJ725" s="30"/>
      <c r="DK725" s="30"/>
      <c r="DL725" s="29"/>
      <c r="DM725" s="29"/>
      <c r="DN725" s="30"/>
      <c r="DO725" s="30"/>
      <c r="DP725" s="30"/>
      <c r="DQ725" s="30"/>
      <c r="DR725" s="30"/>
      <c r="DS725" s="30"/>
      <c r="DT725" s="30"/>
      <c r="DU725" s="30"/>
      <c r="DV725" s="30"/>
      <c r="DW725" s="3">
        <v>1</v>
      </c>
      <c r="DX725"/>
      <c r="DY725" s="35">
        <v>5.5300000000000004E-6</v>
      </c>
      <c r="DZ725">
        <v>135.631</v>
      </c>
      <c r="EA725">
        <v>132.905</v>
      </c>
      <c r="EB725">
        <v>140.333</v>
      </c>
      <c r="EC725">
        <v>97.125</v>
      </c>
      <c r="ED725">
        <v>8.9999999999999993E-3</v>
      </c>
      <c r="EE725"/>
      <c r="EG725" s="33"/>
      <c r="EH725" s="30"/>
      <c r="EI725" s="30"/>
      <c r="EJ725" s="30"/>
      <c r="EK725" s="30"/>
      <c r="EL725" s="30"/>
      <c r="EM725" s="30"/>
      <c r="EN725" s="30"/>
      <c r="EO725" s="30" t="s">
        <v>8</v>
      </c>
      <c r="EP725" s="30"/>
      <c r="EQ725" s="33"/>
      <c r="ER725" s="30"/>
      <c r="ES725" s="30"/>
      <c r="ET725" s="30"/>
      <c r="EU725" s="30"/>
      <c r="EV725" s="30"/>
      <c r="EW725" s="30"/>
      <c r="EX725" s="30"/>
      <c r="EY725" s="30"/>
      <c r="EZ725" s="30"/>
      <c r="GB725" s="29"/>
      <c r="GC725" s="29"/>
      <c r="GD725" s="29"/>
      <c r="GE725" s="29"/>
      <c r="GF725" s="29"/>
      <c r="GG725" s="29"/>
      <c r="GH725" s="29"/>
      <c r="GI725" s="29"/>
      <c r="GJ725" s="29"/>
      <c r="GK725" s="29"/>
      <c r="GL725" s="29"/>
      <c r="GM725" s="29"/>
      <c r="GN725" s="29"/>
    </row>
    <row r="726" spans="1:196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3"/>
      <c r="M726" s="30"/>
      <c r="N726" s="30"/>
      <c r="O726" s="30"/>
      <c r="P726" s="30"/>
      <c r="Q726" s="30"/>
      <c r="R726" s="30"/>
      <c r="S726" s="30"/>
      <c r="T726" s="30"/>
      <c r="U726" s="30"/>
      <c r="V726" s="33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3"/>
      <c r="AR726" s="30"/>
      <c r="AS726" s="30"/>
      <c r="AT726" s="30"/>
      <c r="AU726" s="30"/>
      <c r="AV726" s="30"/>
      <c r="AW726" s="30"/>
      <c r="AX726" s="30"/>
      <c r="AY726" s="30"/>
      <c r="AZ726" s="30"/>
      <c r="BA726" s="29"/>
      <c r="BB726" s="29"/>
      <c r="BC726" s="30"/>
      <c r="BD726" s="30"/>
      <c r="BE726" s="30"/>
      <c r="BF726" s="30"/>
      <c r="BG726" s="30"/>
      <c r="BH726" s="30"/>
      <c r="BI726" s="30"/>
      <c r="BJ726" s="30"/>
      <c r="BK726" s="30"/>
      <c r="BL726" s="33"/>
      <c r="BM726" s="30"/>
      <c r="BN726" s="30"/>
      <c r="BO726" s="30"/>
      <c r="BP726" s="30"/>
      <c r="BQ726" s="30"/>
      <c r="BR726" s="30"/>
      <c r="BS726" s="30"/>
      <c r="BT726" s="30"/>
      <c r="BU726" s="30"/>
      <c r="BV726" s="30"/>
      <c r="BW726" s="33"/>
      <c r="BX726" s="30"/>
      <c r="BY726" s="30"/>
      <c r="BZ726" s="30"/>
      <c r="CA726" s="30"/>
      <c r="CB726" s="30"/>
      <c r="CC726" s="30"/>
      <c r="CD726" s="30"/>
      <c r="CE726" s="30"/>
      <c r="CF726" s="30"/>
      <c r="CG726" s="33"/>
      <c r="CH726" s="30"/>
      <c r="CI726" s="30"/>
      <c r="CJ726" s="30"/>
      <c r="CK726" s="30"/>
      <c r="CL726" s="30"/>
      <c r="CM726" s="30"/>
      <c r="CN726" s="30"/>
      <c r="CO726" s="30"/>
      <c r="CP726" s="30"/>
      <c r="CQ726" s="30"/>
      <c r="CR726" s="30"/>
      <c r="CS726" s="30"/>
      <c r="CT726" s="30"/>
      <c r="CU726" s="30"/>
      <c r="CV726" s="30"/>
      <c r="CW726" s="30"/>
      <c r="CX726" s="30"/>
      <c r="CY726" s="30"/>
      <c r="CZ726" s="30"/>
      <c r="DA726" s="30"/>
      <c r="DB726" s="33"/>
      <c r="DC726" s="30"/>
      <c r="DD726" s="30"/>
      <c r="DE726" s="30"/>
      <c r="DF726" s="30"/>
      <c r="DG726" s="30"/>
      <c r="DH726" s="30"/>
      <c r="DI726" s="30"/>
      <c r="DJ726" s="30"/>
      <c r="DK726" s="30"/>
      <c r="DL726" s="29"/>
      <c r="DM726" s="29"/>
      <c r="DN726" s="30"/>
      <c r="DO726" s="30"/>
      <c r="DP726" s="30"/>
      <c r="DQ726" s="30"/>
      <c r="DR726" s="30"/>
      <c r="DS726" s="30"/>
      <c r="DT726" s="30"/>
      <c r="DU726" s="30"/>
      <c r="DV726" s="30"/>
      <c r="DW726" s="3">
        <v>2</v>
      </c>
      <c r="DX726"/>
      <c r="DY726" s="35">
        <v>8.8999999999999995E-6</v>
      </c>
      <c r="DZ726">
        <v>141.08099999999999</v>
      </c>
      <c r="EA726">
        <v>136.80699999999999</v>
      </c>
      <c r="EB726">
        <v>146.63</v>
      </c>
      <c r="EC726">
        <v>-81.87</v>
      </c>
      <c r="ED726">
        <v>1.4999999999999999E-2</v>
      </c>
      <c r="EE726"/>
      <c r="EG726" s="33"/>
      <c r="EH726" s="30"/>
      <c r="EI726" s="30"/>
      <c r="EJ726" s="30"/>
      <c r="EK726" s="30"/>
      <c r="EL726" s="30"/>
      <c r="EM726" s="30"/>
      <c r="EN726" s="30"/>
      <c r="EO726" s="30">
        <v>110.20689659999999</v>
      </c>
      <c r="EP726" s="30">
        <v>122.6896552</v>
      </c>
      <c r="EQ726" s="33"/>
      <c r="ER726" s="30"/>
      <c r="ES726" s="30"/>
      <c r="ET726" s="30"/>
      <c r="EU726" s="30"/>
      <c r="EV726" s="30"/>
      <c r="EW726" s="30"/>
      <c r="EX726" s="30"/>
      <c r="EY726" s="30"/>
      <c r="EZ726" s="30"/>
      <c r="GB726" s="29"/>
      <c r="GC726" s="29"/>
      <c r="GD726" s="29"/>
      <c r="GE726" s="29"/>
      <c r="GF726" s="29"/>
      <c r="GG726" s="29"/>
      <c r="GH726" s="29"/>
      <c r="GI726" s="29"/>
      <c r="GJ726" s="29"/>
      <c r="GK726" s="29"/>
      <c r="GL726" s="29"/>
      <c r="GM726" s="29"/>
      <c r="GN726" s="29"/>
    </row>
    <row r="727" spans="1:196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3"/>
      <c r="M727" s="30"/>
      <c r="N727" s="30"/>
      <c r="O727" s="30"/>
      <c r="P727" s="30"/>
      <c r="Q727" s="30"/>
      <c r="R727" s="30"/>
      <c r="S727" s="30"/>
      <c r="T727" s="30"/>
      <c r="U727" s="30"/>
      <c r="V727" s="33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3"/>
      <c r="AR727" s="30"/>
      <c r="AS727" s="30"/>
      <c r="AT727" s="30"/>
      <c r="AU727" s="30"/>
      <c r="AV727" s="30"/>
      <c r="AW727" s="30"/>
      <c r="AX727" s="30"/>
      <c r="AY727" s="30"/>
      <c r="AZ727" s="30"/>
      <c r="BA727" s="29"/>
      <c r="BB727" s="29"/>
      <c r="BC727" s="30"/>
      <c r="BD727" s="30"/>
      <c r="BE727" s="30"/>
      <c r="BF727" s="30"/>
      <c r="BG727" s="30"/>
      <c r="BH727" s="30"/>
      <c r="BI727" s="30"/>
      <c r="BJ727" s="30"/>
      <c r="BK727" s="30"/>
      <c r="BL727" s="33"/>
      <c r="BM727" s="30"/>
      <c r="BN727" s="30"/>
      <c r="BO727" s="30"/>
      <c r="BP727" s="30"/>
      <c r="BQ727" s="30"/>
      <c r="BR727" s="30"/>
      <c r="BS727" s="30"/>
      <c r="BT727" s="30"/>
      <c r="BU727" s="30"/>
      <c r="BV727" s="30"/>
      <c r="BW727" s="33"/>
      <c r="BX727" s="30"/>
      <c r="BY727" s="30"/>
      <c r="BZ727" s="30"/>
      <c r="CA727" s="30"/>
      <c r="CB727" s="30"/>
      <c r="CC727" s="30"/>
      <c r="CD727" s="30"/>
      <c r="CE727" s="30"/>
      <c r="CF727" s="30"/>
      <c r="CG727" s="33"/>
      <c r="CH727" s="30"/>
      <c r="CI727" s="30"/>
      <c r="CJ727" s="30"/>
      <c r="CK727" s="30"/>
      <c r="CL727" s="30"/>
      <c r="CM727" s="30"/>
      <c r="CN727" s="30"/>
      <c r="CO727" s="30"/>
      <c r="CP727" s="30"/>
      <c r="CQ727" s="30"/>
      <c r="CR727" s="30"/>
      <c r="CS727" s="30"/>
      <c r="CT727" s="30"/>
      <c r="CU727" s="30"/>
      <c r="CV727" s="30"/>
      <c r="CW727" s="30"/>
      <c r="CX727" s="30"/>
      <c r="CY727" s="30"/>
      <c r="CZ727" s="30"/>
      <c r="DA727" s="30"/>
      <c r="DB727" s="33"/>
      <c r="DC727" s="30"/>
      <c r="DD727" s="30"/>
      <c r="DE727" s="30"/>
      <c r="DF727" s="30"/>
      <c r="DG727" s="30"/>
      <c r="DH727" s="30"/>
      <c r="DI727" s="30"/>
      <c r="DJ727" s="30"/>
      <c r="DK727" s="30"/>
      <c r="DL727" s="29"/>
      <c r="DM727" s="29"/>
      <c r="DN727" s="30"/>
      <c r="DO727" s="30"/>
      <c r="DP727" s="30"/>
      <c r="DQ727" s="30"/>
      <c r="DR727" s="30"/>
      <c r="DS727" s="30"/>
      <c r="DT727" s="30"/>
      <c r="DU727" s="30"/>
      <c r="DV727" s="30"/>
      <c r="DW727" s="3">
        <v>3</v>
      </c>
      <c r="DX727"/>
      <c r="DY727" s="35">
        <v>7.9799999999999998E-6</v>
      </c>
      <c r="DZ727">
        <v>150.077</v>
      </c>
      <c r="EA727">
        <v>144.822</v>
      </c>
      <c r="EB727">
        <v>157.27600000000001</v>
      </c>
      <c r="EC727">
        <v>94.763999999999996</v>
      </c>
      <c r="ED727">
        <v>1.4E-2</v>
      </c>
      <c r="EE727"/>
      <c r="EG727" s="33"/>
      <c r="EH727" s="30"/>
      <c r="EI727" s="30"/>
      <c r="EJ727" s="30">
        <v>39.03761755</v>
      </c>
      <c r="EK727" s="30">
        <v>98.833333330000002</v>
      </c>
      <c r="EL727" s="30">
        <v>35.065830720000001</v>
      </c>
      <c r="EM727" s="30">
        <v>88.777777779999994</v>
      </c>
      <c r="EN727" s="30" t="s">
        <v>9</v>
      </c>
      <c r="EO727" s="30">
        <v>63.92</v>
      </c>
      <c r="EP727" s="30">
        <v>71.16</v>
      </c>
      <c r="EQ727" s="33"/>
      <c r="ER727" s="30"/>
      <c r="ES727" s="30"/>
      <c r="ET727" s="30"/>
      <c r="EU727" s="30"/>
      <c r="EV727" s="30"/>
      <c r="EW727" s="30"/>
      <c r="EX727" s="30"/>
      <c r="EY727" s="30"/>
      <c r="EZ727" s="30"/>
      <c r="GB727" s="29"/>
      <c r="GC727" s="29"/>
      <c r="GD727" s="29"/>
      <c r="GE727" s="29"/>
      <c r="GF727" s="29"/>
      <c r="GG727" s="29"/>
      <c r="GH727" s="29"/>
      <c r="GI727" s="29"/>
      <c r="GJ727" s="29"/>
      <c r="GK727" s="29"/>
      <c r="GL727" s="29"/>
      <c r="GM727" s="29"/>
      <c r="GN727" s="29"/>
    </row>
    <row r="728" spans="1:196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3"/>
      <c r="M728" s="30"/>
      <c r="N728" s="30"/>
      <c r="O728" s="30"/>
      <c r="P728" s="30"/>
      <c r="Q728" s="30"/>
      <c r="R728" s="30"/>
      <c r="S728" s="30"/>
      <c r="T728" s="30"/>
      <c r="U728" s="30"/>
      <c r="V728" s="33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3"/>
      <c r="AR728" s="30"/>
      <c r="AS728" s="30"/>
      <c r="AT728" s="30"/>
      <c r="AU728" s="30"/>
      <c r="AV728" s="30"/>
      <c r="AW728" s="30"/>
      <c r="AX728" s="30"/>
      <c r="AY728" s="30"/>
      <c r="AZ728" s="30"/>
      <c r="BA728" s="29"/>
      <c r="BB728" s="29"/>
      <c r="BC728" s="30"/>
      <c r="BD728" s="30"/>
      <c r="BE728" s="30"/>
      <c r="BF728" s="30"/>
      <c r="BG728" s="30"/>
      <c r="BH728" s="30"/>
      <c r="BI728" s="30"/>
      <c r="BJ728" s="30"/>
      <c r="BK728" s="30"/>
      <c r="BL728" s="33"/>
      <c r="BM728" s="30"/>
      <c r="BN728" s="30"/>
      <c r="BO728" s="30"/>
      <c r="BP728" s="30"/>
      <c r="BQ728" s="30"/>
      <c r="BR728" s="30"/>
      <c r="BS728" s="30"/>
      <c r="BT728" s="30"/>
      <c r="BU728" s="30"/>
      <c r="BV728" s="30"/>
      <c r="BW728" s="33"/>
      <c r="BX728" s="30"/>
      <c r="BY728" s="30"/>
      <c r="BZ728" s="30"/>
      <c r="CA728" s="30"/>
      <c r="CB728" s="30"/>
      <c r="CC728" s="30"/>
      <c r="CD728" s="30"/>
      <c r="CE728" s="30"/>
      <c r="CF728" s="30"/>
      <c r="CG728" s="33"/>
      <c r="CH728" s="30"/>
      <c r="CI728" s="30"/>
      <c r="CJ728" s="30"/>
      <c r="CK728" s="30"/>
      <c r="CL728" s="30"/>
      <c r="CM728" s="30"/>
      <c r="CN728" s="30"/>
      <c r="CO728" s="30"/>
      <c r="CP728" s="30"/>
      <c r="CQ728" s="30"/>
      <c r="CR728" s="30"/>
      <c r="CS728" s="30"/>
      <c r="CT728" s="30"/>
      <c r="CU728" s="30"/>
      <c r="CV728" s="30"/>
      <c r="CW728" s="30"/>
      <c r="CX728" s="30"/>
      <c r="CY728" s="30"/>
      <c r="CZ728" s="30"/>
      <c r="DA728" s="30"/>
      <c r="DB728" s="33"/>
      <c r="DC728" s="30"/>
      <c r="DD728" s="30"/>
      <c r="DE728" s="30"/>
      <c r="DF728" s="30"/>
      <c r="DG728" s="30"/>
      <c r="DH728" s="30"/>
      <c r="DI728" s="30"/>
      <c r="DJ728" s="30"/>
      <c r="DK728" s="30"/>
      <c r="DL728" s="29"/>
      <c r="DM728" s="29"/>
      <c r="DN728" s="30"/>
      <c r="DO728" s="30"/>
      <c r="DP728" s="30"/>
      <c r="DQ728" s="30"/>
      <c r="DR728" s="30"/>
      <c r="DS728" s="30"/>
      <c r="DT728" s="30"/>
      <c r="DU728" s="30"/>
      <c r="DV728" s="30"/>
      <c r="DW728" s="3">
        <v>4</v>
      </c>
      <c r="DX728"/>
      <c r="DY728" s="35">
        <v>8.8999999999999995E-6</v>
      </c>
      <c r="DZ728">
        <v>141.63900000000001</v>
      </c>
      <c r="EA728">
        <v>133.333</v>
      </c>
      <c r="EB728">
        <v>151.333</v>
      </c>
      <c r="EC728">
        <v>-81.87</v>
      </c>
      <c r="ED728">
        <v>1.6E-2</v>
      </c>
      <c r="EE728"/>
      <c r="EG728" s="33"/>
      <c r="EH728" s="30"/>
      <c r="EI728" s="30"/>
      <c r="EJ728" s="30"/>
      <c r="EK728" s="30">
        <v>161.72727269999999</v>
      </c>
      <c r="EL728" s="30"/>
      <c r="EM728" s="30">
        <v>145.27272730000001</v>
      </c>
      <c r="EN728" s="30" t="s">
        <v>10</v>
      </c>
      <c r="EO728" s="30">
        <v>168.2105263</v>
      </c>
      <c r="EP728" s="30">
        <v>187.26315790000001</v>
      </c>
      <c r="EQ728" s="33"/>
      <c r="ER728" s="30"/>
      <c r="ES728" s="30"/>
      <c r="ET728" s="30"/>
      <c r="EU728" s="30"/>
      <c r="EV728" s="30"/>
      <c r="EW728" s="30"/>
      <c r="EX728" s="30"/>
      <c r="EY728" s="30"/>
      <c r="EZ728" s="30"/>
      <c r="GB728" s="29"/>
      <c r="GC728" s="29"/>
      <c r="GD728" s="29"/>
      <c r="GE728" s="29"/>
      <c r="GF728" s="29"/>
      <c r="GG728" s="29"/>
      <c r="GH728" s="29"/>
      <c r="GI728" s="29"/>
      <c r="GJ728" s="29"/>
      <c r="GK728" s="29"/>
      <c r="GL728" s="29"/>
      <c r="GM728" s="29"/>
      <c r="GN728" s="29"/>
    </row>
    <row r="729" spans="1:196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3"/>
      <c r="M729" s="30"/>
      <c r="N729" s="30"/>
      <c r="O729" s="30"/>
      <c r="P729" s="30"/>
      <c r="Q729" s="30"/>
      <c r="R729" s="30"/>
      <c r="S729" s="30"/>
      <c r="T729" s="30"/>
      <c r="U729" s="30"/>
      <c r="V729" s="33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3"/>
      <c r="AR729" s="30"/>
      <c r="AS729" s="30"/>
      <c r="AT729" s="30"/>
      <c r="AU729" s="30"/>
      <c r="AV729" s="30"/>
      <c r="AW729" s="30"/>
      <c r="AX729" s="30"/>
      <c r="AY729" s="30"/>
      <c r="AZ729" s="30"/>
      <c r="BA729" s="29"/>
      <c r="BB729" s="29"/>
      <c r="BC729" s="30"/>
      <c r="BD729" s="30"/>
      <c r="BE729" s="30"/>
      <c r="BF729" s="30"/>
      <c r="BG729" s="30"/>
      <c r="BH729" s="30"/>
      <c r="BI729" s="30"/>
      <c r="BJ729" s="30"/>
      <c r="BK729" s="30"/>
      <c r="BL729" s="33"/>
      <c r="BM729" s="30"/>
      <c r="BN729" s="30"/>
      <c r="BO729" s="30"/>
      <c r="BP729" s="30"/>
      <c r="BQ729" s="30"/>
      <c r="BR729" s="30"/>
      <c r="BS729" s="30"/>
      <c r="BT729" s="30"/>
      <c r="BU729" s="30"/>
      <c r="BV729" s="30"/>
      <c r="BW729" s="33"/>
      <c r="BX729" s="30"/>
      <c r="BY729" s="30"/>
      <c r="BZ729" s="30"/>
      <c r="CA729" s="30"/>
      <c r="CB729" s="30"/>
      <c r="CC729" s="30"/>
      <c r="CD729" s="30"/>
      <c r="CE729" s="30"/>
      <c r="CF729" s="30"/>
      <c r="CG729" s="33"/>
      <c r="CH729" s="30"/>
      <c r="CI729" s="30"/>
      <c r="CJ729" s="30"/>
      <c r="CK729" s="30"/>
      <c r="CL729" s="30"/>
      <c r="CM729" s="30"/>
      <c r="CN729" s="30"/>
      <c r="CO729" s="30"/>
      <c r="CP729" s="30"/>
      <c r="CQ729" s="30"/>
      <c r="CR729" s="30"/>
      <c r="CS729" s="30"/>
      <c r="CT729" s="30"/>
      <c r="CU729" s="30"/>
      <c r="CV729" s="30"/>
      <c r="CW729" s="30"/>
      <c r="CX729" s="30"/>
      <c r="CY729" s="30"/>
      <c r="CZ729" s="30"/>
      <c r="DA729" s="30"/>
      <c r="DB729" s="33"/>
      <c r="DC729" s="30"/>
      <c r="DD729" s="30"/>
      <c r="DE729" s="30"/>
      <c r="DF729" s="30"/>
      <c r="DG729" s="30"/>
      <c r="DH729" s="30"/>
      <c r="DI729" s="30"/>
      <c r="DJ729" s="30"/>
      <c r="DK729" s="30"/>
      <c r="DL729" s="29"/>
      <c r="DM729" s="29"/>
      <c r="DN729" s="30"/>
      <c r="DO729" s="30"/>
      <c r="DP729" s="30"/>
      <c r="DQ729" s="30"/>
      <c r="DR729" s="30"/>
      <c r="DS729" s="30"/>
      <c r="DT729" s="30"/>
      <c r="DU729" s="30"/>
      <c r="DV729" s="30"/>
      <c r="DW729" s="3">
        <v>5</v>
      </c>
      <c r="DX729"/>
      <c r="DY729" s="35">
        <v>1.29E-5</v>
      </c>
      <c r="DZ729">
        <v>136.43</v>
      </c>
      <c r="EA729">
        <v>126.40300000000001</v>
      </c>
      <c r="EB729">
        <v>146.667</v>
      </c>
      <c r="EC729">
        <v>95.572000000000003</v>
      </c>
      <c r="ED729">
        <v>2.3E-2</v>
      </c>
      <c r="EE729"/>
      <c r="EG729" s="33"/>
      <c r="EH729" s="30"/>
      <c r="EI729" s="30"/>
      <c r="EJ729" s="30"/>
      <c r="EK729" s="30"/>
      <c r="EL729" s="30"/>
      <c r="EM729" s="30"/>
      <c r="EN729" s="30"/>
      <c r="EO729" s="30"/>
      <c r="EP729" s="30"/>
      <c r="EQ729" s="33"/>
      <c r="ER729" s="30"/>
      <c r="ES729" s="30"/>
      <c r="ET729" s="30"/>
      <c r="EU729" s="30"/>
      <c r="EV729" s="30"/>
      <c r="EW729" s="30"/>
      <c r="EX729" s="30"/>
      <c r="EY729" s="30"/>
      <c r="EZ729" s="30"/>
      <c r="GB729" s="29"/>
      <c r="GC729" s="29"/>
      <c r="GD729" s="29"/>
      <c r="GE729" s="29"/>
      <c r="GF729" s="29"/>
      <c r="GG729" s="29"/>
      <c r="GH729" s="29"/>
      <c r="GI729" s="29"/>
      <c r="GJ729" s="29"/>
      <c r="GK729" s="29"/>
      <c r="GL729" s="29"/>
      <c r="GM729" s="29"/>
      <c r="GN729" s="29"/>
    </row>
    <row r="730" spans="1:196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3"/>
      <c r="M730" s="30"/>
      <c r="N730" s="30"/>
      <c r="O730" s="30"/>
      <c r="P730" s="30"/>
      <c r="Q730" s="30"/>
      <c r="R730" s="30"/>
      <c r="S730" s="30"/>
      <c r="T730" s="30"/>
      <c r="U730" s="30"/>
      <c r="V730" s="33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3"/>
      <c r="AR730" s="30"/>
      <c r="AS730" s="30"/>
      <c r="AT730" s="30"/>
      <c r="AU730" s="30"/>
      <c r="AV730" s="30"/>
      <c r="AW730" s="30"/>
      <c r="AX730" s="30"/>
      <c r="AY730" s="30"/>
      <c r="AZ730" s="30"/>
      <c r="BA730" s="29"/>
      <c r="BB730" s="29"/>
      <c r="BC730" s="30"/>
      <c r="BD730" s="30"/>
      <c r="BE730" s="30"/>
      <c r="BF730" s="30"/>
      <c r="BG730" s="30"/>
      <c r="BH730" s="30"/>
      <c r="BI730" s="30"/>
      <c r="BJ730" s="30"/>
      <c r="BK730" s="30"/>
      <c r="BL730" s="33"/>
      <c r="BM730" s="30"/>
      <c r="BN730" s="30"/>
      <c r="BO730" s="30"/>
      <c r="BP730" s="30"/>
      <c r="BQ730" s="30"/>
      <c r="BR730" s="30"/>
      <c r="BS730" s="30"/>
      <c r="BT730" s="30"/>
      <c r="BU730" s="30"/>
      <c r="BV730" s="30"/>
      <c r="BW730" s="33"/>
      <c r="BX730" s="30"/>
      <c r="BY730" s="30"/>
      <c r="BZ730" s="30"/>
      <c r="CA730" s="30"/>
      <c r="CB730" s="30"/>
      <c r="CC730" s="30"/>
      <c r="CD730" s="30"/>
      <c r="CE730" s="30"/>
      <c r="CF730" s="30"/>
      <c r="CG730" s="33"/>
      <c r="CH730" s="30"/>
      <c r="CI730" s="30"/>
      <c r="CJ730" s="30"/>
      <c r="CK730" s="30"/>
      <c r="CL730" s="30"/>
      <c r="CM730" s="30"/>
      <c r="CN730" s="30"/>
      <c r="CO730" s="30"/>
      <c r="CP730" s="30"/>
      <c r="CQ730" s="30"/>
      <c r="CR730" s="30"/>
      <c r="CS730" s="30"/>
      <c r="CT730" s="30"/>
      <c r="CU730" s="30"/>
      <c r="CV730" s="30"/>
      <c r="CW730" s="30"/>
      <c r="CX730" s="30"/>
      <c r="CY730" s="30"/>
      <c r="CZ730" s="30"/>
      <c r="DA730" s="30"/>
      <c r="DB730" s="33"/>
      <c r="DC730" s="30"/>
      <c r="DD730" s="30"/>
      <c r="DE730" s="30"/>
      <c r="DF730" s="30"/>
      <c r="DG730" s="30"/>
      <c r="DH730" s="30"/>
      <c r="DI730" s="30"/>
      <c r="DJ730" s="30"/>
      <c r="DK730" s="30"/>
      <c r="DL730" s="29"/>
      <c r="DM730" s="29"/>
      <c r="DN730" s="30"/>
      <c r="DO730" s="30"/>
      <c r="DP730" s="30"/>
      <c r="DQ730" s="30"/>
      <c r="DR730" s="30"/>
      <c r="DS730" s="30"/>
      <c r="DT730" s="30"/>
      <c r="DU730" s="30"/>
      <c r="DV730" s="30"/>
      <c r="DW730" s="3">
        <v>6</v>
      </c>
      <c r="DX730"/>
      <c r="DY730" s="35">
        <v>1.29E-5</v>
      </c>
      <c r="DZ730">
        <v>138.09200000000001</v>
      </c>
      <c r="EA730">
        <v>130.58500000000001</v>
      </c>
      <c r="EB730">
        <v>151.77799999999999</v>
      </c>
      <c r="EC730">
        <v>-83.046999999999997</v>
      </c>
      <c r="ED730">
        <v>2.3E-2</v>
      </c>
      <c r="EE730"/>
      <c r="EG730" s="33"/>
      <c r="EH730" s="30"/>
      <c r="EI730" s="30"/>
      <c r="EJ730" s="30"/>
      <c r="EK730" s="30"/>
      <c r="EL730" s="30"/>
      <c r="EM730" s="30"/>
      <c r="EN730" s="30"/>
      <c r="EO730" s="30"/>
      <c r="EP730" s="30"/>
      <c r="EQ730" s="33"/>
      <c r="ER730" s="30"/>
      <c r="ES730" s="30"/>
      <c r="ET730" s="30"/>
      <c r="EU730" s="30"/>
      <c r="EV730" s="30"/>
      <c r="EW730" s="30"/>
      <c r="EX730" s="30"/>
      <c r="EY730" s="30"/>
      <c r="EZ730" s="30"/>
      <c r="GB730" s="29"/>
      <c r="GC730" s="29"/>
      <c r="GD730" s="29"/>
      <c r="GE730" s="29"/>
      <c r="GF730" s="29"/>
      <c r="GG730" s="29"/>
      <c r="GH730" s="29"/>
      <c r="GI730" s="29"/>
      <c r="GJ730" s="29"/>
      <c r="GK730" s="29"/>
      <c r="GL730" s="29"/>
      <c r="GM730" s="29"/>
      <c r="GN730" s="29"/>
    </row>
    <row r="731" spans="1:196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3"/>
      <c r="M731" s="30"/>
      <c r="N731" s="30"/>
      <c r="O731" s="30"/>
      <c r="P731" s="30"/>
      <c r="Q731" s="30"/>
      <c r="R731" s="30"/>
      <c r="S731" s="30"/>
      <c r="T731" s="30"/>
      <c r="U731" s="30"/>
      <c r="V731" s="33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3"/>
      <c r="AR731" s="30"/>
      <c r="AS731" s="30"/>
      <c r="AT731" s="30"/>
      <c r="AU731" s="30"/>
      <c r="AV731" s="30"/>
      <c r="AW731" s="30"/>
      <c r="AX731" s="30"/>
      <c r="AY731" s="30"/>
      <c r="AZ731" s="30"/>
      <c r="BA731" s="29"/>
      <c r="BB731" s="29"/>
      <c r="BC731" s="30"/>
      <c r="BD731" s="30"/>
      <c r="BE731" s="30"/>
      <c r="BF731" s="30"/>
      <c r="BG731" s="30"/>
      <c r="BH731" s="30"/>
      <c r="BI731" s="30"/>
      <c r="BJ731" s="30"/>
      <c r="BK731" s="30"/>
      <c r="BL731" s="33"/>
      <c r="BM731" s="30"/>
      <c r="BN731" s="30"/>
      <c r="BO731" s="30"/>
      <c r="BP731" s="30"/>
      <c r="BQ731" s="30"/>
      <c r="BR731" s="30"/>
      <c r="BS731" s="30"/>
      <c r="BT731" s="30"/>
      <c r="BU731" s="30"/>
      <c r="BV731" s="30"/>
      <c r="BW731" s="33"/>
      <c r="BX731" s="30"/>
      <c r="BY731" s="30"/>
      <c r="BZ731" s="30"/>
      <c r="CA731" s="30"/>
      <c r="CB731" s="30"/>
      <c r="CC731" s="30"/>
      <c r="CD731" s="30"/>
      <c r="CE731" s="30"/>
      <c r="CF731" s="30"/>
      <c r="CG731" s="33"/>
      <c r="CH731" s="30"/>
      <c r="CI731" s="30"/>
      <c r="CJ731" s="30"/>
      <c r="CK731" s="30"/>
      <c r="CL731" s="30"/>
      <c r="CM731" s="30"/>
      <c r="CN731" s="30"/>
      <c r="CO731" s="30"/>
      <c r="CP731" s="30"/>
      <c r="CQ731" s="30"/>
      <c r="CR731" s="30"/>
      <c r="CS731" s="30"/>
      <c r="CT731" s="30"/>
      <c r="CU731" s="30"/>
      <c r="CV731" s="30"/>
      <c r="CW731" s="30"/>
      <c r="CX731" s="30"/>
      <c r="CY731" s="30"/>
      <c r="CZ731" s="30"/>
      <c r="DA731" s="30"/>
      <c r="DB731" s="33"/>
      <c r="DC731" s="30"/>
      <c r="DD731" s="30"/>
      <c r="DE731" s="30"/>
      <c r="DF731" s="30"/>
      <c r="DG731" s="30"/>
      <c r="DH731" s="30"/>
      <c r="DI731" s="30"/>
      <c r="DJ731" s="30"/>
      <c r="DK731" s="30"/>
      <c r="DL731" s="29"/>
      <c r="DM731" s="29"/>
      <c r="DN731" s="30"/>
      <c r="DO731" s="30"/>
      <c r="DP731" s="30"/>
      <c r="DQ731" s="30"/>
      <c r="DR731" s="30"/>
      <c r="DS731" s="30"/>
      <c r="DT731" s="30"/>
      <c r="DU731" s="30"/>
      <c r="DV731" s="30"/>
      <c r="DW731" s="3">
        <v>7</v>
      </c>
      <c r="DX731"/>
      <c r="DY731" s="35">
        <v>8.6000000000000007E-6</v>
      </c>
      <c r="DZ731">
        <v>143.76900000000001</v>
      </c>
      <c r="EA731">
        <v>139.17599999999999</v>
      </c>
      <c r="EB731">
        <v>151.77799999999999</v>
      </c>
      <c r="EC731">
        <v>96.581999999999994</v>
      </c>
      <c r="ED731">
        <v>1.4999999999999999E-2</v>
      </c>
      <c r="EE731"/>
      <c r="EG731" s="33"/>
      <c r="EH731" s="30"/>
      <c r="EI731" s="30"/>
      <c r="EJ731" s="30"/>
      <c r="EK731" s="30"/>
      <c r="EL731" s="30"/>
      <c r="EM731" s="30"/>
      <c r="EN731" s="30"/>
      <c r="EO731" s="30"/>
      <c r="EP731" s="30"/>
      <c r="EQ731" s="33"/>
      <c r="ER731" s="30"/>
      <c r="ES731" s="30"/>
      <c r="ET731" s="30"/>
      <c r="EU731" s="30"/>
      <c r="EV731" s="30"/>
      <c r="EW731" s="30"/>
      <c r="EX731" s="30"/>
      <c r="EY731" s="30"/>
      <c r="EZ731" s="30"/>
      <c r="GB731" s="29"/>
      <c r="GC731" s="29"/>
      <c r="GD731" s="29"/>
      <c r="GE731" s="29"/>
      <c r="GF731" s="29"/>
      <c r="GG731" s="29"/>
      <c r="GH731" s="29"/>
      <c r="GI731" s="29"/>
      <c r="GJ731" s="29"/>
      <c r="GK731" s="29"/>
      <c r="GL731" s="29"/>
      <c r="GM731" s="29"/>
      <c r="GN731" s="29"/>
    </row>
    <row r="732" spans="1:196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3"/>
      <c r="M732" s="30"/>
      <c r="N732" s="30"/>
      <c r="O732" s="30"/>
      <c r="P732" s="30"/>
      <c r="Q732" s="30"/>
      <c r="R732" s="30"/>
      <c r="S732" s="30"/>
      <c r="T732" s="30"/>
      <c r="U732" s="30"/>
      <c r="V732" s="33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3"/>
      <c r="AR732" s="30"/>
      <c r="AS732" s="30"/>
      <c r="AT732" s="30"/>
      <c r="AU732" s="30"/>
      <c r="AV732" s="30"/>
      <c r="AW732" s="30"/>
      <c r="AX732" s="30"/>
      <c r="AY732" s="30"/>
      <c r="AZ732" s="30"/>
      <c r="BA732" s="29"/>
      <c r="BB732" s="29"/>
      <c r="BC732" s="30"/>
      <c r="BD732" s="30"/>
      <c r="BE732" s="30"/>
      <c r="BF732" s="30"/>
      <c r="BG732" s="30"/>
      <c r="BH732" s="30"/>
      <c r="BI732" s="30"/>
      <c r="BJ732" s="30"/>
      <c r="BK732" s="30"/>
      <c r="BL732" s="33"/>
      <c r="BM732" s="30"/>
      <c r="BN732" s="30"/>
      <c r="BO732" s="30"/>
      <c r="BP732" s="30"/>
      <c r="BQ732" s="30"/>
      <c r="BR732" s="30"/>
      <c r="BS732" s="30"/>
      <c r="BT732" s="30"/>
      <c r="BU732" s="30"/>
      <c r="BV732" s="30"/>
      <c r="BW732" s="33"/>
      <c r="BX732" s="30"/>
      <c r="BY732" s="30"/>
      <c r="BZ732" s="30"/>
      <c r="CA732" s="30"/>
      <c r="CB732" s="30"/>
      <c r="CC732" s="30"/>
      <c r="CD732" s="30"/>
      <c r="CE732" s="30"/>
      <c r="CF732" s="30"/>
      <c r="CG732" s="33"/>
      <c r="CH732" s="30"/>
      <c r="CI732" s="30"/>
      <c r="CJ732" s="30"/>
      <c r="CK732" s="30"/>
      <c r="CL732" s="30"/>
      <c r="CM732" s="30"/>
      <c r="CN732" s="30"/>
      <c r="CO732" s="30"/>
      <c r="CP732" s="30"/>
      <c r="CQ732" s="30"/>
      <c r="CR732" s="30"/>
      <c r="CS732" s="30"/>
      <c r="CT732" s="30"/>
      <c r="CU732" s="30"/>
      <c r="CV732" s="30"/>
      <c r="CW732" s="30"/>
      <c r="CX732" s="30"/>
      <c r="CY732" s="30"/>
      <c r="CZ732" s="30"/>
      <c r="DA732" s="30"/>
      <c r="DB732" s="33"/>
      <c r="DC732" s="30"/>
      <c r="DD732" s="30"/>
      <c r="DE732" s="30"/>
      <c r="DF732" s="30"/>
      <c r="DG732" s="30"/>
      <c r="DH732" s="30"/>
      <c r="DI732" s="30"/>
      <c r="DJ732" s="30"/>
      <c r="DK732" s="30"/>
      <c r="DL732" s="29"/>
      <c r="DM732" s="29"/>
      <c r="DN732" s="30"/>
      <c r="DO732" s="30"/>
      <c r="DP732" s="30"/>
      <c r="DQ732" s="30"/>
      <c r="DR732" s="30"/>
      <c r="DS732" s="30"/>
      <c r="DT732" s="30"/>
      <c r="DU732" s="30"/>
      <c r="DV732" s="30"/>
      <c r="DW732" s="3">
        <v>8</v>
      </c>
      <c r="DX732"/>
      <c r="DY732" s="35">
        <v>8.6000000000000007E-6</v>
      </c>
      <c r="DZ732">
        <v>150.4</v>
      </c>
      <c r="EA732">
        <v>145.58199999999999</v>
      </c>
      <c r="EB732">
        <v>159.01</v>
      </c>
      <c r="EC732">
        <v>-83.66</v>
      </c>
      <c r="ED732">
        <v>1.4999999999999999E-2</v>
      </c>
      <c r="EE732"/>
      <c r="EG732" s="33"/>
      <c r="EH732" s="30"/>
      <c r="EI732" s="30"/>
      <c r="EJ732" s="30"/>
      <c r="EK732" s="30"/>
      <c r="EL732" s="30"/>
      <c r="EM732" s="30"/>
      <c r="EN732" s="30"/>
      <c r="EO732" s="30"/>
      <c r="EP732" s="30"/>
      <c r="EQ732" s="33"/>
      <c r="ER732" s="30"/>
      <c r="ES732" s="30"/>
      <c r="ET732" s="30"/>
      <c r="EU732" s="30"/>
      <c r="EV732" s="30"/>
      <c r="EW732" s="30"/>
      <c r="EX732" s="30"/>
      <c r="EY732" s="30"/>
      <c r="EZ732" s="30"/>
      <c r="GB732" s="29"/>
      <c r="GC732" s="29"/>
      <c r="GD732" s="29"/>
      <c r="GE732" s="29"/>
      <c r="GF732" s="29"/>
      <c r="GG732" s="29"/>
      <c r="GH732" s="29"/>
      <c r="GI732" s="29"/>
      <c r="GJ732" s="29"/>
      <c r="GK732" s="29"/>
      <c r="GL732" s="29"/>
      <c r="GM732" s="29"/>
      <c r="GN732" s="29"/>
    </row>
    <row r="733" spans="1:196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3"/>
      <c r="M733" s="30"/>
      <c r="N733" s="30"/>
      <c r="O733" s="30"/>
      <c r="P733" s="30"/>
      <c r="Q733" s="30"/>
      <c r="R733" s="30"/>
      <c r="S733" s="30"/>
      <c r="T733" s="30"/>
      <c r="U733" s="30"/>
      <c r="V733" s="33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3"/>
      <c r="AR733" s="30"/>
      <c r="AS733" s="30"/>
      <c r="AT733" s="30"/>
      <c r="AU733" s="30"/>
      <c r="AV733" s="30"/>
      <c r="AW733" s="30"/>
      <c r="AX733" s="30"/>
      <c r="AY733" s="30"/>
      <c r="AZ733" s="30"/>
      <c r="BA733" s="29"/>
      <c r="BB733" s="29"/>
      <c r="BC733" s="30"/>
      <c r="BD733" s="30"/>
      <c r="BE733" s="30"/>
      <c r="BF733" s="30"/>
      <c r="BG733" s="30"/>
      <c r="BH733" s="30"/>
      <c r="BI733" s="30"/>
      <c r="BJ733" s="30"/>
      <c r="BK733" s="30"/>
      <c r="BL733" s="33"/>
      <c r="BM733" s="30"/>
      <c r="BN733" s="30"/>
      <c r="BO733" s="30"/>
      <c r="BP733" s="30"/>
      <c r="BQ733" s="30"/>
      <c r="BR733" s="30"/>
      <c r="BS733" s="30"/>
      <c r="BT733" s="30"/>
      <c r="BU733" s="30"/>
      <c r="BV733" s="30"/>
      <c r="BW733" s="33"/>
      <c r="BX733" s="30"/>
      <c r="BY733" s="30"/>
      <c r="BZ733" s="30"/>
      <c r="CA733" s="30"/>
      <c r="CB733" s="30"/>
      <c r="CC733" s="30"/>
      <c r="CD733" s="30"/>
      <c r="CE733" s="30"/>
      <c r="CF733" s="30"/>
      <c r="CG733" s="33"/>
      <c r="CH733" s="30"/>
      <c r="CI733" s="30"/>
      <c r="CJ733" s="30"/>
      <c r="CK733" s="30"/>
      <c r="CL733" s="30"/>
      <c r="CM733" s="30"/>
      <c r="CN733" s="30"/>
      <c r="CO733" s="30"/>
      <c r="CP733" s="30"/>
      <c r="CQ733" s="30"/>
      <c r="CR733" s="30"/>
      <c r="CS733" s="30"/>
      <c r="CT733" s="30"/>
      <c r="CU733" s="30"/>
      <c r="CV733" s="30"/>
      <c r="CW733" s="30"/>
      <c r="CX733" s="30"/>
      <c r="CY733" s="30"/>
      <c r="CZ733" s="30"/>
      <c r="DA733" s="30"/>
      <c r="DB733" s="33"/>
      <c r="DC733" s="30"/>
      <c r="DD733" s="30"/>
      <c r="DE733" s="30"/>
      <c r="DF733" s="30"/>
      <c r="DG733" s="30"/>
      <c r="DH733" s="30"/>
      <c r="DI733" s="30"/>
      <c r="DJ733" s="30"/>
      <c r="DK733" s="30"/>
      <c r="DL733" s="29"/>
      <c r="DM733" s="29"/>
      <c r="DN733" s="30"/>
      <c r="DO733" s="30"/>
      <c r="DP733" s="30"/>
      <c r="DQ733" s="30"/>
      <c r="DR733" s="30"/>
      <c r="DS733" s="30"/>
      <c r="DT733" s="30"/>
      <c r="DU733" s="30"/>
      <c r="DV733" s="30"/>
      <c r="DW733" s="3">
        <v>9</v>
      </c>
      <c r="DX733"/>
      <c r="DY733" s="35">
        <v>1.01E-5</v>
      </c>
      <c r="DZ733">
        <v>149.33000000000001</v>
      </c>
      <c r="EA733">
        <v>143.386</v>
      </c>
      <c r="EB733">
        <v>157.87799999999999</v>
      </c>
      <c r="EC733">
        <v>97.352000000000004</v>
      </c>
      <c r="ED733">
        <v>1.7999999999999999E-2</v>
      </c>
      <c r="EE733"/>
      <c r="EG733" s="33"/>
      <c r="EH733" s="30"/>
      <c r="EI733" s="30"/>
      <c r="EJ733" s="30"/>
      <c r="EK733" s="30"/>
      <c r="EL733" s="30"/>
      <c r="EM733" s="30"/>
      <c r="EN733" s="30"/>
      <c r="EO733" s="30"/>
      <c r="EP733" s="30"/>
      <c r="EQ733" s="33"/>
      <c r="ER733" s="30"/>
      <c r="ES733" s="30"/>
      <c r="ET733" s="30"/>
      <c r="EU733" s="30"/>
      <c r="EV733" s="30"/>
      <c r="EW733" s="30"/>
      <c r="EX733" s="30"/>
      <c r="EY733" s="30"/>
      <c r="EZ733" s="30"/>
      <c r="GB733" s="29"/>
      <c r="GC733" s="29"/>
      <c r="GD733" s="29"/>
      <c r="GE733" s="29"/>
      <c r="GF733" s="29"/>
      <c r="GG733" s="29"/>
      <c r="GH733" s="29"/>
      <c r="GI733" s="29"/>
      <c r="GJ733" s="29"/>
      <c r="GK733" s="29"/>
      <c r="GL733" s="29"/>
      <c r="GM733" s="29"/>
      <c r="GN733" s="29"/>
    </row>
    <row r="734" spans="1:196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3"/>
      <c r="M734" s="30"/>
      <c r="N734" s="30"/>
      <c r="O734" s="30"/>
      <c r="P734" s="30"/>
      <c r="Q734" s="30"/>
      <c r="R734" s="30"/>
      <c r="S734" s="30"/>
      <c r="T734" s="30"/>
      <c r="U734" s="30"/>
      <c r="V734" s="33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3"/>
      <c r="AR734" s="30"/>
      <c r="AS734" s="30"/>
      <c r="AT734" s="30"/>
      <c r="AU734" s="30"/>
      <c r="AV734" s="30"/>
      <c r="AW734" s="30"/>
      <c r="AX734" s="30"/>
      <c r="AY734" s="30"/>
      <c r="AZ734" s="30"/>
      <c r="BA734" s="29"/>
      <c r="BB734" s="29"/>
      <c r="BC734" s="30"/>
      <c r="BD734" s="30"/>
      <c r="BE734" s="30"/>
      <c r="BF734" s="30"/>
      <c r="BG734" s="30"/>
      <c r="BH734" s="30"/>
      <c r="BI734" s="30"/>
      <c r="BJ734" s="30"/>
      <c r="BK734" s="30"/>
      <c r="BL734" s="33"/>
      <c r="BM734" s="30"/>
      <c r="BN734" s="30"/>
      <c r="BO734" s="30"/>
      <c r="BP734" s="30"/>
      <c r="BQ734" s="30"/>
      <c r="BR734" s="30"/>
      <c r="BS734" s="30"/>
      <c r="BT734" s="30"/>
      <c r="BU734" s="30"/>
      <c r="BV734" s="30"/>
      <c r="BW734" s="33"/>
      <c r="BX734" s="30"/>
      <c r="BY734" s="30"/>
      <c r="BZ734" s="30"/>
      <c r="CA734" s="30"/>
      <c r="CB734" s="30"/>
      <c r="CC734" s="30"/>
      <c r="CD734" s="30"/>
      <c r="CE734" s="30"/>
      <c r="CF734" s="30"/>
      <c r="CG734" s="33"/>
      <c r="CH734" s="30"/>
      <c r="CI734" s="30"/>
      <c r="CJ734" s="30"/>
      <c r="CK734" s="30"/>
      <c r="CL734" s="30"/>
      <c r="CM734" s="30"/>
      <c r="CN734" s="30"/>
      <c r="CO734" s="30"/>
      <c r="CP734" s="30"/>
      <c r="CQ734" s="30"/>
      <c r="CR734" s="30"/>
      <c r="CS734" s="30"/>
      <c r="CT734" s="30"/>
      <c r="CU734" s="30"/>
      <c r="CV734" s="30"/>
      <c r="CW734" s="30"/>
      <c r="CX734" s="30"/>
      <c r="CY734" s="30"/>
      <c r="CZ734" s="30"/>
      <c r="DA734" s="30"/>
      <c r="DB734" s="33"/>
      <c r="DC734" s="30"/>
      <c r="DD734" s="30"/>
      <c r="DE734" s="30"/>
      <c r="DF734" s="30"/>
      <c r="DG734" s="30"/>
      <c r="DH734" s="30"/>
      <c r="DI734" s="30"/>
      <c r="DJ734" s="30"/>
      <c r="DK734" s="30"/>
      <c r="DL734" s="29"/>
      <c r="DM734" s="29"/>
      <c r="DN734" s="30"/>
      <c r="DO734" s="30"/>
      <c r="DP734" s="30"/>
      <c r="DQ734" s="30"/>
      <c r="DR734" s="30"/>
      <c r="DS734" s="30"/>
      <c r="DT734" s="30"/>
      <c r="DU734" s="30"/>
      <c r="DV734" s="30"/>
      <c r="DW734" s="3">
        <v>10</v>
      </c>
      <c r="DX734"/>
      <c r="DY734" s="35">
        <v>9.8200000000000008E-6</v>
      </c>
      <c r="DZ734">
        <v>152.29400000000001</v>
      </c>
      <c r="EA734">
        <v>141.12</v>
      </c>
      <c r="EB734">
        <v>158.059</v>
      </c>
      <c r="EC734">
        <v>-84.471999999999994</v>
      </c>
      <c r="ED734">
        <v>1.7000000000000001E-2</v>
      </c>
      <c r="EE734"/>
      <c r="EG734" s="33"/>
      <c r="EH734" s="30"/>
      <c r="EI734" s="30"/>
      <c r="EJ734" s="30"/>
      <c r="EK734" s="30"/>
      <c r="EL734" s="30"/>
      <c r="EM734" s="30"/>
      <c r="EN734" s="30"/>
      <c r="EO734" s="30"/>
      <c r="EP734" s="30"/>
      <c r="EQ734" s="33"/>
      <c r="ER734" s="30"/>
      <c r="ES734" s="30"/>
      <c r="ET734" s="30"/>
      <c r="EU734" s="30"/>
      <c r="EV734" s="30"/>
      <c r="EW734" s="30"/>
      <c r="EX734" s="30"/>
      <c r="EY734" s="30"/>
      <c r="EZ734" s="30"/>
      <c r="GB734" s="29"/>
      <c r="GC734" s="29"/>
      <c r="GD734" s="29"/>
      <c r="GE734" s="29"/>
      <c r="GF734" s="29"/>
      <c r="GG734" s="29"/>
      <c r="GH734" s="29"/>
      <c r="GI734" s="29"/>
      <c r="GJ734" s="29"/>
      <c r="GK734" s="29"/>
      <c r="GL734" s="29"/>
      <c r="GM734" s="29"/>
      <c r="GN734" s="29"/>
    </row>
    <row r="735" spans="1:196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3"/>
      <c r="M735" s="30"/>
      <c r="N735" s="30"/>
      <c r="O735" s="30"/>
      <c r="P735" s="30"/>
      <c r="Q735" s="30"/>
      <c r="R735" s="30"/>
      <c r="S735" s="30"/>
      <c r="T735" s="30"/>
      <c r="U735" s="30"/>
      <c r="V735" s="33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3"/>
      <c r="AR735" s="30"/>
      <c r="AS735" s="30"/>
      <c r="AT735" s="30"/>
      <c r="AU735" s="30"/>
      <c r="AV735" s="30"/>
      <c r="AW735" s="30"/>
      <c r="AX735" s="30"/>
      <c r="AY735" s="30"/>
      <c r="AZ735" s="30"/>
      <c r="BA735" s="29"/>
      <c r="BB735" s="29"/>
      <c r="BC735" s="30"/>
      <c r="BD735" s="30"/>
      <c r="BE735" s="30"/>
      <c r="BF735" s="30"/>
      <c r="BG735" s="30"/>
      <c r="BH735" s="30"/>
      <c r="BI735" s="30"/>
      <c r="BJ735" s="30"/>
      <c r="BK735" s="30"/>
      <c r="BL735" s="33"/>
      <c r="BM735" s="30"/>
      <c r="BN735" s="30"/>
      <c r="BO735" s="30"/>
      <c r="BP735" s="30"/>
      <c r="BQ735" s="30"/>
      <c r="BR735" s="30"/>
      <c r="BS735" s="30"/>
      <c r="BT735" s="30"/>
      <c r="BU735" s="30"/>
      <c r="BV735" s="30"/>
      <c r="BW735" s="33"/>
      <c r="BX735" s="30"/>
      <c r="BY735" s="30"/>
      <c r="BZ735" s="30"/>
      <c r="CA735" s="30"/>
      <c r="CB735" s="30"/>
      <c r="CC735" s="30"/>
      <c r="CD735" s="30"/>
      <c r="CE735" s="30"/>
      <c r="CF735" s="30"/>
      <c r="CG735" s="33"/>
      <c r="CH735" s="30"/>
      <c r="CI735" s="30"/>
      <c r="CJ735" s="30"/>
      <c r="CK735" s="30"/>
      <c r="CL735" s="30"/>
      <c r="CM735" s="30"/>
      <c r="CN735" s="30"/>
      <c r="CO735" s="30"/>
      <c r="CP735" s="30"/>
      <c r="CQ735" s="30"/>
      <c r="CR735" s="30"/>
      <c r="CS735" s="30"/>
      <c r="CT735" s="30"/>
      <c r="CU735" s="30"/>
      <c r="CV735" s="30"/>
      <c r="CW735" s="30"/>
      <c r="CX735" s="30"/>
      <c r="CY735" s="30"/>
      <c r="CZ735" s="30"/>
      <c r="DA735" s="30"/>
      <c r="DB735" s="33"/>
      <c r="DC735" s="30"/>
      <c r="DD735" s="30"/>
      <c r="DE735" s="30"/>
      <c r="DF735" s="30"/>
      <c r="DG735" s="30"/>
      <c r="DH735" s="30"/>
      <c r="DI735" s="30"/>
      <c r="DJ735" s="30"/>
      <c r="DK735" s="30"/>
      <c r="DL735" s="29"/>
      <c r="DM735" s="29"/>
      <c r="DN735" s="30"/>
      <c r="DO735" s="30"/>
      <c r="DP735" s="30"/>
      <c r="DQ735" s="30"/>
      <c r="DR735" s="30"/>
      <c r="DS735" s="30"/>
      <c r="DT735" s="30"/>
      <c r="DU735" s="30"/>
      <c r="DV735" s="30"/>
      <c r="DW735" s="3">
        <v>11</v>
      </c>
      <c r="DX735"/>
      <c r="DY735" s="35">
        <v>1.2E-5</v>
      </c>
      <c r="DZ735">
        <v>148.589</v>
      </c>
      <c r="EA735">
        <v>141.03700000000001</v>
      </c>
      <c r="EB735">
        <v>158.57900000000001</v>
      </c>
      <c r="EC735">
        <v>97.695999999999998</v>
      </c>
      <c r="ED735">
        <v>2.1000000000000001E-2</v>
      </c>
      <c r="EE735"/>
      <c r="EG735" s="33"/>
      <c r="EH735" s="30"/>
      <c r="EI735" s="30"/>
      <c r="EJ735" s="30"/>
      <c r="EK735" s="30"/>
      <c r="EL735" s="30"/>
      <c r="EM735" s="30"/>
      <c r="EN735" s="30"/>
      <c r="EO735" s="30"/>
      <c r="EP735" s="30"/>
      <c r="EQ735" s="33"/>
      <c r="ER735" s="30"/>
      <c r="ES735" s="30"/>
      <c r="ET735" s="30"/>
      <c r="EU735" s="30"/>
      <c r="EV735" s="30"/>
      <c r="EW735" s="30"/>
      <c r="EX735" s="30"/>
      <c r="EY735" s="30"/>
      <c r="EZ735" s="30"/>
      <c r="GB735" s="29"/>
      <c r="GC735" s="29"/>
      <c r="GD735" s="29"/>
      <c r="GE735" s="29"/>
      <c r="GF735" s="29"/>
      <c r="GG735" s="29"/>
      <c r="GH735" s="29"/>
      <c r="GI735" s="29"/>
      <c r="GJ735" s="29"/>
      <c r="GK735" s="29"/>
      <c r="GL735" s="29"/>
      <c r="GM735" s="29"/>
      <c r="GN735" s="29"/>
    </row>
    <row r="736" spans="1:196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3"/>
      <c r="M736" s="30"/>
      <c r="N736" s="30"/>
      <c r="O736" s="30"/>
      <c r="P736" s="30"/>
      <c r="Q736" s="30"/>
      <c r="R736" s="30"/>
      <c r="S736" s="30"/>
      <c r="T736" s="30"/>
      <c r="U736" s="30"/>
      <c r="V736" s="33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3"/>
      <c r="AR736" s="30"/>
      <c r="AS736" s="30"/>
      <c r="AT736" s="30"/>
      <c r="AU736" s="30"/>
      <c r="AV736" s="30"/>
      <c r="AW736" s="30"/>
      <c r="AX736" s="30"/>
      <c r="AY736" s="30"/>
      <c r="AZ736" s="30"/>
      <c r="BA736" s="29"/>
      <c r="BB736" s="29"/>
      <c r="BC736" s="30"/>
      <c r="BD736" s="30"/>
      <c r="BE736" s="30"/>
      <c r="BF736" s="30"/>
      <c r="BG736" s="30"/>
      <c r="BH736" s="30"/>
      <c r="BI736" s="30"/>
      <c r="BJ736" s="30"/>
      <c r="BK736" s="30"/>
      <c r="BL736" s="33"/>
      <c r="BM736" s="30"/>
      <c r="BN736" s="30"/>
      <c r="BO736" s="30"/>
      <c r="BP736" s="30"/>
      <c r="BQ736" s="30"/>
      <c r="BR736" s="30"/>
      <c r="BS736" s="30"/>
      <c r="BT736" s="30"/>
      <c r="BU736" s="30"/>
      <c r="BV736" s="30"/>
      <c r="BW736" s="33"/>
      <c r="BX736" s="30"/>
      <c r="BY736" s="30"/>
      <c r="BZ736" s="30"/>
      <c r="CA736" s="30"/>
      <c r="CB736" s="30"/>
      <c r="CC736" s="30"/>
      <c r="CD736" s="30"/>
      <c r="CE736" s="30"/>
      <c r="CF736" s="30"/>
      <c r="CG736" s="33"/>
      <c r="CH736" s="30"/>
      <c r="CI736" s="30"/>
      <c r="CJ736" s="30"/>
      <c r="CK736" s="30"/>
      <c r="CL736" s="30"/>
      <c r="CM736" s="30"/>
      <c r="CN736" s="30"/>
      <c r="CO736" s="30"/>
      <c r="CP736" s="30"/>
      <c r="CQ736" s="30"/>
      <c r="CR736" s="30"/>
      <c r="CS736" s="30"/>
      <c r="CT736" s="30"/>
      <c r="CU736" s="30"/>
      <c r="CV736" s="30"/>
      <c r="CW736" s="30"/>
      <c r="CX736" s="30"/>
      <c r="CY736" s="30"/>
      <c r="CZ736" s="30"/>
      <c r="DA736" s="30"/>
      <c r="DB736" s="33"/>
      <c r="DC736" s="30"/>
      <c r="DD736" s="30"/>
      <c r="DE736" s="30"/>
      <c r="DF736" s="30"/>
      <c r="DG736" s="30"/>
      <c r="DH736" s="30"/>
      <c r="DI736" s="30"/>
      <c r="DJ736" s="30"/>
      <c r="DK736" s="30"/>
      <c r="DL736" s="29"/>
      <c r="DM736" s="29"/>
      <c r="DN736" s="30"/>
      <c r="DO736" s="30"/>
      <c r="DP736" s="30"/>
      <c r="DQ736" s="30"/>
      <c r="DR736" s="30"/>
      <c r="DS736" s="30"/>
      <c r="DT736" s="30"/>
      <c r="DU736" s="30"/>
      <c r="DV736" s="30"/>
      <c r="DW736" s="3">
        <v>12</v>
      </c>
      <c r="DX736"/>
      <c r="DY736" s="35">
        <v>9.2099999999999999E-6</v>
      </c>
      <c r="DZ736">
        <v>151.83000000000001</v>
      </c>
      <c r="EA736">
        <v>143.88900000000001</v>
      </c>
      <c r="EB736">
        <v>161.07400000000001</v>
      </c>
      <c r="EC736">
        <v>-84.289000000000001</v>
      </c>
      <c r="ED736">
        <v>1.6E-2</v>
      </c>
      <c r="EE736"/>
      <c r="EG736" s="33"/>
      <c r="EH736" s="30"/>
      <c r="EI736" s="30"/>
      <c r="EJ736" s="30"/>
      <c r="EK736" s="30"/>
      <c r="EL736" s="30"/>
      <c r="EM736" s="30"/>
      <c r="EN736" s="30"/>
      <c r="EO736" s="30"/>
      <c r="EP736" s="30"/>
      <c r="EQ736" s="33"/>
      <c r="ER736" s="30"/>
      <c r="ES736" s="30"/>
      <c r="ET736" s="30"/>
      <c r="EU736" s="30"/>
      <c r="EV736" s="30"/>
      <c r="EW736" s="30"/>
      <c r="EX736" s="30"/>
      <c r="EY736" s="30"/>
      <c r="EZ736" s="30"/>
      <c r="GB736" s="29"/>
      <c r="GC736" s="29"/>
      <c r="GD736" s="29"/>
      <c r="GE736" s="29"/>
      <c r="GF736" s="29"/>
      <c r="GG736" s="29"/>
      <c r="GH736" s="29"/>
      <c r="GI736" s="29"/>
      <c r="GJ736" s="29"/>
      <c r="GK736" s="29"/>
      <c r="GL736" s="29"/>
      <c r="GM736" s="29"/>
      <c r="GN736" s="29"/>
    </row>
    <row r="737" spans="1:196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3"/>
      <c r="M737" s="30"/>
      <c r="N737" s="30"/>
      <c r="O737" s="30"/>
      <c r="P737" s="30"/>
      <c r="Q737" s="30"/>
      <c r="R737" s="30"/>
      <c r="S737" s="30"/>
      <c r="T737" s="30"/>
      <c r="U737" s="30"/>
      <c r="V737" s="33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3"/>
      <c r="AR737" s="30"/>
      <c r="AS737" s="30"/>
      <c r="AT737" s="30"/>
      <c r="AU737" s="30"/>
      <c r="AV737" s="30"/>
      <c r="AW737" s="30"/>
      <c r="AX737" s="30"/>
      <c r="AY737" s="30"/>
      <c r="AZ737" s="30"/>
      <c r="BA737" s="29"/>
      <c r="BB737" s="29"/>
      <c r="BC737" s="30"/>
      <c r="BD737" s="30"/>
      <c r="BE737" s="30"/>
      <c r="BF737" s="30"/>
      <c r="BG737" s="30"/>
      <c r="BH737" s="30"/>
      <c r="BI737" s="30"/>
      <c r="BJ737" s="30"/>
      <c r="BK737" s="30"/>
      <c r="BL737" s="33"/>
      <c r="BM737" s="30"/>
      <c r="BN737" s="30"/>
      <c r="BO737" s="30"/>
      <c r="BP737" s="30"/>
      <c r="BQ737" s="30"/>
      <c r="BR737" s="30"/>
      <c r="BS737" s="30"/>
      <c r="BT737" s="30"/>
      <c r="BU737" s="30"/>
      <c r="BV737" s="30"/>
      <c r="BW737" s="33"/>
      <c r="BX737" s="30"/>
      <c r="BY737" s="30"/>
      <c r="BZ737" s="30"/>
      <c r="CA737" s="30"/>
      <c r="CB737" s="30"/>
      <c r="CC737" s="30"/>
      <c r="CD737" s="30"/>
      <c r="CE737" s="30"/>
      <c r="CF737" s="30"/>
      <c r="CG737" s="33"/>
      <c r="CH737" s="30"/>
      <c r="CI737" s="30"/>
      <c r="CJ737" s="30"/>
      <c r="CK737" s="30"/>
      <c r="CL737" s="30"/>
      <c r="CM737" s="30"/>
      <c r="CN737" s="30"/>
      <c r="CO737" s="30"/>
      <c r="CP737" s="30"/>
      <c r="CQ737" s="30"/>
      <c r="CR737" s="30"/>
      <c r="CS737" s="30"/>
      <c r="CT737" s="30"/>
      <c r="CU737" s="30"/>
      <c r="CV737" s="30"/>
      <c r="CW737" s="30"/>
      <c r="CX737" s="30"/>
      <c r="CY737" s="30"/>
      <c r="CZ737" s="30"/>
      <c r="DA737" s="30"/>
      <c r="DB737" s="33"/>
      <c r="DC737" s="30"/>
      <c r="DD737" s="30"/>
      <c r="DE737" s="30"/>
      <c r="DF737" s="30"/>
      <c r="DG737" s="30"/>
      <c r="DH737" s="30"/>
      <c r="DI737" s="30"/>
      <c r="DJ737" s="30"/>
      <c r="DK737" s="30"/>
      <c r="DL737" s="29"/>
      <c r="DM737" s="29"/>
      <c r="DN737" s="30"/>
      <c r="DO737" s="30"/>
      <c r="DP737" s="30"/>
      <c r="DQ737" s="30"/>
      <c r="DR737" s="30"/>
      <c r="DS737" s="30"/>
      <c r="DT737" s="30"/>
      <c r="DU737" s="30"/>
      <c r="DV737" s="30"/>
      <c r="DW737" s="3">
        <v>13</v>
      </c>
      <c r="DX737"/>
      <c r="DY737" s="35">
        <v>7.9799999999999998E-6</v>
      </c>
      <c r="DZ737">
        <v>157.364</v>
      </c>
      <c r="EA737">
        <v>152.619</v>
      </c>
      <c r="EB737">
        <v>162.21299999999999</v>
      </c>
      <c r="EC737">
        <v>94.573999999999998</v>
      </c>
      <c r="ED737">
        <v>1.4E-2</v>
      </c>
      <c r="EE737"/>
      <c r="EG737" s="33"/>
      <c r="EH737" s="30"/>
      <c r="EI737" s="30"/>
      <c r="EJ737" s="30"/>
      <c r="EK737" s="30"/>
      <c r="EL737" s="30"/>
      <c r="EM737" s="30"/>
      <c r="EN737" s="30"/>
      <c r="EO737" s="30"/>
      <c r="EP737" s="30"/>
      <c r="EQ737" s="33"/>
      <c r="ER737" s="30"/>
      <c r="ES737" s="30"/>
      <c r="ET737" s="30"/>
      <c r="EU737" s="30"/>
      <c r="EV737" s="30"/>
      <c r="EW737" s="30"/>
      <c r="EX737" s="30"/>
      <c r="EY737" s="30"/>
      <c r="EZ737" s="30"/>
      <c r="GB737" s="29"/>
      <c r="GC737" s="29"/>
      <c r="GD737" s="29"/>
      <c r="GE737" s="29"/>
      <c r="GF737" s="29"/>
      <c r="GG737" s="29"/>
      <c r="GH737" s="29"/>
      <c r="GI737" s="29"/>
      <c r="GJ737" s="29"/>
      <c r="GK737" s="29"/>
      <c r="GL737" s="29"/>
      <c r="GM737" s="29"/>
      <c r="GN737" s="29"/>
    </row>
    <row r="738" spans="1:196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3"/>
      <c r="M738" s="30"/>
      <c r="N738" s="30"/>
      <c r="O738" s="30"/>
      <c r="P738" s="30"/>
      <c r="Q738" s="30"/>
      <c r="R738" s="30"/>
      <c r="S738" s="30"/>
      <c r="T738" s="30"/>
      <c r="U738" s="30"/>
      <c r="V738" s="33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3"/>
      <c r="AR738" s="30"/>
      <c r="AS738" s="30"/>
      <c r="AT738" s="30"/>
      <c r="AU738" s="30"/>
      <c r="AV738" s="30"/>
      <c r="AW738" s="30"/>
      <c r="AX738" s="30"/>
      <c r="AY738" s="30"/>
      <c r="AZ738" s="30"/>
      <c r="BA738" s="29"/>
      <c r="BB738" s="29"/>
      <c r="BC738" s="30"/>
      <c r="BD738" s="30"/>
      <c r="BE738" s="30"/>
      <c r="BF738" s="30"/>
      <c r="BG738" s="30"/>
      <c r="BH738" s="30"/>
      <c r="BI738" s="30"/>
      <c r="BJ738" s="30"/>
      <c r="BK738" s="30"/>
      <c r="BL738" s="33"/>
      <c r="BM738" s="30"/>
      <c r="BN738" s="30"/>
      <c r="BO738" s="30"/>
      <c r="BP738" s="30"/>
      <c r="BQ738" s="30"/>
      <c r="BR738" s="30"/>
      <c r="BS738" s="30"/>
      <c r="BT738" s="30"/>
      <c r="BU738" s="30"/>
      <c r="BV738" s="30"/>
      <c r="BW738" s="33"/>
      <c r="BX738" s="30"/>
      <c r="BY738" s="30"/>
      <c r="BZ738" s="30"/>
      <c r="CA738" s="30"/>
      <c r="CB738" s="30"/>
      <c r="CC738" s="30"/>
      <c r="CD738" s="30"/>
      <c r="CE738" s="30"/>
      <c r="CF738" s="30"/>
      <c r="CG738" s="33"/>
      <c r="CH738" s="30"/>
      <c r="CI738" s="30"/>
      <c r="CJ738" s="30"/>
      <c r="CK738" s="30"/>
      <c r="CL738" s="30"/>
      <c r="CM738" s="30"/>
      <c r="CN738" s="30"/>
      <c r="CO738" s="30"/>
      <c r="CP738" s="30"/>
      <c r="CQ738" s="30"/>
      <c r="CR738" s="30"/>
      <c r="CS738" s="30"/>
      <c r="CT738" s="30"/>
      <c r="CU738" s="30"/>
      <c r="CV738" s="30"/>
      <c r="CW738" s="30"/>
      <c r="CX738" s="30"/>
      <c r="CY738" s="30"/>
      <c r="CZ738" s="30"/>
      <c r="DA738" s="30"/>
      <c r="DB738" s="33"/>
      <c r="DC738" s="30"/>
      <c r="DD738" s="30"/>
      <c r="DE738" s="30"/>
      <c r="DF738" s="30"/>
      <c r="DG738" s="30"/>
      <c r="DH738" s="30"/>
      <c r="DI738" s="30"/>
      <c r="DJ738" s="30"/>
      <c r="DK738" s="30"/>
      <c r="DL738" s="29"/>
      <c r="DM738" s="29"/>
      <c r="DN738" s="30"/>
      <c r="DO738" s="30"/>
      <c r="DP738" s="30"/>
      <c r="DQ738" s="30"/>
      <c r="DR738" s="30"/>
      <c r="DS738" s="30"/>
      <c r="DT738" s="30"/>
      <c r="DU738" s="30"/>
      <c r="DV738" s="30"/>
      <c r="DW738" s="3">
        <v>14</v>
      </c>
      <c r="DX738"/>
      <c r="DY738" s="35">
        <v>6.4500000000000001E-6</v>
      </c>
      <c r="DZ738">
        <v>174.304</v>
      </c>
      <c r="EA738">
        <v>157.333</v>
      </c>
      <c r="EB738">
        <v>196</v>
      </c>
      <c r="EC738">
        <v>-81.468999999999994</v>
      </c>
      <c r="ED738">
        <v>1.0999999999999999E-2</v>
      </c>
      <c r="EE738"/>
      <c r="EG738" s="33"/>
      <c r="EH738" s="30"/>
      <c r="EI738" s="30"/>
      <c r="EJ738" s="30"/>
      <c r="EK738" s="30"/>
      <c r="EL738" s="30"/>
      <c r="EM738" s="30"/>
      <c r="EN738" s="30"/>
      <c r="EO738" s="30"/>
      <c r="EP738" s="30"/>
      <c r="EQ738" s="33"/>
      <c r="ER738" s="30"/>
      <c r="ES738" s="30"/>
      <c r="ET738" s="30"/>
      <c r="EU738" s="30"/>
      <c r="EV738" s="30"/>
      <c r="EW738" s="30"/>
      <c r="EX738" s="30"/>
      <c r="EY738" s="30"/>
      <c r="EZ738" s="30"/>
      <c r="GB738" s="29"/>
      <c r="GC738" s="29"/>
      <c r="GD738" s="29"/>
      <c r="GE738" s="29"/>
      <c r="GF738" s="29"/>
      <c r="GG738" s="29"/>
      <c r="GH738" s="29"/>
      <c r="GI738" s="29"/>
      <c r="GJ738" s="29"/>
      <c r="GK738" s="29"/>
      <c r="GL738" s="29"/>
      <c r="GM738" s="29"/>
      <c r="GN738" s="29"/>
    </row>
    <row r="739" spans="1:196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3"/>
      <c r="M739" s="30"/>
      <c r="N739" s="30"/>
      <c r="O739" s="30"/>
      <c r="P739" s="30"/>
      <c r="Q739" s="30"/>
      <c r="R739" s="30"/>
      <c r="S739" s="30"/>
      <c r="T739" s="30"/>
      <c r="U739" s="30"/>
      <c r="V739" s="33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3"/>
      <c r="AR739" s="30"/>
      <c r="AS739" s="30"/>
      <c r="AT739" s="30"/>
      <c r="AU739" s="30"/>
      <c r="AV739" s="30"/>
      <c r="AW739" s="30"/>
      <c r="AX739" s="30"/>
      <c r="AY739" s="30"/>
      <c r="AZ739" s="30"/>
      <c r="BA739" s="29"/>
      <c r="BB739" s="29"/>
      <c r="BC739" s="30"/>
      <c r="BD739" s="30"/>
      <c r="BE739" s="30"/>
      <c r="BF739" s="30"/>
      <c r="BG739" s="30"/>
      <c r="BH739" s="30"/>
      <c r="BI739" s="30"/>
      <c r="BJ739" s="30"/>
      <c r="BK739" s="30"/>
      <c r="BL739" s="33"/>
      <c r="BM739" s="30"/>
      <c r="BN739" s="30"/>
      <c r="BO739" s="30"/>
      <c r="BP739" s="30"/>
      <c r="BQ739" s="30"/>
      <c r="BR739" s="30"/>
      <c r="BS739" s="30"/>
      <c r="BT739" s="30"/>
      <c r="BU739" s="30"/>
      <c r="BV739" s="30"/>
      <c r="BW739" s="33"/>
      <c r="BX739" s="30"/>
      <c r="BY739" s="30"/>
      <c r="BZ739" s="30"/>
      <c r="CA739" s="30"/>
      <c r="CB739" s="30"/>
      <c r="CC739" s="30"/>
      <c r="CD739" s="30"/>
      <c r="CE739" s="30"/>
      <c r="CF739" s="30"/>
      <c r="CG739" s="33"/>
      <c r="CH739" s="30"/>
      <c r="CI739" s="30"/>
      <c r="CJ739" s="30"/>
      <c r="CK739" s="30"/>
      <c r="CL739" s="30"/>
      <c r="CM739" s="30"/>
      <c r="CN739" s="30"/>
      <c r="CO739" s="30"/>
      <c r="CP739" s="30"/>
      <c r="CQ739" s="30"/>
      <c r="CR739" s="30"/>
      <c r="CS739" s="30"/>
      <c r="CT739" s="30"/>
      <c r="CU739" s="30"/>
      <c r="CV739" s="30"/>
      <c r="CW739" s="30"/>
      <c r="CX739" s="30"/>
      <c r="CY739" s="30"/>
      <c r="CZ739" s="30"/>
      <c r="DA739" s="30"/>
      <c r="DB739" s="33"/>
      <c r="DC739" s="30"/>
      <c r="DD739" s="30"/>
      <c r="DE739" s="30"/>
      <c r="DF739" s="30"/>
      <c r="DG739" s="30"/>
      <c r="DH739" s="30"/>
      <c r="DI739" s="30"/>
      <c r="DJ739" s="30"/>
      <c r="DK739" s="30"/>
      <c r="DL739" s="29"/>
      <c r="DM739" s="29"/>
      <c r="DN739" s="30"/>
      <c r="DO739" s="30"/>
      <c r="DP739" s="30"/>
      <c r="DQ739" s="30"/>
      <c r="DR739" s="30"/>
      <c r="DS739" s="30"/>
      <c r="DT739" s="30"/>
      <c r="DU739" s="30"/>
      <c r="DV739" s="30"/>
      <c r="DW739" s="3">
        <v>15</v>
      </c>
      <c r="DX739"/>
      <c r="DY739" s="35">
        <v>6.4500000000000001E-6</v>
      </c>
      <c r="DZ739">
        <v>177.321</v>
      </c>
      <c r="EA739">
        <v>164.61500000000001</v>
      </c>
      <c r="EB739">
        <v>196</v>
      </c>
      <c r="EC739">
        <v>95.710999999999999</v>
      </c>
      <c r="ED739">
        <v>1.0999999999999999E-2</v>
      </c>
      <c r="EE739"/>
      <c r="EG739" s="33"/>
      <c r="EH739" s="30"/>
      <c r="EI739" s="30"/>
      <c r="EJ739" s="30"/>
      <c r="EK739" s="30"/>
      <c r="EL739" s="30"/>
      <c r="EM739" s="30"/>
      <c r="EN739" s="30"/>
      <c r="EO739" s="30"/>
      <c r="EP739" s="30"/>
      <c r="EQ739" s="33"/>
      <c r="ER739" s="30"/>
      <c r="ES739" s="30"/>
      <c r="ET739" s="30"/>
      <c r="EU739" s="30"/>
      <c r="EV739" s="30"/>
      <c r="EW739" s="30"/>
      <c r="EX739" s="30"/>
      <c r="EY739" s="30"/>
      <c r="EZ739" s="30"/>
      <c r="GB739" s="29"/>
      <c r="GC739" s="29"/>
      <c r="GD739" s="29"/>
      <c r="GE739" s="29"/>
      <c r="GF739" s="29"/>
      <c r="GG739" s="29"/>
      <c r="GH739" s="29"/>
      <c r="GI739" s="29"/>
      <c r="GJ739" s="29"/>
      <c r="GK739" s="29"/>
      <c r="GL739" s="29"/>
      <c r="GM739" s="29"/>
      <c r="GN739" s="29"/>
    </row>
    <row r="740" spans="1:196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3"/>
      <c r="M740" s="30"/>
      <c r="N740" s="30"/>
      <c r="O740" s="30"/>
      <c r="P740" s="30"/>
      <c r="Q740" s="30"/>
      <c r="R740" s="30"/>
      <c r="S740" s="30"/>
      <c r="T740" s="30"/>
      <c r="U740" s="30"/>
      <c r="V740" s="33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3"/>
      <c r="AR740" s="30"/>
      <c r="AS740" s="30"/>
      <c r="AT740" s="30"/>
      <c r="AU740" s="30"/>
      <c r="AV740" s="30"/>
      <c r="AW740" s="30"/>
      <c r="AX740" s="30"/>
      <c r="AY740" s="30"/>
      <c r="AZ740" s="30"/>
      <c r="BA740" s="29"/>
      <c r="BB740" s="29"/>
      <c r="BC740" s="30"/>
      <c r="BD740" s="30"/>
      <c r="BE740" s="30"/>
      <c r="BF740" s="30"/>
      <c r="BG740" s="30"/>
      <c r="BH740" s="30"/>
      <c r="BI740" s="30"/>
      <c r="BJ740" s="30"/>
      <c r="BK740" s="30"/>
      <c r="BL740" s="33"/>
      <c r="BM740" s="30"/>
      <c r="BN740" s="30"/>
      <c r="BO740" s="30"/>
      <c r="BP740" s="30"/>
      <c r="BQ740" s="30"/>
      <c r="BR740" s="30"/>
      <c r="BS740" s="30"/>
      <c r="BT740" s="30"/>
      <c r="BU740" s="30"/>
      <c r="BV740" s="30"/>
      <c r="BW740" s="33"/>
      <c r="BX740" s="30"/>
      <c r="BY740" s="30"/>
      <c r="BZ740" s="30"/>
      <c r="CA740" s="30"/>
      <c r="CB740" s="30"/>
      <c r="CC740" s="30"/>
      <c r="CD740" s="30"/>
      <c r="CE740" s="30"/>
      <c r="CF740" s="30"/>
      <c r="CG740" s="33"/>
      <c r="CH740" s="30"/>
      <c r="CI740" s="30"/>
      <c r="CJ740" s="30"/>
      <c r="CK740" s="30"/>
      <c r="CL740" s="30"/>
      <c r="CM740" s="30"/>
      <c r="CN740" s="30"/>
      <c r="CO740" s="30"/>
      <c r="CP740" s="30"/>
      <c r="CQ740" s="30"/>
      <c r="CR740" s="30"/>
      <c r="CS740" s="30"/>
      <c r="CT740" s="30"/>
      <c r="CU740" s="30"/>
      <c r="CV740" s="30"/>
      <c r="CW740" s="30"/>
      <c r="CX740" s="30"/>
      <c r="CY740" s="30"/>
      <c r="CZ740" s="30"/>
      <c r="DA740" s="30"/>
      <c r="DB740" s="33"/>
      <c r="DC740" s="30"/>
      <c r="DD740" s="30"/>
      <c r="DE740" s="30"/>
      <c r="DF740" s="30"/>
      <c r="DG740" s="30"/>
      <c r="DH740" s="30"/>
      <c r="DI740" s="30"/>
      <c r="DJ740" s="30"/>
      <c r="DK740" s="30"/>
      <c r="DL740" s="29"/>
      <c r="DM740" s="29"/>
      <c r="DN740" s="30"/>
      <c r="DO740" s="30"/>
      <c r="DP740" s="30"/>
      <c r="DQ740" s="30"/>
      <c r="DR740" s="30"/>
      <c r="DS740" s="30"/>
      <c r="DT740" s="30"/>
      <c r="DU740" s="30"/>
      <c r="DV740" s="30"/>
      <c r="DW740" s="3">
        <v>16</v>
      </c>
      <c r="DX740"/>
      <c r="DY740" s="35">
        <v>1.1399999999999999E-5</v>
      </c>
      <c r="DZ740">
        <v>172.44</v>
      </c>
      <c r="EA740">
        <v>163.55600000000001</v>
      </c>
      <c r="EB740">
        <v>187.79</v>
      </c>
      <c r="EC740">
        <v>-83.66</v>
      </c>
      <c r="ED740">
        <v>0.02</v>
      </c>
      <c r="EE740"/>
      <c r="EG740" s="33"/>
      <c r="EH740" s="30"/>
      <c r="EI740" s="30"/>
      <c r="EJ740" s="30"/>
      <c r="EK740" s="30"/>
      <c r="EL740" s="30"/>
      <c r="EM740" s="30"/>
      <c r="EN740" s="30"/>
      <c r="EO740" s="30"/>
      <c r="EP740" s="30"/>
      <c r="EQ740" s="33"/>
      <c r="ER740" s="30"/>
      <c r="ES740" s="30"/>
      <c r="ET740" s="30"/>
      <c r="EU740" s="30"/>
      <c r="EV740" s="30"/>
      <c r="EW740" s="30"/>
      <c r="EX740" s="30"/>
      <c r="EY740" s="30"/>
      <c r="EZ740" s="30"/>
      <c r="GB740" s="29"/>
      <c r="GC740" s="29"/>
      <c r="GD740" s="29"/>
      <c r="GE740" s="29"/>
      <c r="GF740" s="29"/>
      <c r="GG740" s="29"/>
      <c r="GH740" s="29"/>
      <c r="GI740" s="29"/>
      <c r="GJ740" s="29"/>
      <c r="GK740" s="29"/>
      <c r="GL740" s="29"/>
      <c r="GM740" s="29"/>
      <c r="GN740" s="29"/>
    </row>
    <row r="741" spans="1:196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3"/>
      <c r="M741" s="30"/>
      <c r="N741" s="30"/>
      <c r="O741" s="30"/>
      <c r="P741" s="30"/>
      <c r="Q741" s="30"/>
      <c r="R741" s="30"/>
      <c r="S741" s="30"/>
      <c r="T741" s="30"/>
      <c r="U741" s="30"/>
      <c r="V741" s="33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3"/>
      <c r="AR741" s="30"/>
      <c r="AS741" s="30"/>
      <c r="AT741" s="30"/>
      <c r="AU741" s="30"/>
      <c r="AV741" s="30"/>
      <c r="AW741" s="30"/>
      <c r="AX741" s="30"/>
      <c r="AY741" s="30"/>
      <c r="AZ741" s="30"/>
      <c r="BA741" s="29"/>
      <c r="BB741" s="29"/>
      <c r="BC741" s="30"/>
      <c r="BD741" s="30"/>
      <c r="BE741" s="30"/>
      <c r="BF741" s="30"/>
      <c r="BG741" s="30"/>
      <c r="BH741" s="30"/>
      <c r="BI741" s="30"/>
      <c r="BJ741" s="30"/>
      <c r="BK741" s="30"/>
      <c r="BL741" s="33"/>
      <c r="BM741" s="30"/>
      <c r="BN741" s="30"/>
      <c r="BO741" s="30"/>
      <c r="BP741" s="30"/>
      <c r="BQ741" s="30"/>
      <c r="BR741" s="30"/>
      <c r="BS741" s="30"/>
      <c r="BT741" s="30"/>
      <c r="BU741" s="30"/>
      <c r="BV741" s="30"/>
      <c r="BW741" s="33"/>
      <c r="BX741" s="30"/>
      <c r="BY741" s="30"/>
      <c r="BZ741" s="30"/>
      <c r="CA741" s="30"/>
      <c r="CB741" s="30"/>
      <c r="CC741" s="30"/>
      <c r="CD741" s="30"/>
      <c r="CE741" s="30"/>
      <c r="CF741" s="30"/>
      <c r="CG741" s="33"/>
      <c r="CH741" s="30"/>
      <c r="CI741" s="30"/>
      <c r="CJ741" s="30"/>
      <c r="CK741" s="30"/>
      <c r="CL741" s="30"/>
      <c r="CM741" s="30"/>
      <c r="CN741" s="30"/>
      <c r="CO741" s="30"/>
      <c r="CP741" s="30"/>
      <c r="CQ741" s="30"/>
      <c r="CR741" s="30"/>
      <c r="CS741" s="30"/>
      <c r="CT741" s="30"/>
      <c r="CU741" s="30"/>
      <c r="CV741" s="30"/>
      <c r="CW741" s="30"/>
      <c r="CX741" s="30"/>
      <c r="CY741" s="30"/>
      <c r="CZ741" s="30"/>
      <c r="DA741" s="30"/>
      <c r="DB741" s="33"/>
      <c r="DC741" s="30"/>
      <c r="DD741" s="30"/>
      <c r="DE741" s="30"/>
      <c r="DF741" s="30"/>
      <c r="DG741" s="30"/>
      <c r="DH741" s="30"/>
      <c r="DI741" s="30"/>
      <c r="DJ741" s="30"/>
      <c r="DK741" s="30"/>
      <c r="DL741" s="29"/>
      <c r="DM741" s="29"/>
      <c r="DN741" s="30"/>
      <c r="DO741" s="30"/>
      <c r="DP741" s="30"/>
      <c r="DQ741" s="30"/>
      <c r="DR741" s="30"/>
      <c r="DS741" s="30"/>
      <c r="DT741" s="30"/>
      <c r="DU741" s="30"/>
      <c r="DV741" s="30"/>
      <c r="DW741" s="3">
        <v>17</v>
      </c>
      <c r="DX741"/>
      <c r="DY741" s="35">
        <v>1.0699999999999999E-5</v>
      </c>
      <c r="DZ741">
        <v>188.20599999999999</v>
      </c>
      <c r="EA741">
        <v>170.251</v>
      </c>
      <c r="EB741">
        <v>218.40600000000001</v>
      </c>
      <c r="EC741">
        <v>98.616</v>
      </c>
      <c r="ED741">
        <v>1.9E-2</v>
      </c>
      <c r="EE741"/>
      <c r="EG741" s="33"/>
      <c r="EH741" s="30"/>
      <c r="EI741" s="30"/>
      <c r="EJ741" s="30"/>
      <c r="EK741" s="30"/>
      <c r="EL741" s="30"/>
      <c r="EM741" s="30"/>
      <c r="EN741" s="30"/>
      <c r="EO741" s="30"/>
      <c r="EP741" s="30"/>
      <c r="EQ741" s="33"/>
      <c r="ER741" s="30"/>
      <c r="ES741" s="30"/>
      <c r="ET741" s="30"/>
      <c r="EU741" s="30"/>
      <c r="EV741" s="30"/>
      <c r="EW741" s="30"/>
      <c r="EX741" s="30"/>
      <c r="EY741" s="30"/>
      <c r="EZ741" s="30"/>
      <c r="GB741" s="29"/>
      <c r="GC741" s="29"/>
      <c r="GD741" s="29"/>
      <c r="GE741" s="29"/>
      <c r="GF741" s="29"/>
      <c r="GG741" s="29"/>
      <c r="GH741" s="29"/>
      <c r="GI741" s="29"/>
      <c r="GJ741" s="29"/>
      <c r="GK741" s="29"/>
      <c r="GL741" s="29"/>
      <c r="GM741" s="29"/>
      <c r="GN741" s="29"/>
    </row>
    <row r="742" spans="1:196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3"/>
      <c r="M742" s="30"/>
      <c r="N742" s="30"/>
      <c r="O742" s="30"/>
      <c r="P742" s="30"/>
      <c r="Q742" s="30"/>
      <c r="R742" s="30"/>
      <c r="S742" s="30"/>
      <c r="T742" s="30"/>
      <c r="U742" s="30"/>
      <c r="V742" s="33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3"/>
      <c r="AR742" s="30"/>
      <c r="AS742" s="30"/>
      <c r="AT742" s="30"/>
      <c r="AU742" s="30"/>
      <c r="AV742" s="30"/>
      <c r="AW742" s="30"/>
      <c r="AX742" s="30"/>
      <c r="AY742" s="30"/>
      <c r="AZ742" s="30"/>
      <c r="BA742" s="29"/>
      <c r="BB742" s="29"/>
      <c r="BC742" s="30"/>
      <c r="BD742" s="30"/>
      <c r="BE742" s="30"/>
      <c r="BF742" s="30"/>
      <c r="BG742" s="30"/>
      <c r="BH742" s="30"/>
      <c r="BI742" s="30"/>
      <c r="BJ742" s="30"/>
      <c r="BK742" s="30"/>
      <c r="BL742" s="33"/>
      <c r="BM742" s="30"/>
      <c r="BN742" s="30"/>
      <c r="BO742" s="30"/>
      <c r="BP742" s="30"/>
      <c r="BQ742" s="30"/>
      <c r="BR742" s="30"/>
      <c r="BS742" s="30"/>
      <c r="BT742" s="30"/>
      <c r="BU742" s="30"/>
      <c r="BV742" s="30"/>
      <c r="BW742" s="33"/>
      <c r="BX742" s="30"/>
      <c r="BY742" s="30"/>
      <c r="BZ742" s="30"/>
      <c r="CA742" s="30"/>
      <c r="CB742" s="30"/>
      <c r="CC742" s="30"/>
      <c r="CD742" s="30"/>
      <c r="CE742" s="30"/>
      <c r="CF742" s="30"/>
      <c r="CG742" s="33"/>
      <c r="CH742" s="30"/>
      <c r="CI742" s="30"/>
      <c r="CJ742" s="30"/>
      <c r="CK742" s="30"/>
      <c r="CL742" s="30"/>
      <c r="CM742" s="30"/>
      <c r="CN742" s="30"/>
      <c r="CO742" s="30"/>
      <c r="CP742" s="30"/>
      <c r="CQ742" s="30"/>
      <c r="CR742" s="30"/>
      <c r="CS742" s="30"/>
      <c r="CT742" s="30"/>
      <c r="CU742" s="30"/>
      <c r="CV742" s="30"/>
      <c r="CW742" s="30"/>
      <c r="CX742" s="30"/>
      <c r="CY742" s="30"/>
      <c r="CZ742" s="30"/>
      <c r="DA742" s="30"/>
      <c r="DB742" s="33"/>
      <c r="DC742" s="30"/>
      <c r="DD742" s="30"/>
      <c r="DE742" s="30"/>
      <c r="DF742" s="30"/>
      <c r="DG742" s="30"/>
      <c r="DH742" s="30"/>
      <c r="DI742" s="30"/>
      <c r="DJ742" s="30"/>
      <c r="DK742" s="30"/>
      <c r="DL742" s="29"/>
      <c r="DM742" s="29"/>
      <c r="DN742" s="30"/>
      <c r="DO742" s="30"/>
      <c r="DP742" s="30"/>
      <c r="DQ742" s="30"/>
      <c r="DR742" s="30"/>
      <c r="DS742" s="30"/>
      <c r="DT742" s="30"/>
      <c r="DU742" s="30"/>
      <c r="DV742" s="30"/>
      <c r="DW742" s="3">
        <v>18</v>
      </c>
      <c r="DX742"/>
      <c r="DY742" s="35">
        <v>9.8200000000000008E-6</v>
      </c>
      <c r="DZ742">
        <v>184.81399999999999</v>
      </c>
      <c r="EA742">
        <v>170.31899999999999</v>
      </c>
      <c r="EB742">
        <v>203.542</v>
      </c>
      <c r="EC742">
        <v>-84.471999999999994</v>
      </c>
      <c r="ED742">
        <v>1.7000000000000001E-2</v>
      </c>
      <c r="EE742"/>
      <c r="EG742" s="33"/>
      <c r="EH742" s="30"/>
      <c r="EI742" s="30"/>
      <c r="EJ742" s="30"/>
      <c r="EK742" s="30"/>
      <c r="EL742" s="30"/>
      <c r="EM742" s="30"/>
      <c r="EN742" s="30"/>
      <c r="EO742" s="30"/>
      <c r="EP742" s="30"/>
      <c r="EQ742" s="33"/>
      <c r="ER742" s="30"/>
      <c r="ES742" s="30"/>
      <c r="ET742" s="30"/>
      <c r="EU742" s="30"/>
      <c r="EV742" s="30"/>
      <c r="EW742" s="30"/>
      <c r="EX742" s="30"/>
      <c r="EY742" s="30"/>
      <c r="EZ742" s="30"/>
      <c r="GB742" s="29"/>
      <c r="GC742" s="29"/>
      <c r="GD742" s="29"/>
      <c r="GE742" s="29"/>
      <c r="GF742" s="29"/>
      <c r="GG742" s="29"/>
      <c r="GH742" s="29"/>
      <c r="GI742" s="29"/>
      <c r="GJ742" s="29"/>
      <c r="GK742" s="29"/>
      <c r="GL742" s="29"/>
      <c r="GM742" s="29"/>
      <c r="GN742" s="29"/>
    </row>
    <row r="743" spans="1:196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3"/>
      <c r="M743" s="30"/>
      <c r="N743" s="30"/>
      <c r="O743" s="30"/>
      <c r="P743" s="30"/>
      <c r="Q743" s="30"/>
      <c r="R743" s="30"/>
      <c r="S743" s="30"/>
      <c r="T743" s="30"/>
      <c r="U743" s="30"/>
      <c r="V743" s="33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3"/>
      <c r="AR743" s="30"/>
      <c r="AS743" s="30"/>
      <c r="AT743" s="30"/>
      <c r="AU743" s="30"/>
      <c r="AV743" s="30"/>
      <c r="AW743" s="30"/>
      <c r="AX743" s="30"/>
      <c r="AY743" s="30"/>
      <c r="AZ743" s="30"/>
      <c r="BA743" s="29"/>
      <c r="BB743" s="29"/>
      <c r="BC743" s="30"/>
      <c r="BD743" s="30"/>
      <c r="BE743" s="30"/>
      <c r="BF743" s="30"/>
      <c r="BG743" s="30"/>
      <c r="BH743" s="30"/>
      <c r="BI743" s="30"/>
      <c r="BJ743" s="30"/>
      <c r="BK743" s="30"/>
      <c r="BL743" s="33"/>
      <c r="BM743" s="30"/>
      <c r="BN743" s="30"/>
      <c r="BO743" s="30"/>
      <c r="BP743" s="30"/>
      <c r="BQ743" s="30"/>
      <c r="BR743" s="30"/>
      <c r="BS743" s="30"/>
      <c r="BT743" s="30"/>
      <c r="BU743" s="30"/>
      <c r="BV743" s="30"/>
      <c r="BW743" s="33"/>
      <c r="BX743" s="30"/>
      <c r="BY743" s="30"/>
      <c r="BZ743" s="30"/>
      <c r="CA743" s="30"/>
      <c r="CB743" s="30"/>
      <c r="CC743" s="30"/>
      <c r="CD743" s="30"/>
      <c r="CE743" s="30"/>
      <c r="CF743" s="30"/>
      <c r="CG743" s="33"/>
      <c r="CH743" s="30"/>
      <c r="CI743" s="30"/>
      <c r="CJ743" s="30"/>
      <c r="CK743" s="30"/>
      <c r="CL743" s="30"/>
      <c r="CM743" s="30"/>
      <c r="CN743" s="30"/>
      <c r="CO743" s="30"/>
      <c r="CP743" s="30"/>
      <c r="CQ743" s="30"/>
      <c r="CR743" s="30"/>
      <c r="CS743" s="30"/>
      <c r="CT743" s="30"/>
      <c r="CU743" s="30"/>
      <c r="CV743" s="30"/>
      <c r="CW743" s="30"/>
      <c r="CX743" s="30"/>
      <c r="CY743" s="30"/>
      <c r="CZ743" s="30"/>
      <c r="DA743" s="30"/>
      <c r="DB743" s="33"/>
      <c r="DC743" s="30"/>
      <c r="DD743" s="30"/>
      <c r="DE743" s="30"/>
      <c r="DF743" s="30"/>
      <c r="DG743" s="30"/>
      <c r="DH743" s="30"/>
      <c r="DI743" s="30"/>
      <c r="DJ743" s="30"/>
      <c r="DK743" s="30"/>
      <c r="DL743" s="29"/>
      <c r="DM743" s="29"/>
      <c r="DN743" s="30"/>
      <c r="DO743" s="30"/>
      <c r="DP743" s="30"/>
      <c r="DQ743" s="30"/>
      <c r="DR743" s="30"/>
      <c r="DS743" s="30"/>
      <c r="DT743" s="30"/>
      <c r="DU743" s="30"/>
      <c r="DV743" s="30"/>
      <c r="DW743" s="3">
        <v>19</v>
      </c>
      <c r="DX743"/>
      <c r="DY743" s="35">
        <v>1.17E-5</v>
      </c>
      <c r="DZ743">
        <v>167.572</v>
      </c>
      <c r="EA743">
        <v>147.44200000000001</v>
      </c>
      <c r="EB743">
        <v>194.471</v>
      </c>
      <c r="EC743">
        <v>96.17</v>
      </c>
      <c r="ED743">
        <v>0.02</v>
      </c>
      <c r="EE743"/>
      <c r="EG743" s="33"/>
      <c r="EH743" s="30"/>
      <c r="EI743" s="30"/>
      <c r="EJ743" s="30"/>
      <c r="EK743" s="30"/>
      <c r="EL743" s="30"/>
      <c r="EM743" s="30"/>
      <c r="EN743" s="30"/>
      <c r="EO743" s="30"/>
      <c r="EP743" s="30"/>
      <c r="EQ743" s="33"/>
      <c r="ER743" s="30"/>
      <c r="ES743" s="30"/>
      <c r="ET743" s="30"/>
      <c r="EU743" s="30"/>
      <c r="EV743" s="30"/>
      <c r="EW743" s="30"/>
      <c r="EX743" s="30"/>
      <c r="EY743" s="30"/>
      <c r="EZ743" s="30"/>
      <c r="GB743" s="29"/>
      <c r="GC743" s="29"/>
      <c r="GD743" s="29"/>
      <c r="GE743" s="29"/>
      <c r="GF743" s="29"/>
      <c r="GG743" s="29"/>
      <c r="GH743" s="29"/>
      <c r="GI743" s="29"/>
      <c r="GJ743" s="29"/>
      <c r="GK743" s="29"/>
      <c r="GL743" s="29"/>
      <c r="GM743" s="29"/>
      <c r="GN743" s="29"/>
    </row>
    <row r="744" spans="1:196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3"/>
      <c r="M744" s="30"/>
      <c r="N744" s="30"/>
      <c r="O744" s="30"/>
      <c r="P744" s="30"/>
      <c r="Q744" s="30"/>
      <c r="R744" s="30"/>
      <c r="S744" s="30"/>
      <c r="T744" s="30"/>
      <c r="U744" s="30"/>
      <c r="V744" s="33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3"/>
      <c r="AR744" s="30"/>
      <c r="AS744" s="30"/>
      <c r="AT744" s="30"/>
      <c r="AU744" s="30"/>
      <c r="AV744" s="30"/>
      <c r="AW744" s="30"/>
      <c r="AX744" s="30"/>
      <c r="AY744" s="30"/>
      <c r="AZ744" s="30"/>
      <c r="BA744" s="29"/>
      <c r="BB744" s="29"/>
      <c r="BC744" s="30"/>
      <c r="BD744" s="30"/>
      <c r="BE744" s="30"/>
      <c r="BF744" s="30"/>
      <c r="BG744" s="30"/>
      <c r="BH744" s="30"/>
      <c r="BI744" s="30"/>
      <c r="BJ744" s="30"/>
      <c r="BK744" s="30"/>
      <c r="BL744" s="33"/>
      <c r="BM744" s="30"/>
      <c r="BN744" s="30"/>
      <c r="BO744" s="30"/>
      <c r="BP744" s="30"/>
      <c r="BQ744" s="30"/>
      <c r="BR744" s="30"/>
      <c r="BS744" s="30"/>
      <c r="BT744" s="30"/>
      <c r="BU744" s="30"/>
      <c r="BV744" s="30"/>
      <c r="BW744" s="33"/>
      <c r="BX744" s="30"/>
      <c r="BY744" s="30"/>
      <c r="BZ744" s="30"/>
      <c r="CA744" s="30"/>
      <c r="CB744" s="30"/>
      <c r="CC744" s="30"/>
      <c r="CD744" s="30"/>
      <c r="CE744" s="30"/>
      <c r="CF744" s="30"/>
      <c r="CG744" s="33"/>
      <c r="CH744" s="30"/>
      <c r="CI744" s="30"/>
      <c r="CJ744" s="30"/>
      <c r="CK744" s="30"/>
      <c r="CL744" s="30"/>
      <c r="CM744" s="30"/>
      <c r="CN744" s="30"/>
      <c r="CO744" s="30"/>
      <c r="CP744" s="30"/>
      <c r="CQ744" s="30"/>
      <c r="CR744" s="30"/>
      <c r="CS744" s="30"/>
      <c r="CT744" s="30"/>
      <c r="CU744" s="30"/>
      <c r="CV744" s="30"/>
      <c r="CW744" s="30"/>
      <c r="CX744" s="30"/>
      <c r="CY744" s="30"/>
      <c r="CZ744" s="30"/>
      <c r="DA744" s="30"/>
      <c r="DB744" s="33"/>
      <c r="DC744" s="30"/>
      <c r="DD744" s="30"/>
      <c r="DE744" s="30"/>
      <c r="DF744" s="30"/>
      <c r="DG744" s="30"/>
      <c r="DH744" s="30"/>
      <c r="DI744" s="30"/>
      <c r="DJ744" s="30"/>
      <c r="DK744" s="30"/>
      <c r="DL744" s="29"/>
      <c r="DM744" s="29"/>
      <c r="DN744" s="30"/>
      <c r="DO744" s="30"/>
      <c r="DP744" s="30"/>
      <c r="DQ744" s="30"/>
      <c r="DR744" s="30"/>
      <c r="DS744" s="30"/>
      <c r="DT744" s="30"/>
      <c r="DU744" s="30"/>
      <c r="DV744" s="30"/>
      <c r="DW744" s="3">
        <v>20</v>
      </c>
      <c r="DX744"/>
      <c r="DY744" s="35">
        <v>9.5200000000000003E-6</v>
      </c>
      <c r="DZ744">
        <v>157.42699999999999</v>
      </c>
      <c r="EA744">
        <v>149.965</v>
      </c>
      <c r="EB744">
        <v>166.09899999999999</v>
      </c>
      <c r="EC744">
        <v>-84.093999999999994</v>
      </c>
      <c r="ED744">
        <v>1.6E-2</v>
      </c>
      <c r="EE744"/>
      <c r="EG744" s="33"/>
      <c r="EH744" s="30"/>
      <c r="EI744" s="30"/>
      <c r="EJ744" s="30"/>
      <c r="EK744" s="30"/>
      <c r="EL744" s="30"/>
      <c r="EM744" s="30"/>
      <c r="EN744" s="30"/>
      <c r="EO744" s="30"/>
      <c r="EP744" s="30"/>
      <c r="EQ744" s="33"/>
      <c r="ER744" s="30"/>
      <c r="ES744" s="30"/>
      <c r="ET744" s="30"/>
      <c r="EU744" s="30"/>
      <c r="EV744" s="30"/>
      <c r="EW744" s="30"/>
      <c r="EX744" s="30"/>
      <c r="EY744" s="30"/>
      <c r="EZ744" s="30"/>
      <c r="GB744" s="29"/>
      <c r="GC744" s="29"/>
      <c r="GD744" s="29"/>
      <c r="GE744" s="29"/>
      <c r="GF744" s="29"/>
      <c r="GG744" s="29"/>
      <c r="GH744" s="29"/>
      <c r="GI744" s="29"/>
      <c r="GJ744" s="29"/>
      <c r="GK744" s="29"/>
      <c r="GL744" s="29"/>
      <c r="GM744" s="29"/>
      <c r="GN744" s="29"/>
    </row>
    <row r="745" spans="1:196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3"/>
      <c r="M745" s="30"/>
      <c r="N745" s="30"/>
      <c r="O745" s="30"/>
      <c r="P745" s="30"/>
      <c r="Q745" s="30"/>
      <c r="R745" s="30"/>
      <c r="S745" s="30"/>
      <c r="T745" s="30"/>
      <c r="U745" s="30"/>
      <c r="V745" s="33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3"/>
      <c r="AR745" s="30"/>
      <c r="AS745" s="30"/>
      <c r="AT745" s="30"/>
      <c r="AU745" s="30"/>
      <c r="AV745" s="30"/>
      <c r="AW745" s="30"/>
      <c r="AX745" s="30"/>
      <c r="AY745" s="30"/>
      <c r="AZ745" s="30"/>
      <c r="BA745" s="29"/>
      <c r="BB745" s="29"/>
      <c r="BC745" s="30"/>
      <c r="BD745" s="30"/>
      <c r="BE745" s="30"/>
      <c r="BF745" s="30"/>
      <c r="BG745" s="30"/>
      <c r="BH745" s="30"/>
      <c r="BI745" s="30"/>
      <c r="BJ745" s="30"/>
      <c r="BK745" s="30"/>
      <c r="BL745" s="33"/>
      <c r="BM745" s="30"/>
      <c r="BN745" s="30"/>
      <c r="BO745" s="30"/>
      <c r="BP745" s="30"/>
      <c r="BQ745" s="30"/>
      <c r="BR745" s="30"/>
      <c r="BS745" s="30"/>
      <c r="BT745" s="30"/>
      <c r="BU745" s="30"/>
      <c r="BV745" s="30"/>
      <c r="BW745" s="33"/>
      <c r="BX745" s="30"/>
      <c r="BY745" s="30"/>
      <c r="BZ745" s="30"/>
      <c r="CA745" s="30"/>
      <c r="CB745" s="30"/>
      <c r="CC745" s="30"/>
      <c r="CD745" s="30"/>
      <c r="CE745" s="30"/>
      <c r="CF745" s="30"/>
      <c r="CG745" s="33"/>
      <c r="CH745" s="30"/>
      <c r="CI745" s="30"/>
      <c r="CJ745" s="30"/>
      <c r="CK745" s="30"/>
      <c r="CL745" s="30"/>
      <c r="CM745" s="30"/>
      <c r="CN745" s="30"/>
      <c r="CO745" s="30"/>
      <c r="CP745" s="30"/>
      <c r="CQ745" s="30"/>
      <c r="CR745" s="30"/>
      <c r="CS745" s="30"/>
      <c r="CT745" s="30"/>
      <c r="CU745" s="30"/>
      <c r="CV745" s="30"/>
      <c r="CW745" s="30"/>
      <c r="CX745" s="30"/>
      <c r="CY745" s="30"/>
      <c r="CZ745" s="30"/>
      <c r="DA745" s="30"/>
      <c r="DB745" s="33"/>
      <c r="DC745" s="30"/>
      <c r="DD745" s="30"/>
      <c r="DE745" s="30"/>
      <c r="DF745" s="30"/>
      <c r="DG745" s="30"/>
      <c r="DH745" s="30"/>
      <c r="DI745" s="30"/>
      <c r="DJ745" s="30"/>
      <c r="DK745" s="30"/>
      <c r="DL745" s="29"/>
      <c r="DM745" s="29"/>
      <c r="DN745" s="30"/>
      <c r="DO745" s="30"/>
      <c r="DP745" s="30"/>
      <c r="DQ745" s="30"/>
      <c r="DR745" s="30"/>
      <c r="DS745" s="30"/>
      <c r="DT745" s="30"/>
      <c r="DU745" s="30"/>
      <c r="DV745" s="30"/>
      <c r="DW745" s="3">
        <v>21</v>
      </c>
      <c r="DX745"/>
      <c r="DY745" s="35">
        <v>1.11E-5</v>
      </c>
      <c r="DZ745">
        <v>153.66</v>
      </c>
      <c r="EA745">
        <v>146.072</v>
      </c>
      <c r="EB745">
        <v>165.578</v>
      </c>
      <c r="EC745">
        <v>96.52</v>
      </c>
      <c r="ED745">
        <v>1.9E-2</v>
      </c>
      <c r="EE745"/>
      <c r="EG745" s="33"/>
      <c r="EH745" s="30"/>
      <c r="EI745" s="30"/>
      <c r="EJ745" s="30"/>
      <c r="EK745" s="30"/>
      <c r="EL745" s="30"/>
      <c r="EM745" s="30"/>
      <c r="EN745" s="30"/>
      <c r="EO745" s="30"/>
      <c r="EP745" s="30"/>
      <c r="EQ745" s="33"/>
      <c r="ER745" s="30"/>
      <c r="ES745" s="30"/>
      <c r="ET745" s="30"/>
      <c r="EU745" s="30"/>
      <c r="EV745" s="30"/>
      <c r="EW745" s="30"/>
      <c r="EX745" s="30"/>
      <c r="EY745" s="30"/>
      <c r="EZ745" s="30"/>
      <c r="GB745" s="29"/>
      <c r="GC745" s="29"/>
      <c r="GD745" s="29"/>
      <c r="GE745" s="29"/>
      <c r="GF745" s="29"/>
      <c r="GG745" s="29"/>
      <c r="GH745" s="29"/>
      <c r="GI745" s="29"/>
      <c r="GJ745" s="29"/>
      <c r="GK745" s="29"/>
      <c r="GL745" s="29"/>
      <c r="GM745" s="29"/>
      <c r="GN745" s="29"/>
    </row>
    <row r="746" spans="1:196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3"/>
      <c r="M746" s="30"/>
      <c r="N746" s="30"/>
      <c r="O746" s="30"/>
      <c r="P746" s="30"/>
      <c r="Q746" s="30"/>
      <c r="R746" s="30"/>
      <c r="S746" s="30"/>
      <c r="T746" s="30"/>
      <c r="U746" s="30"/>
      <c r="V746" s="33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3"/>
      <c r="AR746" s="30"/>
      <c r="AS746" s="30"/>
      <c r="AT746" s="30"/>
      <c r="AU746" s="30"/>
      <c r="AV746" s="30"/>
      <c r="AW746" s="30"/>
      <c r="AX746" s="30"/>
      <c r="AY746" s="30"/>
      <c r="AZ746" s="30"/>
      <c r="BA746" s="29"/>
      <c r="BB746" s="29"/>
      <c r="BC746" s="30"/>
      <c r="BD746" s="30"/>
      <c r="BE746" s="30"/>
      <c r="BF746" s="30"/>
      <c r="BG746" s="30"/>
      <c r="BH746" s="30"/>
      <c r="BI746" s="30"/>
      <c r="BJ746" s="30"/>
      <c r="BK746" s="30"/>
      <c r="BL746" s="33"/>
      <c r="BM746" s="30"/>
      <c r="BN746" s="30"/>
      <c r="BO746" s="30"/>
      <c r="BP746" s="30"/>
      <c r="BQ746" s="30"/>
      <c r="BR746" s="30"/>
      <c r="BS746" s="30"/>
      <c r="BT746" s="30"/>
      <c r="BU746" s="30"/>
      <c r="BV746" s="30"/>
      <c r="BW746" s="33"/>
      <c r="BX746" s="30"/>
      <c r="BY746" s="30"/>
      <c r="BZ746" s="30"/>
      <c r="CA746" s="30"/>
      <c r="CB746" s="30"/>
      <c r="CC746" s="30"/>
      <c r="CD746" s="30"/>
      <c r="CE746" s="30"/>
      <c r="CF746" s="30"/>
      <c r="CG746" s="33"/>
      <c r="CH746" s="30"/>
      <c r="CI746" s="30"/>
      <c r="CJ746" s="30"/>
      <c r="CK746" s="30"/>
      <c r="CL746" s="30"/>
      <c r="CM746" s="30"/>
      <c r="CN746" s="30"/>
      <c r="CO746" s="30"/>
      <c r="CP746" s="30"/>
      <c r="CQ746" s="30"/>
      <c r="CR746" s="30"/>
      <c r="CS746" s="30"/>
      <c r="CT746" s="30"/>
      <c r="CU746" s="30"/>
      <c r="CV746" s="30"/>
      <c r="CW746" s="30"/>
      <c r="CX746" s="30"/>
      <c r="CY746" s="30"/>
      <c r="CZ746" s="30"/>
      <c r="DA746" s="30"/>
      <c r="DB746" s="33"/>
      <c r="DC746" s="30"/>
      <c r="DD746" s="30"/>
      <c r="DE746" s="30"/>
      <c r="DF746" s="30"/>
      <c r="DG746" s="30"/>
      <c r="DH746" s="30"/>
      <c r="DI746" s="30"/>
      <c r="DJ746" s="30"/>
      <c r="DK746" s="30"/>
      <c r="DL746" s="29"/>
      <c r="DM746" s="29"/>
      <c r="DN746" s="30"/>
      <c r="DO746" s="30"/>
      <c r="DP746" s="30"/>
      <c r="DQ746" s="30"/>
      <c r="DR746" s="30"/>
      <c r="DS746" s="30"/>
      <c r="DT746" s="30"/>
      <c r="DU746" s="30"/>
      <c r="DV746" s="30"/>
      <c r="DW746" s="3">
        <v>22</v>
      </c>
      <c r="DX746"/>
      <c r="DY746" s="35">
        <v>9.5200000000000003E-6</v>
      </c>
      <c r="DZ746">
        <v>147.02699999999999</v>
      </c>
      <c r="EA746">
        <v>141.11099999999999</v>
      </c>
      <c r="EB746">
        <v>152.78299999999999</v>
      </c>
      <c r="EC746">
        <v>-82.405000000000001</v>
      </c>
      <c r="ED746">
        <v>1.7000000000000001E-2</v>
      </c>
      <c r="EE746"/>
      <c r="EG746" s="33"/>
      <c r="EH746" s="30"/>
      <c r="EI746" s="30"/>
      <c r="EJ746" s="30"/>
      <c r="EK746" s="30"/>
      <c r="EL746" s="30"/>
      <c r="EM746" s="30"/>
      <c r="EN746" s="30"/>
      <c r="EO746" s="30"/>
      <c r="EP746" s="30"/>
      <c r="EQ746" s="33"/>
      <c r="ER746" s="30"/>
      <c r="ES746" s="30"/>
      <c r="ET746" s="30"/>
      <c r="EU746" s="30"/>
      <c r="EV746" s="30"/>
      <c r="EW746" s="30"/>
      <c r="EX746" s="30"/>
      <c r="EY746" s="30"/>
      <c r="EZ746" s="30"/>
      <c r="GB746" s="29"/>
      <c r="GC746" s="29"/>
      <c r="GD746" s="29"/>
      <c r="GE746" s="29"/>
      <c r="GF746" s="29"/>
      <c r="GG746" s="29"/>
      <c r="GH746" s="29"/>
      <c r="GI746" s="29"/>
      <c r="GJ746" s="29"/>
      <c r="GK746" s="29"/>
      <c r="GL746" s="29"/>
      <c r="GM746" s="29"/>
      <c r="GN746" s="29"/>
    </row>
    <row r="747" spans="1:196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3"/>
      <c r="M747" s="30"/>
      <c r="N747" s="30"/>
      <c r="O747" s="30"/>
      <c r="P747" s="30"/>
      <c r="Q747" s="30"/>
      <c r="R747" s="30"/>
      <c r="S747" s="30"/>
      <c r="T747" s="30"/>
      <c r="U747" s="30"/>
      <c r="V747" s="33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3"/>
      <c r="AR747" s="30"/>
      <c r="AS747" s="30"/>
      <c r="AT747" s="30"/>
      <c r="AU747" s="30"/>
      <c r="AV747" s="30"/>
      <c r="AW747" s="30"/>
      <c r="AX747" s="30"/>
      <c r="AY747" s="30"/>
      <c r="AZ747" s="30"/>
      <c r="BA747" s="29"/>
      <c r="BB747" s="29"/>
      <c r="BC747" s="30"/>
      <c r="BD747" s="30"/>
      <c r="BE747" s="30"/>
      <c r="BF747" s="30"/>
      <c r="BG747" s="30"/>
      <c r="BH747" s="30"/>
      <c r="BI747" s="30"/>
      <c r="BJ747" s="30"/>
      <c r="BK747" s="30"/>
      <c r="BL747" s="33"/>
      <c r="BM747" s="30"/>
      <c r="BN747" s="30"/>
      <c r="BO747" s="30"/>
      <c r="BP747" s="30"/>
      <c r="BQ747" s="30"/>
      <c r="BR747" s="30"/>
      <c r="BS747" s="30"/>
      <c r="BT747" s="30"/>
      <c r="BU747" s="30"/>
      <c r="BV747" s="30"/>
      <c r="BW747" s="33"/>
      <c r="BX747" s="30"/>
      <c r="BY747" s="30"/>
      <c r="BZ747" s="30"/>
      <c r="CA747" s="30"/>
      <c r="CB747" s="30"/>
      <c r="CC747" s="30"/>
      <c r="CD747" s="30"/>
      <c r="CE747" s="30"/>
      <c r="CF747" s="30"/>
      <c r="CG747" s="33"/>
      <c r="CH747" s="30"/>
      <c r="CI747" s="30"/>
      <c r="CJ747" s="30"/>
      <c r="CK747" s="30"/>
      <c r="CL747" s="30"/>
      <c r="CM747" s="30"/>
      <c r="CN747" s="30"/>
      <c r="CO747" s="30"/>
      <c r="CP747" s="30"/>
      <c r="CQ747" s="30"/>
      <c r="CR747" s="30"/>
      <c r="CS747" s="30"/>
      <c r="CT747" s="30"/>
      <c r="CU747" s="30"/>
      <c r="CV747" s="30"/>
      <c r="CW747" s="30"/>
      <c r="CX747" s="30"/>
      <c r="CY747" s="30"/>
      <c r="CZ747" s="30"/>
      <c r="DA747" s="30"/>
      <c r="DB747" s="33"/>
      <c r="DC747" s="30"/>
      <c r="DD747" s="30"/>
      <c r="DE747" s="30"/>
      <c r="DF747" s="30"/>
      <c r="DG747" s="30"/>
      <c r="DH747" s="30"/>
      <c r="DI747" s="30"/>
      <c r="DJ747" s="30"/>
      <c r="DK747" s="30"/>
      <c r="DL747" s="29"/>
      <c r="DM747" s="29"/>
      <c r="DN747" s="30"/>
      <c r="DO747" s="30"/>
      <c r="DP747" s="30"/>
      <c r="DQ747" s="30"/>
      <c r="DR747" s="30"/>
      <c r="DS747" s="30"/>
      <c r="DT747" s="30"/>
      <c r="DU747" s="30"/>
      <c r="DV747" s="30"/>
      <c r="DW747" s="3">
        <v>23</v>
      </c>
      <c r="DX747"/>
      <c r="DY747" s="35">
        <v>1.11E-5</v>
      </c>
      <c r="DZ747">
        <v>150.53</v>
      </c>
      <c r="EA747">
        <v>145.422</v>
      </c>
      <c r="EB747">
        <v>157.333</v>
      </c>
      <c r="EC747">
        <v>96.71</v>
      </c>
      <c r="ED747">
        <v>1.9E-2</v>
      </c>
      <c r="EE747"/>
      <c r="EG747" s="33"/>
      <c r="EH747" s="30"/>
      <c r="EI747" s="30"/>
      <c r="EJ747" s="30"/>
      <c r="EK747" s="30"/>
      <c r="EL747" s="30"/>
      <c r="EM747" s="30"/>
      <c r="EN747" s="30"/>
      <c r="EO747" s="30"/>
      <c r="EP747" s="30"/>
      <c r="EQ747" s="33"/>
      <c r="ER747" s="30"/>
      <c r="ES747" s="30"/>
      <c r="ET747" s="30"/>
      <c r="EU747" s="30"/>
      <c r="EV747" s="30"/>
      <c r="EW747" s="30"/>
      <c r="EX747" s="30"/>
      <c r="EY747" s="30"/>
      <c r="EZ747" s="30"/>
      <c r="GB747" s="29"/>
      <c r="GC747" s="29"/>
      <c r="GD747" s="29"/>
      <c r="GE747" s="29"/>
      <c r="GF747" s="29"/>
      <c r="GG747" s="29"/>
      <c r="GH747" s="29"/>
      <c r="GI747" s="29"/>
      <c r="GJ747" s="29"/>
      <c r="GK747" s="29"/>
      <c r="GL747" s="29"/>
      <c r="GM747" s="29"/>
      <c r="GN747" s="29"/>
    </row>
    <row r="748" spans="1:196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3"/>
      <c r="M748" s="30"/>
      <c r="N748" s="30"/>
      <c r="O748" s="30"/>
      <c r="P748" s="30"/>
      <c r="Q748" s="30"/>
      <c r="R748" s="30"/>
      <c r="S748" s="30"/>
      <c r="T748" s="30"/>
      <c r="U748" s="30"/>
      <c r="V748" s="33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3"/>
      <c r="AR748" s="30"/>
      <c r="AS748" s="30"/>
      <c r="AT748" s="30"/>
      <c r="AU748" s="30"/>
      <c r="AV748" s="30"/>
      <c r="AW748" s="30"/>
      <c r="AX748" s="30"/>
      <c r="AY748" s="30"/>
      <c r="AZ748" s="30"/>
      <c r="BA748" s="29"/>
      <c r="BB748" s="29"/>
      <c r="BC748" s="30"/>
      <c r="BD748" s="30"/>
      <c r="BE748" s="30"/>
      <c r="BF748" s="30"/>
      <c r="BG748" s="30"/>
      <c r="BH748" s="30"/>
      <c r="BI748" s="30"/>
      <c r="BJ748" s="30"/>
      <c r="BK748" s="30"/>
      <c r="BL748" s="33"/>
      <c r="BM748" s="30"/>
      <c r="BN748" s="30"/>
      <c r="BO748" s="30"/>
      <c r="BP748" s="30"/>
      <c r="BQ748" s="30"/>
      <c r="BR748" s="30"/>
      <c r="BS748" s="30"/>
      <c r="BT748" s="30"/>
      <c r="BU748" s="30"/>
      <c r="BV748" s="30"/>
      <c r="BW748" s="33"/>
      <c r="BX748" s="30"/>
      <c r="BY748" s="30"/>
      <c r="BZ748" s="30"/>
      <c r="CA748" s="30"/>
      <c r="CB748" s="30"/>
      <c r="CC748" s="30"/>
      <c r="CD748" s="30"/>
      <c r="CE748" s="30"/>
      <c r="CF748" s="30"/>
      <c r="CG748" s="33"/>
      <c r="CH748" s="30"/>
      <c r="CI748" s="30"/>
      <c r="CJ748" s="30"/>
      <c r="CK748" s="30"/>
      <c r="CL748" s="30"/>
      <c r="CM748" s="30"/>
      <c r="CN748" s="30"/>
      <c r="CO748" s="30"/>
      <c r="CP748" s="30"/>
      <c r="CQ748" s="30"/>
      <c r="CR748" s="30"/>
      <c r="CS748" s="30"/>
      <c r="CT748" s="30"/>
      <c r="CU748" s="30"/>
      <c r="CV748" s="30"/>
      <c r="CW748" s="30"/>
      <c r="CX748" s="30"/>
      <c r="CY748" s="30"/>
      <c r="CZ748" s="30"/>
      <c r="DA748" s="30"/>
      <c r="DB748" s="33"/>
      <c r="DC748" s="30"/>
      <c r="DD748" s="30"/>
      <c r="DE748" s="30"/>
      <c r="DF748" s="30"/>
      <c r="DG748" s="30"/>
      <c r="DH748" s="30"/>
      <c r="DI748" s="30"/>
      <c r="DJ748" s="30"/>
      <c r="DK748" s="30"/>
      <c r="DL748" s="29"/>
      <c r="DM748" s="29"/>
      <c r="DN748" s="30"/>
      <c r="DO748" s="30"/>
      <c r="DP748" s="30"/>
      <c r="DQ748" s="30"/>
      <c r="DR748" s="30"/>
      <c r="DS748" s="30"/>
      <c r="DT748" s="30"/>
      <c r="DU748" s="30"/>
      <c r="DV748" s="30"/>
      <c r="DW748" s="3">
        <v>24</v>
      </c>
      <c r="DX748"/>
      <c r="DY748" s="35">
        <v>8.6000000000000007E-6</v>
      </c>
      <c r="DZ748">
        <v>156.59200000000001</v>
      </c>
      <c r="EA748">
        <v>151.018</v>
      </c>
      <c r="EB748">
        <v>161.60400000000001</v>
      </c>
      <c r="EC748">
        <v>-83.884</v>
      </c>
      <c r="ED748">
        <v>1.4999999999999999E-2</v>
      </c>
      <c r="EE748"/>
      <c r="EG748" s="33"/>
      <c r="EH748" s="30"/>
      <c r="EI748" s="30"/>
      <c r="EJ748" s="30"/>
      <c r="EK748" s="30"/>
      <c r="EL748" s="30"/>
      <c r="EM748" s="30"/>
      <c r="EN748" s="30"/>
      <c r="EO748" s="30"/>
      <c r="EP748" s="30"/>
      <c r="EQ748" s="33"/>
      <c r="ER748" s="30"/>
      <c r="ES748" s="30"/>
      <c r="ET748" s="30"/>
      <c r="EU748" s="30"/>
      <c r="EV748" s="30"/>
      <c r="EW748" s="30"/>
      <c r="EX748" s="30"/>
      <c r="EY748" s="30"/>
      <c r="EZ748" s="30"/>
      <c r="GB748" s="29"/>
      <c r="GC748" s="29"/>
      <c r="GD748" s="29"/>
      <c r="GE748" s="29"/>
      <c r="GF748" s="29"/>
      <c r="GG748" s="29"/>
      <c r="GH748" s="29"/>
      <c r="GI748" s="29"/>
      <c r="GJ748" s="29"/>
      <c r="GK748" s="29"/>
      <c r="GL748" s="29"/>
      <c r="GM748" s="29"/>
      <c r="GN748" s="29"/>
    </row>
    <row r="749" spans="1:196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3"/>
      <c r="M749" s="30"/>
      <c r="N749" s="30"/>
      <c r="O749" s="30"/>
      <c r="P749" s="30"/>
      <c r="Q749" s="30"/>
      <c r="R749" s="30"/>
      <c r="S749" s="30"/>
      <c r="T749" s="30"/>
      <c r="U749" s="30"/>
      <c r="V749" s="33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3"/>
      <c r="AR749" s="30"/>
      <c r="AS749" s="30"/>
      <c r="AT749" s="30"/>
      <c r="AU749" s="30"/>
      <c r="AV749" s="30"/>
      <c r="AW749" s="30"/>
      <c r="AX749" s="30"/>
      <c r="AY749" s="30"/>
      <c r="AZ749" s="30"/>
      <c r="BA749" s="29"/>
      <c r="BB749" s="29"/>
      <c r="BC749" s="30"/>
      <c r="BD749" s="30"/>
      <c r="BE749" s="30"/>
      <c r="BF749" s="30"/>
      <c r="BG749" s="30"/>
      <c r="BH749" s="30"/>
      <c r="BI749" s="30"/>
      <c r="BJ749" s="30"/>
      <c r="BK749" s="30"/>
      <c r="BL749" s="33"/>
      <c r="BM749" s="30"/>
      <c r="BN749" s="30"/>
      <c r="BO749" s="30"/>
      <c r="BP749" s="30"/>
      <c r="BQ749" s="30"/>
      <c r="BR749" s="30"/>
      <c r="BS749" s="30"/>
      <c r="BT749" s="30"/>
      <c r="BU749" s="30"/>
      <c r="BV749" s="30"/>
      <c r="BW749" s="33"/>
      <c r="BX749" s="30"/>
      <c r="BY749" s="30"/>
      <c r="BZ749" s="30"/>
      <c r="CA749" s="30"/>
      <c r="CB749" s="30"/>
      <c r="CC749" s="30"/>
      <c r="CD749" s="30"/>
      <c r="CE749" s="30"/>
      <c r="CF749" s="30"/>
      <c r="CG749" s="33"/>
      <c r="CH749" s="30"/>
      <c r="CI749" s="30"/>
      <c r="CJ749" s="30"/>
      <c r="CK749" s="30"/>
      <c r="CL749" s="30"/>
      <c r="CM749" s="30"/>
      <c r="CN749" s="30"/>
      <c r="CO749" s="30"/>
      <c r="CP749" s="30"/>
      <c r="CQ749" s="30"/>
      <c r="CR749" s="30"/>
      <c r="CS749" s="30"/>
      <c r="CT749" s="30"/>
      <c r="CU749" s="30"/>
      <c r="CV749" s="30"/>
      <c r="CW749" s="30"/>
      <c r="CX749" s="30"/>
      <c r="CY749" s="30"/>
      <c r="CZ749" s="30"/>
      <c r="DA749" s="30"/>
      <c r="DB749" s="33"/>
      <c r="DC749" s="30"/>
      <c r="DD749" s="30"/>
      <c r="DE749" s="30"/>
      <c r="DF749" s="30"/>
      <c r="DG749" s="30"/>
      <c r="DH749" s="30"/>
      <c r="DI749" s="30"/>
      <c r="DJ749" s="30"/>
      <c r="DK749" s="30"/>
      <c r="DL749" s="29"/>
      <c r="DM749" s="29"/>
      <c r="DN749" s="30"/>
      <c r="DO749" s="30"/>
      <c r="DP749" s="30"/>
      <c r="DQ749" s="30"/>
      <c r="DR749" s="30"/>
      <c r="DS749" s="30"/>
      <c r="DT749" s="30"/>
      <c r="DU749" s="30"/>
      <c r="DV749" s="30"/>
      <c r="DW749" s="3">
        <v>25</v>
      </c>
      <c r="DX749"/>
      <c r="DY749" s="35">
        <v>1.2300000000000001E-5</v>
      </c>
      <c r="DZ749">
        <v>151.71899999999999</v>
      </c>
      <c r="EA749">
        <v>143.429</v>
      </c>
      <c r="EB749">
        <v>161.72999999999999</v>
      </c>
      <c r="EC749">
        <v>96.009</v>
      </c>
      <c r="ED749">
        <v>2.1999999999999999E-2</v>
      </c>
      <c r="EE749"/>
      <c r="EG749" s="33"/>
      <c r="EH749" s="30"/>
      <c r="EI749" s="30"/>
      <c r="EJ749" s="30"/>
      <c r="EK749" s="30"/>
      <c r="EL749" s="30"/>
      <c r="EM749" s="30"/>
      <c r="EN749" s="30"/>
      <c r="EO749" s="30"/>
      <c r="EP749" s="30"/>
      <c r="EQ749" s="33"/>
      <c r="ER749" s="30"/>
      <c r="ES749" s="30"/>
      <c r="ET749" s="30"/>
      <c r="EU749" s="30"/>
      <c r="EV749" s="30"/>
      <c r="EW749" s="30"/>
      <c r="EX749" s="30"/>
      <c r="EY749" s="30"/>
      <c r="EZ749" s="30"/>
      <c r="GB749" s="29"/>
      <c r="GC749" s="29"/>
      <c r="GD749" s="29"/>
      <c r="GE749" s="29"/>
      <c r="GF749" s="29"/>
      <c r="GG749" s="29"/>
      <c r="GH749" s="29"/>
      <c r="GI749" s="29"/>
      <c r="GJ749" s="29"/>
      <c r="GK749" s="29"/>
      <c r="GL749" s="29"/>
      <c r="GM749" s="29"/>
      <c r="GN749" s="29"/>
    </row>
    <row r="750" spans="1:196" x14ac:dyDescent="0.25">
      <c r="DW750" s="3">
        <v>26</v>
      </c>
      <c r="DX750"/>
      <c r="DY750" s="35">
        <v>9.2099999999999999E-6</v>
      </c>
      <c r="DZ750">
        <v>148.12799999999999</v>
      </c>
      <c r="EA750">
        <v>140.76300000000001</v>
      </c>
      <c r="EB750">
        <v>156.08199999999999</v>
      </c>
      <c r="EC750">
        <v>-84.093999999999994</v>
      </c>
      <c r="ED750">
        <v>1.6E-2</v>
      </c>
      <c r="EE750"/>
    </row>
    <row r="751" spans="1:196" x14ac:dyDescent="0.25">
      <c r="DW751" s="3">
        <v>27</v>
      </c>
      <c r="DX751"/>
      <c r="DY751" s="35">
        <v>8.8999999999999995E-6</v>
      </c>
      <c r="DZ751">
        <v>144.227</v>
      </c>
      <c r="EA751">
        <v>138.63499999999999</v>
      </c>
      <c r="EB751">
        <v>149.72499999999999</v>
      </c>
      <c r="EC751">
        <v>98.13</v>
      </c>
      <c r="ED751">
        <v>1.6E-2</v>
      </c>
      <c r="EE751"/>
    </row>
    <row r="752" spans="1:196" x14ac:dyDescent="0.25">
      <c r="DW752" s="3">
        <v>28</v>
      </c>
      <c r="DX752"/>
      <c r="DY752" s="35">
        <v>1.11E-5</v>
      </c>
      <c r="DZ752">
        <v>143.38999999999999</v>
      </c>
      <c r="EA752">
        <v>134.87299999999999</v>
      </c>
      <c r="EB752">
        <v>149.58699999999999</v>
      </c>
      <c r="EC752">
        <v>-81.634</v>
      </c>
      <c r="ED752">
        <v>1.9E-2</v>
      </c>
      <c r="EE752"/>
    </row>
    <row r="753" spans="127:135" x14ac:dyDescent="0.25">
      <c r="DW753" s="3">
        <v>29</v>
      </c>
      <c r="DX753"/>
      <c r="DY753" s="35">
        <v>8.6000000000000007E-6</v>
      </c>
      <c r="DZ753">
        <v>141.03800000000001</v>
      </c>
      <c r="EA753">
        <v>136.333</v>
      </c>
      <c r="EB753">
        <v>146.44399999999999</v>
      </c>
      <c r="EC753">
        <v>96.116</v>
      </c>
      <c r="ED753">
        <v>1.4999999999999999E-2</v>
      </c>
      <c r="EE753"/>
    </row>
    <row r="754" spans="127:135" x14ac:dyDescent="0.25">
      <c r="DW754" s="3">
        <v>30</v>
      </c>
      <c r="DX754"/>
      <c r="DY754" s="35">
        <v>1.11E-5</v>
      </c>
      <c r="DZ754">
        <v>142.899</v>
      </c>
      <c r="EA754">
        <v>132.40199999999999</v>
      </c>
      <c r="EB754">
        <v>150.99799999999999</v>
      </c>
      <c r="EC754">
        <v>-85.100999999999999</v>
      </c>
      <c r="ED754">
        <v>0.02</v>
      </c>
      <c r="EE754"/>
    </row>
    <row r="755" spans="127:135" x14ac:dyDescent="0.25">
      <c r="DW755" s="3">
        <v>31</v>
      </c>
      <c r="DX755"/>
      <c r="DY755" s="35">
        <v>9.5200000000000003E-6</v>
      </c>
      <c r="DZ755">
        <v>133.80500000000001</v>
      </c>
      <c r="EA755">
        <v>125.899</v>
      </c>
      <c r="EB755">
        <v>142.107</v>
      </c>
      <c r="EC755">
        <v>99.781999999999996</v>
      </c>
      <c r="ED755">
        <v>1.6E-2</v>
      </c>
      <c r="EE755"/>
    </row>
    <row r="756" spans="127:135" x14ac:dyDescent="0.25">
      <c r="DW756" s="3">
        <v>32</v>
      </c>
      <c r="DX756"/>
      <c r="DY756" s="35">
        <v>1.1399999999999999E-5</v>
      </c>
      <c r="DZ756">
        <v>127.09099999999999</v>
      </c>
      <c r="EA756">
        <v>118.658</v>
      </c>
      <c r="EB756">
        <v>133.87</v>
      </c>
      <c r="EC756">
        <v>-83.48</v>
      </c>
      <c r="ED756">
        <v>0.02</v>
      </c>
      <c r="EE756"/>
    </row>
    <row r="757" spans="127:135" x14ac:dyDescent="0.25">
      <c r="DW757" s="3">
        <v>33</v>
      </c>
      <c r="DX757"/>
      <c r="DY757" s="35">
        <v>8.8999999999999995E-6</v>
      </c>
      <c r="DZ757">
        <v>120.824</v>
      </c>
      <c r="EA757">
        <v>116.626</v>
      </c>
      <c r="EB757">
        <v>127.938</v>
      </c>
      <c r="EC757">
        <v>96.116</v>
      </c>
      <c r="ED757">
        <v>1.4999999999999999E-2</v>
      </c>
      <c r="EE757"/>
    </row>
    <row r="758" spans="127:135" x14ac:dyDescent="0.25">
      <c r="DW758" s="3">
        <v>34</v>
      </c>
      <c r="DX758"/>
      <c r="DY758" s="35">
        <v>1.17E-5</v>
      </c>
      <c r="DZ758">
        <v>120.23099999999999</v>
      </c>
      <c r="EA758">
        <v>116</v>
      </c>
      <c r="EB758">
        <v>124.32899999999999</v>
      </c>
      <c r="EC758">
        <v>-83.83</v>
      </c>
      <c r="ED758">
        <v>0.02</v>
      </c>
      <c r="EE758"/>
    </row>
    <row r="759" spans="127:135" x14ac:dyDescent="0.25">
      <c r="DW759" s="3">
        <v>35</v>
      </c>
      <c r="DX759"/>
      <c r="DY759" s="35">
        <v>7.9799999999999998E-6</v>
      </c>
      <c r="DZ759">
        <v>125.76</v>
      </c>
      <c r="EA759">
        <v>121.78700000000001</v>
      </c>
      <c r="EB759">
        <v>132.13999999999999</v>
      </c>
      <c r="EC759">
        <v>96.843000000000004</v>
      </c>
      <c r="ED759">
        <v>1.4E-2</v>
      </c>
      <c r="EE759"/>
    </row>
    <row r="760" spans="127:135" x14ac:dyDescent="0.25">
      <c r="DW760" s="3">
        <v>36</v>
      </c>
      <c r="DX760"/>
      <c r="DY760" s="35">
        <v>8.8999999999999995E-6</v>
      </c>
      <c r="DZ760">
        <v>127.10899999999999</v>
      </c>
      <c r="EA760">
        <v>123.473</v>
      </c>
      <c r="EB760">
        <v>131.333</v>
      </c>
      <c r="EC760">
        <v>-83.66</v>
      </c>
      <c r="ED760">
        <v>1.4999999999999999E-2</v>
      </c>
      <c r="EE760"/>
    </row>
    <row r="761" spans="127:135" x14ac:dyDescent="0.25">
      <c r="DW761" s="3">
        <v>37</v>
      </c>
      <c r="DX761"/>
      <c r="DY761" s="35">
        <v>8.8999999999999995E-6</v>
      </c>
      <c r="DZ761">
        <v>132.40100000000001</v>
      </c>
      <c r="EA761">
        <v>124.381</v>
      </c>
      <c r="EB761">
        <v>137.667</v>
      </c>
      <c r="EC761">
        <v>98.13</v>
      </c>
      <c r="ED761">
        <v>1.6E-2</v>
      </c>
      <c r="EE761"/>
    </row>
    <row r="762" spans="127:135" x14ac:dyDescent="0.25">
      <c r="DW762" s="3">
        <v>38</v>
      </c>
      <c r="DX762"/>
      <c r="DY762" s="35">
        <v>1.11E-5</v>
      </c>
      <c r="DZ762">
        <v>136.97800000000001</v>
      </c>
      <c r="EA762">
        <v>130.65700000000001</v>
      </c>
      <c r="EB762">
        <v>143.602</v>
      </c>
      <c r="EC762">
        <v>-85.100999999999999</v>
      </c>
      <c r="ED762">
        <v>1.9E-2</v>
      </c>
      <c r="EE762"/>
    </row>
    <row r="763" spans="127:135" x14ac:dyDescent="0.25">
      <c r="DW763" s="3">
        <v>39</v>
      </c>
      <c r="DX763" t="s">
        <v>3</v>
      </c>
      <c r="DY763" s="35">
        <v>9.7100000000000002E-6</v>
      </c>
      <c r="DZ763">
        <v>147.94800000000001</v>
      </c>
      <c r="EA763">
        <v>140.071</v>
      </c>
      <c r="EB763">
        <v>157.625</v>
      </c>
      <c r="EC763">
        <v>6.6429999999999998</v>
      </c>
      <c r="ED763">
        <v>1.7000000000000001E-2</v>
      </c>
      <c r="EE763"/>
    </row>
    <row r="764" spans="127:135" x14ac:dyDescent="0.25">
      <c r="DW764" s="3">
        <v>40</v>
      </c>
      <c r="DX764" t="s">
        <v>7</v>
      </c>
      <c r="DY764" s="35">
        <v>1.7400000000000001E-6</v>
      </c>
      <c r="DZ764">
        <v>16.356000000000002</v>
      </c>
      <c r="EA764">
        <v>13.837999999999999</v>
      </c>
      <c r="EB764">
        <v>21.384</v>
      </c>
      <c r="EC764">
        <v>91.338999999999999</v>
      </c>
      <c r="ED764">
        <v>3.0000000000000001E-3</v>
      </c>
      <c r="EE764"/>
    </row>
    <row r="765" spans="127:135" x14ac:dyDescent="0.25">
      <c r="DW765" s="3">
        <v>41</v>
      </c>
      <c r="DX765" t="s">
        <v>4</v>
      </c>
      <c r="DY765" s="35">
        <v>5.5300000000000004E-6</v>
      </c>
      <c r="DZ765">
        <v>120.23099999999999</v>
      </c>
      <c r="EA765">
        <v>116</v>
      </c>
      <c r="EB765">
        <v>124.32899999999999</v>
      </c>
      <c r="EC765">
        <v>-85.100999999999999</v>
      </c>
      <c r="ED765">
        <v>8.9999999999999993E-3</v>
      </c>
      <c r="EE765"/>
    </row>
    <row r="766" spans="127:135" x14ac:dyDescent="0.25">
      <c r="DW766" s="3">
        <v>42</v>
      </c>
      <c r="DX766" t="s">
        <v>5</v>
      </c>
      <c r="DY766" s="35">
        <v>1.29E-5</v>
      </c>
      <c r="DZ766">
        <v>188.20599999999999</v>
      </c>
      <c r="EA766">
        <v>170.31899999999999</v>
      </c>
      <c r="EB766">
        <v>218.40600000000001</v>
      </c>
      <c r="EC766">
        <v>99.781999999999996</v>
      </c>
      <c r="ED766">
        <v>2.3E-2</v>
      </c>
      <c r="EE766"/>
    </row>
    <row r="767" spans="127:135" x14ac:dyDescent="0.25">
      <c r="DW767" s="3">
        <v>39</v>
      </c>
      <c r="DX767" t="s">
        <v>161</v>
      </c>
      <c r="DY767" s="35">
        <v>3.57E-4</v>
      </c>
      <c r="DZ767">
        <v>147.874</v>
      </c>
      <c r="EA767">
        <v>115.473</v>
      </c>
      <c r="EB767">
        <v>219.04</v>
      </c>
      <c r="EC767">
        <v>-83.430999999999997</v>
      </c>
      <c r="ED767">
        <v>0.64400000000000002</v>
      </c>
      <c r="EE767"/>
    </row>
    <row r="768" spans="127:135" x14ac:dyDescent="0.25">
      <c r="DX768" t="s">
        <v>147</v>
      </c>
      <c r="DY768"/>
      <c r="DZ768"/>
      <c r="EA768"/>
      <c r="EB768"/>
      <c r="EC768"/>
      <c r="ED768">
        <v>5.0250000000000004</v>
      </c>
      <c r="EE768"/>
    </row>
    <row r="769" spans="127:136" x14ac:dyDescent="0.25">
      <c r="DX769"/>
      <c r="DY769"/>
      <c r="DZ769"/>
      <c r="EA769"/>
      <c r="EB769"/>
      <c r="EC769"/>
      <c r="ED769"/>
      <c r="EE769" t="s">
        <v>8</v>
      </c>
    </row>
    <row r="770" spans="127:136" x14ac:dyDescent="0.25">
      <c r="DX770"/>
      <c r="DY770"/>
      <c r="DZ770"/>
      <c r="EA770"/>
      <c r="EB770"/>
      <c r="EC770"/>
      <c r="ED770"/>
      <c r="EE770">
        <f>ED767/ED763</f>
        <v>37.882352941176471</v>
      </c>
      <c r="EF770">
        <f>ED768/ED763</f>
        <v>295.58823529411762</v>
      </c>
    </row>
    <row r="771" spans="127:136" x14ac:dyDescent="0.25">
      <c r="DX771"/>
      <c r="DY771"/>
      <c r="DZ771">
        <f>EA772-EF770</f>
        <v>63.340336134453764</v>
      </c>
      <c r="EA771">
        <f>ED768/(ED763+ED764)</f>
        <v>251.25</v>
      </c>
      <c r="EB771">
        <f>EC772-EE770</f>
        <v>8.1176470588235219</v>
      </c>
      <c r="EC771">
        <f>ED767/(ED763+ED764)</f>
        <v>32.200000000000003</v>
      </c>
      <c r="ED771" t="s">
        <v>9</v>
      </c>
      <c r="EE771">
        <f>ED767/ED766</f>
        <v>28</v>
      </c>
      <c r="EF771">
        <f>ED768/ED766</f>
        <v>218.47826086956525</v>
      </c>
    </row>
    <row r="772" spans="127:136" x14ac:dyDescent="0.25">
      <c r="DX772"/>
      <c r="DY772"/>
      <c r="DZ772"/>
      <c r="EA772">
        <f>ED768/(ED763-ED764)</f>
        <v>358.92857142857139</v>
      </c>
      <c r="EB772"/>
      <c r="EC772">
        <f>ED767/(ED763-ED764)</f>
        <v>45.999999999999993</v>
      </c>
      <c r="ED772" t="s">
        <v>10</v>
      </c>
      <c r="EE772">
        <f>ED767/ED765</f>
        <v>71.555555555555557</v>
      </c>
      <c r="EF772">
        <f>ED768/ED765</f>
        <v>558.33333333333337</v>
      </c>
    </row>
    <row r="774" spans="127:136" x14ac:dyDescent="0.25">
      <c r="DW774" s="36" t="s">
        <v>162</v>
      </c>
    </row>
    <row r="775" spans="127:136" x14ac:dyDescent="0.25">
      <c r="DW775" s="3" t="s">
        <v>12</v>
      </c>
      <c r="DX775" t="s">
        <v>1</v>
      </c>
      <c r="DY775" t="s">
        <v>2</v>
      </c>
      <c r="DZ775" t="s">
        <v>3</v>
      </c>
      <c r="EA775" t="s">
        <v>4</v>
      </c>
      <c r="EB775" t="s">
        <v>5</v>
      </c>
      <c r="EC775" t="s">
        <v>6</v>
      </c>
      <c r="ED775" t="s">
        <v>13</v>
      </c>
      <c r="EE775"/>
    </row>
    <row r="776" spans="127:136" x14ac:dyDescent="0.25">
      <c r="DW776" s="3">
        <v>1</v>
      </c>
      <c r="DX776"/>
      <c r="DY776" s="35">
        <v>8.8999999999999995E-6</v>
      </c>
      <c r="DZ776">
        <v>119.271</v>
      </c>
      <c r="EA776">
        <v>106.889</v>
      </c>
      <c r="EB776">
        <v>124.616</v>
      </c>
      <c r="EC776">
        <v>98.427000000000007</v>
      </c>
      <c r="ED776">
        <v>1.4999999999999999E-2</v>
      </c>
      <c r="EE776"/>
    </row>
    <row r="777" spans="127:136" x14ac:dyDescent="0.25">
      <c r="DW777" s="3">
        <v>2</v>
      </c>
      <c r="DX777"/>
      <c r="DY777" s="35">
        <v>1.04E-5</v>
      </c>
      <c r="DZ777">
        <v>123.51600000000001</v>
      </c>
      <c r="EA777">
        <v>115.02</v>
      </c>
      <c r="EB777">
        <v>128.66399999999999</v>
      </c>
      <c r="EC777">
        <v>-83.088999999999999</v>
      </c>
      <c r="ED777">
        <v>1.7999999999999999E-2</v>
      </c>
      <c r="EE777"/>
    </row>
    <row r="778" spans="127:136" x14ac:dyDescent="0.25">
      <c r="DW778" s="3">
        <v>3</v>
      </c>
      <c r="DX778"/>
      <c r="DY778" s="35">
        <v>9.5200000000000003E-6</v>
      </c>
      <c r="DZ778">
        <v>126.46899999999999</v>
      </c>
      <c r="EA778">
        <v>120.947</v>
      </c>
      <c r="EB778">
        <v>133.19200000000001</v>
      </c>
      <c r="EC778">
        <v>95.710999999999999</v>
      </c>
      <c r="ED778">
        <v>1.7000000000000001E-2</v>
      </c>
      <c r="EE778"/>
    </row>
    <row r="779" spans="127:136" x14ac:dyDescent="0.25">
      <c r="DW779" s="3">
        <v>4</v>
      </c>
      <c r="DX779"/>
      <c r="DY779" s="35">
        <v>8.6000000000000007E-6</v>
      </c>
      <c r="DZ779">
        <v>121.578</v>
      </c>
      <c r="EA779">
        <v>117.374</v>
      </c>
      <c r="EB779">
        <v>130.88900000000001</v>
      </c>
      <c r="EC779">
        <v>-85.763999999999996</v>
      </c>
      <c r="ED779">
        <v>1.4999999999999999E-2</v>
      </c>
      <c r="EE779"/>
    </row>
    <row r="780" spans="127:136" x14ac:dyDescent="0.25">
      <c r="DW780" s="3">
        <v>5</v>
      </c>
      <c r="DX780"/>
      <c r="DY780" s="35">
        <v>6.7499999999999997E-6</v>
      </c>
      <c r="DZ780">
        <v>135.136</v>
      </c>
      <c r="EA780">
        <v>126.333</v>
      </c>
      <c r="EB780">
        <v>140.54400000000001</v>
      </c>
      <c r="EC780">
        <v>95.44</v>
      </c>
      <c r="ED780">
        <v>1.2E-2</v>
      </c>
      <c r="EE780"/>
    </row>
    <row r="781" spans="127:136" x14ac:dyDescent="0.25">
      <c r="DW781" s="3">
        <v>6</v>
      </c>
      <c r="DX781"/>
      <c r="DY781" s="35">
        <v>6.4500000000000001E-6</v>
      </c>
      <c r="DZ781">
        <v>130.096</v>
      </c>
      <c r="EA781">
        <v>126.333</v>
      </c>
      <c r="EB781">
        <v>133.08199999999999</v>
      </c>
      <c r="EC781">
        <v>-81.468999999999994</v>
      </c>
      <c r="ED781">
        <v>1.0999999999999999E-2</v>
      </c>
      <c r="EE781"/>
    </row>
    <row r="782" spans="127:136" x14ac:dyDescent="0.25">
      <c r="DW782" s="3">
        <v>7</v>
      </c>
      <c r="DX782"/>
      <c r="DY782" s="35">
        <v>1.3499999999999999E-5</v>
      </c>
      <c r="DZ782">
        <v>135.554</v>
      </c>
      <c r="EA782">
        <v>129.238</v>
      </c>
      <c r="EB782">
        <v>141.82300000000001</v>
      </c>
      <c r="EC782">
        <v>93.991</v>
      </c>
      <c r="ED782">
        <v>2.4E-2</v>
      </c>
      <c r="EE782"/>
    </row>
    <row r="783" spans="127:136" x14ac:dyDescent="0.25">
      <c r="DW783" s="3">
        <v>8</v>
      </c>
      <c r="DX783"/>
      <c r="DY783" s="35">
        <v>9.2099999999999999E-6</v>
      </c>
      <c r="DZ783">
        <v>137.589</v>
      </c>
      <c r="EA783">
        <v>133.19300000000001</v>
      </c>
      <c r="EB783">
        <v>143.625</v>
      </c>
      <c r="EC783">
        <v>-84.093999999999994</v>
      </c>
      <c r="ED783">
        <v>1.6E-2</v>
      </c>
      <c r="EE783"/>
    </row>
    <row r="784" spans="127:136" x14ac:dyDescent="0.25">
      <c r="DW784" s="3">
        <v>9</v>
      </c>
      <c r="DX784"/>
      <c r="DY784" s="35">
        <v>9.8200000000000008E-6</v>
      </c>
      <c r="DZ784">
        <v>151.09700000000001</v>
      </c>
      <c r="EA784">
        <v>138.88900000000001</v>
      </c>
      <c r="EB784">
        <v>164.24700000000001</v>
      </c>
      <c r="EC784">
        <v>95.528000000000006</v>
      </c>
      <c r="ED784">
        <v>1.7000000000000001E-2</v>
      </c>
      <c r="EE784"/>
    </row>
    <row r="785" spans="127:135" x14ac:dyDescent="0.25">
      <c r="DW785" s="3">
        <v>10</v>
      </c>
      <c r="DX785"/>
      <c r="DY785" s="35">
        <v>9.5200000000000003E-6</v>
      </c>
      <c r="DZ785">
        <v>156.19300000000001</v>
      </c>
      <c r="EA785">
        <v>145.136</v>
      </c>
      <c r="EB785">
        <v>171.43199999999999</v>
      </c>
      <c r="EC785">
        <v>-82.405000000000001</v>
      </c>
      <c r="ED785">
        <v>1.7000000000000001E-2</v>
      </c>
      <c r="EE785"/>
    </row>
    <row r="786" spans="127:135" x14ac:dyDescent="0.25">
      <c r="DW786" s="3">
        <v>11</v>
      </c>
      <c r="DX786"/>
      <c r="DY786" s="35">
        <v>9.2099999999999999E-6</v>
      </c>
      <c r="DZ786">
        <v>154.23500000000001</v>
      </c>
      <c r="EA786">
        <v>138.404</v>
      </c>
      <c r="EB786">
        <v>176.40700000000001</v>
      </c>
      <c r="EC786">
        <v>95.906000000000006</v>
      </c>
      <c r="ED786">
        <v>1.6E-2</v>
      </c>
      <c r="EE786"/>
    </row>
    <row r="787" spans="127:135" x14ac:dyDescent="0.25">
      <c r="DW787" s="3">
        <v>12</v>
      </c>
      <c r="DX787"/>
      <c r="DY787" s="35">
        <v>1.17E-5</v>
      </c>
      <c r="DZ787">
        <v>156.06899999999999</v>
      </c>
      <c r="EA787">
        <v>140.63900000000001</v>
      </c>
      <c r="EB787">
        <v>178.79300000000001</v>
      </c>
      <c r="EC787">
        <v>-83.66</v>
      </c>
      <c r="ED787">
        <v>0.02</v>
      </c>
      <c r="EE787"/>
    </row>
    <row r="788" spans="127:135" x14ac:dyDescent="0.25">
      <c r="DW788" s="3">
        <v>13</v>
      </c>
      <c r="DX788"/>
      <c r="DY788" s="35">
        <v>1.01E-5</v>
      </c>
      <c r="DZ788">
        <v>149.726</v>
      </c>
      <c r="EA788">
        <v>134.57400000000001</v>
      </c>
      <c r="EB788">
        <v>162.55600000000001</v>
      </c>
      <c r="EC788">
        <v>95.355999999999995</v>
      </c>
      <c r="ED788">
        <v>1.7999999999999999E-2</v>
      </c>
      <c r="EE788"/>
    </row>
    <row r="789" spans="127:135" x14ac:dyDescent="0.25">
      <c r="DW789" s="3">
        <v>14</v>
      </c>
      <c r="DX789"/>
      <c r="DY789" s="35">
        <v>8.8999999999999995E-6</v>
      </c>
      <c r="DZ789">
        <v>163.328</v>
      </c>
      <c r="EA789">
        <v>154.55600000000001</v>
      </c>
      <c r="EB789">
        <v>174.333</v>
      </c>
      <c r="EC789">
        <v>-83.884</v>
      </c>
      <c r="ED789">
        <v>1.6E-2</v>
      </c>
      <c r="EE789"/>
    </row>
    <row r="790" spans="127:135" x14ac:dyDescent="0.25">
      <c r="DW790" s="3">
        <v>15</v>
      </c>
      <c r="DX790"/>
      <c r="DY790" s="35">
        <v>1.38E-5</v>
      </c>
      <c r="DZ790">
        <v>176.125</v>
      </c>
      <c r="EA790">
        <v>157.55600000000001</v>
      </c>
      <c r="EB790">
        <v>187.02500000000001</v>
      </c>
      <c r="EC790">
        <v>95.314999999999998</v>
      </c>
      <c r="ED790">
        <v>2.4E-2</v>
      </c>
      <c r="EE790"/>
    </row>
    <row r="791" spans="127:135" x14ac:dyDescent="0.25">
      <c r="DW791" s="3">
        <v>16</v>
      </c>
      <c r="DX791"/>
      <c r="DY791" s="35">
        <v>1.01E-5</v>
      </c>
      <c r="DZ791">
        <v>178.29499999999999</v>
      </c>
      <c r="EA791">
        <v>158</v>
      </c>
      <c r="EB791">
        <v>222.19399999999999</v>
      </c>
      <c r="EC791">
        <v>-84.644000000000005</v>
      </c>
      <c r="ED791">
        <v>1.7999999999999999E-2</v>
      </c>
      <c r="EE791"/>
    </row>
    <row r="792" spans="127:135" x14ac:dyDescent="0.25">
      <c r="DW792" s="3">
        <v>17</v>
      </c>
      <c r="DX792"/>
      <c r="DY792" s="35">
        <v>1.04E-5</v>
      </c>
      <c r="DZ792">
        <v>175.92500000000001</v>
      </c>
      <c r="EA792">
        <v>161.858</v>
      </c>
      <c r="EB792">
        <v>192.477</v>
      </c>
      <c r="EC792">
        <v>95.194000000000003</v>
      </c>
      <c r="ED792">
        <v>1.7999999999999999E-2</v>
      </c>
      <c r="EE792"/>
    </row>
    <row r="793" spans="127:135" x14ac:dyDescent="0.25">
      <c r="DW793" s="3">
        <v>18</v>
      </c>
      <c r="DX793"/>
      <c r="DY793" s="35">
        <v>9.8200000000000008E-6</v>
      </c>
      <c r="DZ793">
        <v>180.03</v>
      </c>
      <c r="EA793">
        <v>166.76400000000001</v>
      </c>
      <c r="EB793">
        <v>195.89</v>
      </c>
      <c r="EC793">
        <v>-84.471999999999994</v>
      </c>
      <c r="ED793">
        <v>1.7000000000000001E-2</v>
      </c>
      <c r="EE793"/>
    </row>
    <row r="794" spans="127:135" x14ac:dyDescent="0.25">
      <c r="DW794" s="3">
        <v>19</v>
      </c>
      <c r="DX794"/>
      <c r="DY794" s="35">
        <v>1.0699999999999999E-5</v>
      </c>
      <c r="DZ794">
        <v>174.16800000000001</v>
      </c>
      <c r="EA794">
        <v>158.048</v>
      </c>
      <c r="EB794">
        <v>191.625</v>
      </c>
      <c r="EC794">
        <v>96.71</v>
      </c>
      <c r="ED794">
        <v>1.9E-2</v>
      </c>
      <c r="EE794"/>
    </row>
    <row r="795" spans="127:135" x14ac:dyDescent="0.25">
      <c r="DW795" s="3">
        <v>20</v>
      </c>
      <c r="DX795"/>
      <c r="DY795" s="35">
        <v>9.8200000000000008E-6</v>
      </c>
      <c r="DZ795">
        <v>176.75299999999999</v>
      </c>
      <c r="EA795">
        <v>160.71</v>
      </c>
      <c r="EB795">
        <v>205.73099999999999</v>
      </c>
      <c r="EC795">
        <v>-84.289000000000001</v>
      </c>
      <c r="ED795">
        <v>1.7000000000000001E-2</v>
      </c>
      <c r="EE795"/>
    </row>
    <row r="796" spans="127:135" x14ac:dyDescent="0.25">
      <c r="DW796" s="3">
        <v>21</v>
      </c>
      <c r="DX796"/>
      <c r="DY796" s="35">
        <v>1.04E-5</v>
      </c>
      <c r="DZ796">
        <v>160.57599999999999</v>
      </c>
      <c r="EA796">
        <v>147.17500000000001</v>
      </c>
      <c r="EB796">
        <v>174.99600000000001</v>
      </c>
      <c r="EC796">
        <v>95.194000000000003</v>
      </c>
      <c r="ED796">
        <v>1.7999999999999999E-2</v>
      </c>
      <c r="EE796"/>
    </row>
    <row r="797" spans="127:135" x14ac:dyDescent="0.25">
      <c r="DW797" s="3">
        <v>22</v>
      </c>
      <c r="DX797"/>
      <c r="DY797" s="35">
        <v>8.2900000000000002E-6</v>
      </c>
      <c r="DZ797">
        <v>152.56299999999999</v>
      </c>
      <c r="EA797">
        <v>146.76400000000001</v>
      </c>
      <c r="EB797">
        <v>156.85499999999999</v>
      </c>
      <c r="EC797">
        <v>-85.600999999999999</v>
      </c>
      <c r="ED797">
        <v>1.4E-2</v>
      </c>
      <c r="EE797"/>
    </row>
    <row r="798" spans="127:135" x14ac:dyDescent="0.25">
      <c r="DW798" s="3">
        <v>23</v>
      </c>
      <c r="DX798"/>
      <c r="DY798" s="35">
        <v>9.5200000000000003E-6</v>
      </c>
      <c r="DZ798">
        <v>151.19999999999999</v>
      </c>
      <c r="EA798">
        <v>140.97800000000001</v>
      </c>
      <c r="EB798">
        <v>160.393</v>
      </c>
      <c r="EC798">
        <v>95.710999999999999</v>
      </c>
      <c r="ED798">
        <v>1.7000000000000001E-2</v>
      </c>
      <c r="EE798"/>
    </row>
    <row r="799" spans="127:135" x14ac:dyDescent="0.25">
      <c r="DW799" s="3">
        <v>24</v>
      </c>
      <c r="DX799"/>
      <c r="DY799" s="35">
        <v>1.2300000000000001E-5</v>
      </c>
      <c r="DZ799">
        <v>156.49299999999999</v>
      </c>
      <c r="EA799">
        <v>147</v>
      </c>
      <c r="EB799">
        <v>165.57599999999999</v>
      </c>
      <c r="EC799">
        <v>-85.600999999999999</v>
      </c>
      <c r="ED799">
        <v>2.1999999999999999E-2</v>
      </c>
      <c r="EE799"/>
    </row>
    <row r="800" spans="127:135" x14ac:dyDescent="0.25">
      <c r="DW800" s="3">
        <v>25</v>
      </c>
      <c r="DX800"/>
      <c r="DY800" s="35">
        <v>9.8200000000000008E-6</v>
      </c>
      <c r="DZ800">
        <v>157.70400000000001</v>
      </c>
      <c r="EA800">
        <v>151.55600000000001</v>
      </c>
      <c r="EB800">
        <v>163.22399999999999</v>
      </c>
      <c r="EC800">
        <v>93.813999999999993</v>
      </c>
      <c r="ED800">
        <v>1.7000000000000001E-2</v>
      </c>
      <c r="EE800"/>
    </row>
    <row r="801" spans="127:135" x14ac:dyDescent="0.25">
      <c r="DW801" s="3">
        <v>26</v>
      </c>
      <c r="DX801"/>
      <c r="DY801" s="35">
        <v>9.5200000000000003E-6</v>
      </c>
      <c r="DZ801">
        <v>151.565</v>
      </c>
      <c r="EA801">
        <v>147.12299999999999</v>
      </c>
      <c r="EB801">
        <v>156.48099999999999</v>
      </c>
      <c r="EC801">
        <v>-84.289000000000001</v>
      </c>
      <c r="ED801">
        <v>1.6E-2</v>
      </c>
      <c r="EE801"/>
    </row>
    <row r="802" spans="127:135" x14ac:dyDescent="0.25">
      <c r="DW802" s="3">
        <v>27</v>
      </c>
      <c r="DX802"/>
      <c r="DY802" s="35">
        <v>8.8999999999999995E-6</v>
      </c>
      <c r="DZ802">
        <v>154.80000000000001</v>
      </c>
      <c r="EA802">
        <v>151</v>
      </c>
      <c r="EB802">
        <v>157.15700000000001</v>
      </c>
      <c r="EC802">
        <v>94.085999999999999</v>
      </c>
      <c r="ED802">
        <v>1.6E-2</v>
      </c>
      <c r="EE802"/>
    </row>
    <row r="803" spans="127:135" x14ac:dyDescent="0.25">
      <c r="DW803" s="3">
        <v>28</v>
      </c>
      <c r="DX803"/>
      <c r="DY803" s="35">
        <v>9.2099999999999999E-6</v>
      </c>
      <c r="DZ803">
        <v>152.17099999999999</v>
      </c>
      <c r="EA803">
        <v>146.126</v>
      </c>
      <c r="EB803">
        <v>155.63399999999999</v>
      </c>
      <c r="EC803">
        <v>-84.093999999999994</v>
      </c>
      <c r="ED803">
        <v>1.6E-2</v>
      </c>
      <c r="EE803"/>
    </row>
    <row r="804" spans="127:135" x14ac:dyDescent="0.25">
      <c r="DW804" s="3">
        <v>29</v>
      </c>
      <c r="DX804"/>
      <c r="DY804" s="35">
        <v>7.6699999999999994E-6</v>
      </c>
      <c r="DZ804">
        <v>150.72900000000001</v>
      </c>
      <c r="EA804">
        <v>143.11099999999999</v>
      </c>
      <c r="EB804">
        <v>156</v>
      </c>
      <c r="EC804">
        <v>94.763999999999996</v>
      </c>
      <c r="ED804">
        <v>1.2999999999999999E-2</v>
      </c>
      <c r="EE804"/>
    </row>
    <row r="805" spans="127:135" x14ac:dyDescent="0.25">
      <c r="DW805" s="3">
        <v>30</v>
      </c>
      <c r="DX805"/>
      <c r="DY805" s="35">
        <v>1.1399999999999999E-5</v>
      </c>
      <c r="DZ805">
        <v>152.38900000000001</v>
      </c>
      <c r="EA805">
        <v>145.88900000000001</v>
      </c>
      <c r="EB805">
        <v>156.72800000000001</v>
      </c>
      <c r="EC805">
        <v>-83.66</v>
      </c>
      <c r="ED805">
        <v>0.02</v>
      </c>
      <c r="EE805"/>
    </row>
    <row r="806" spans="127:135" x14ac:dyDescent="0.25">
      <c r="DW806" s="3">
        <v>31</v>
      </c>
      <c r="DX806"/>
      <c r="DY806" s="35">
        <v>1.1399999999999999E-5</v>
      </c>
      <c r="DZ806">
        <v>147.87700000000001</v>
      </c>
      <c r="EA806">
        <v>141</v>
      </c>
      <c r="EB806">
        <v>153.70400000000001</v>
      </c>
      <c r="EC806">
        <v>96.52</v>
      </c>
      <c r="ED806">
        <v>0.02</v>
      </c>
      <c r="EE806"/>
    </row>
    <row r="807" spans="127:135" x14ac:dyDescent="0.25">
      <c r="DW807" s="3">
        <v>32</v>
      </c>
      <c r="DX807"/>
      <c r="DY807" s="35">
        <v>9.2099999999999999E-6</v>
      </c>
      <c r="DZ807">
        <v>144.44</v>
      </c>
      <c r="EA807">
        <v>134.22200000000001</v>
      </c>
      <c r="EB807">
        <v>152.50800000000001</v>
      </c>
      <c r="EC807">
        <v>-84.093999999999994</v>
      </c>
      <c r="ED807">
        <v>1.6E-2</v>
      </c>
      <c r="EE807"/>
    </row>
    <row r="808" spans="127:135" x14ac:dyDescent="0.25">
      <c r="DW808" s="3">
        <v>33</v>
      </c>
      <c r="DX808"/>
      <c r="DY808" s="35">
        <v>1.11E-5</v>
      </c>
      <c r="DZ808">
        <v>135.792</v>
      </c>
      <c r="EA808">
        <v>131.84399999999999</v>
      </c>
      <c r="EB808">
        <v>139.429</v>
      </c>
      <c r="EC808">
        <v>94.899000000000001</v>
      </c>
      <c r="ED808">
        <v>1.9E-2</v>
      </c>
      <c r="EE808"/>
    </row>
    <row r="809" spans="127:135" x14ac:dyDescent="0.25">
      <c r="DW809" s="3">
        <v>34</v>
      </c>
      <c r="DX809"/>
      <c r="DY809" s="35">
        <v>1.0699999999999999E-5</v>
      </c>
      <c r="DZ809">
        <v>136.66499999999999</v>
      </c>
      <c r="EA809">
        <v>132</v>
      </c>
      <c r="EB809">
        <v>138.66399999999999</v>
      </c>
      <c r="EC809">
        <v>-83.29</v>
      </c>
      <c r="ED809">
        <v>1.9E-2</v>
      </c>
      <c r="EE809"/>
    </row>
    <row r="810" spans="127:135" x14ac:dyDescent="0.25">
      <c r="DW810" s="3">
        <v>35</v>
      </c>
      <c r="DX810"/>
      <c r="DY810" s="35">
        <v>1.2300000000000001E-5</v>
      </c>
      <c r="DZ810">
        <v>133.97800000000001</v>
      </c>
      <c r="EA810">
        <v>126.233</v>
      </c>
      <c r="EB810">
        <v>138.333</v>
      </c>
      <c r="EC810">
        <v>96.009</v>
      </c>
      <c r="ED810">
        <v>2.1999999999999999E-2</v>
      </c>
      <c r="EE810"/>
    </row>
    <row r="811" spans="127:135" x14ac:dyDescent="0.25">
      <c r="DW811" s="3">
        <v>36</v>
      </c>
      <c r="DX811"/>
      <c r="DY811" s="35">
        <v>7.0600000000000002E-6</v>
      </c>
      <c r="DZ811">
        <v>134.672</v>
      </c>
      <c r="EA811">
        <v>131.404</v>
      </c>
      <c r="EB811">
        <v>141</v>
      </c>
      <c r="EC811">
        <v>-87.397000000000006</v>
      </c>
      <c r="ED811">
        <v>1.2E-2</v>
      </c>
      <c r="EE811"/>
    </row>
    <row r="812" spans="127:135" x14ac:dyDescent="0.25">
      <c r="DW812" s="3">
        <v>37</v>
      </c>
      <c r="DX812"/>
      <c r="DY812" s="35">
        <v>8.6000000000000007E-6</v>
      </c>
      <c r="DZ812">
        <v>140.649</v>
      </c>
      <c r="EA812">
        <v>137.06200000000001</v>
      </c>
      <c r="EB812">
        <v>144.25899999999999</v>
      </c>
      <c r="EC812">
        <v>92.045000000000002</v>
      </c>
      <c r="ED812">
        <v>1.4999999999999999E-2</v>
      </c>
      <c r="EE812"/>
    </row>
    <row r="813" spans="127:135" x14ac:dyDescent="0.25">
      <c r="DW813" s="3">
        <v>38</v>
      </c>
      <c r="DX813"/>
      <c r="DY813" s="35">
        <v>1.3499999999999999E-5</v>
      </c>
      <c r="DZ813">
        <v>138.79599999999999</v>
      </c>
      <c r="EA813">
        <v>130.29499999999999</v>
      </c>
      <c r="EB813">
        <v>148.09399999999999</v>
      </c>
      <c r="EC813">
        <v>-84.685000000000002</v>
      </c>
      <c r="ED813">
        <v>2.4E-2</v>
      </c>
      <c r="EE813"/>
    </row>
    <row r="814" spans="127:135" x14ac:dyDescent="0.25">
      <c r="DW814" s="3">
        <v>39</v>
      </c>
      <c r="DX814"/>
      <c r="DY814" s="35">
        <v>8.6000000000000007E-6</v>
      </c>
      <c r="DZ814">
        <v>133.44</v>
      </c>
      <c r="EA814">
        <v>128.172</v>
      </c>
      <c r="EB814">
        <v>137.73699999999999</v>
      </c>
      <c r="EC814">
        <v>94.399000000000001</v>
      </c>
      <c r="ED814">
        <v>1.4999999999999999E-2</v>
      </c>
      <c r="EE814"/>
    </row>
    <row r="815" spans="127:135" x14ac:dyDescent="0.25">
      <c r="DW815" s="3">
        <v>40</v>
      </c>
      <c r="DX815"/>
      <c r="DY815" s="35">
        <v>8.8999999999999995E-6</v>
      </c>
      <c r="DZ815">
        <v>133.90600000000001</v>
      </c>
      <c r="EA815">
        <v>130.238</v>
      </c>
      <c r="EB815">
        <v>137.55600000000001</v>
      </c>
      <c r="EC815">
        <v>-83.884</v>
      </c>
      <c r="ED815">
        <v>1.6E-2</v>
      </c>
      <c r="EE815"/>
    </row>
    <row r="816" spans="127:135" x14ac:dyDescent="0.25">
      <c r="DW816" s="3">
        <v>41</v>
      </c>
      <c r="DX816"/>
      <c r="DY816" s="35">
        <v>1.38E-5</v>
      </c>
      <c r="DZ816">
        <v>148.99299999999999</v>
      </c>
      <c r="EA816">
        <v>136.04</v>
      </c>
      <c r="EB816">
        <v>159.667</v>
      </c>
      <c r="EC816">
        <v>95.194000000000003</v>
      </c>
      <c r="ED816">
        <v>2.4E-2</v>
      </c>
      <c r="EE816"/>
    </row>
    <row r="817" spans="127:136" x14ac:dyDescent="0.25">
      <c r="DW817" s="3">
        <v>42</v>
      </c>
      <c r="DX817"/>
      <c r="DY817" s="35">
        <v>1.26E-5</v>
      </c>
      <c r="DZ817">
        <v>161.51900000000001</v>
      </c>
      <c r="EA817">
        <v>154.161</v>
      </c>
      <c r="EB817">
        <v>170.15199999999999</v>
      </c>
      <c r="EC817">
        <v>-82.875</v>
      </c>
      <c r="ED817">
        <v>2.1999999999999999E-2</v>
      </c>
      <c r="EE817"/>
    </row>
    <row r="818" spans="127:136" x14ac:dyDescent="0.25">
      <c r="DW818" s="3">
        <v>43</v>
      </c>
      <c r="DX818"/>
      <c r="DY818" s="35">
        <v>9.8200000000000008E-6</v>
      </c>
      <c r="DZ818">
        <v>147.39400000000001</v>
      </c>
      <c r="EA818">
        <v>141.20599999999999</v>
      </c>
      <c r="EB818">
        <v>155.148</v>
      </c>
      <c r="EC818">
        <v>93.691000000000003</v>
      </c>
      <c r="ED818">
        <v>1.7000000000000001E-2</v>
      </c>
      <c r="EE818"/>
    </row>
    <row r="819" spans="127:136" x14ac:dyDescent="0.25">
      <c r="DW819" s="3">
        <v>44</v>
      </c>
      <c r="DX819"/>
      <c r="DY819" s="35">
        <v>1.01E-5</v>
      </c>
      <c r="DZ819">
        <v>151.90199999999999</v>
      </c>
      <c r="EA819">
        <v>145.38900000000001</v>
      </c>
      <c r="EB819">
        <v>165.81700000000001</v>
      </c>
      <c r="EC819">
        <v>-84.644000000000005</v>
      </c>
      <c r="ED819">
        <v>1.7999999999999999E-2</v>
      </c>
      <c r="EE819"/>
    </row>
    <row r="820" spans="127:136" x14ac:dyDescent="0.25">
      <c r="DW820" s="3">
        <v>45</v>
      </c>
      <c r="DX820"/>
      <c r="DY820" s="35">
        <v>1.6900000000000001E-5</v>
      </c>
      <c r="DZ820">
        <v>148.22900000000001</v>
      </c>
      <c r="EA820">
        <v>140.48099999999999</v>
      </c>
      <c r="EB820">
        <v>157.28399999999999</v>
      </c>
      <c r="EC820">
        <v>95.388999999999996</v>
      </c>
      <c r="ED820">
        <v>0.03</v>
      </c>
      <c r="EE820"/>
    </row>
    <row r="821" spans="127:136" x14ac:dyDescent="0.25">
      <c r="DW821" s="3">
        <v>46</v>
      </c>
      <c r="DX821"/>
      <c r="DY821" s="35">
        <v>1.17E-5</v>
      </c>
      <c r="DZ821">
        <v>149.19300000000001</v>
      </c>
      <c r="EA821">
        <v>143.78399999999999</v>
      </c>
      <c r="EB821">
        <v>157.62899999999999</v>
      </c>
      <c r="EC821">
        <v>-83.83</v>
      </c>
      <c r="ED821">
        <v>0.02</v>
      </c>
      <c r="EE821"/>
    </row>
    <row r="822" spans="127:136" x14ac:dyDescent="0.25">
      <c r="DW822" s="3">
        <v>47</v>
      </c>
      <c r="DX822"/>
      <c r="DY822" s="35">
        <v>1.4399999999999999E-5</v>
      </c>
      <c r="DZ822">
        <v>149.249</v>
      </c>
      <c r="EA822">
        <v>143.971</v>
      </c>
      <c r="EB822">
        <v>157.11099999999999</v>
      </c>
      <c r="EC822">
        <v>94.97</v>
      </c>
      <c r="ED822">
        <v>2.5999999999999999E-2</v>
      </c>
      <c r="EE822"/>
    </row>
    <row r="823" spans="127:136" x14ac:dyDescent="0.25">
      <c r="DW823" s="3">
        <v>48</v>
      </c>
      <c r="DX823" t="s">
        <v>3</v>
      </c>
      <c r="DY823" s="35">
        <v>1.03E-5</v>
      </c>
      <c r="DZ823">
        <v>148.89400000000001</v>
      </c>
      <c r="EA823">
        <v>140.1</v>
      </c>
      <c r="EB823">
        <v>158.64400000000001</v>
      </c>
      <c r="EC823">
        <v>7.4160000000000004</v>
      </c>
      <c r="ED823">
        <v>1.7999999999999999E-2</v>
      </c>
      <c r="EE823"/>
    </row>
    <row r="824" spans="127:136" x14ac:dyDescent="0.25">
      <c r="DW824" s="3">
        <v>49</v>
      </c>
      <c r="DX824" t="s">
        <v>7</v>
      </c>
      <c r="DY824" s="35">
        <v>2.08E-6</v>
      </c>
      <c r="DZ824">
        <v>15.193</v>
      </c>
      <c r="EA824">
        <v>12.821</v>
      </c>
      <c r="EB824">
        <v>20.928999999999998</v>
      </c>
      <c r="EC824">
        <v>90.626999999999995</v>
      </c>
      <c r="ED824">
        <v>4.0000000000000001E-3</v>
      </c>
      <c r="EE824"/>
    </row>
    <row r="825" spans="127:136" x14ac:dyDescent="0.25">
      <c r="DW825" s="3">
        <v>50</v>
      </c>
      <c r="DX825" t="s">
        <v>4</v>
      </c>
      <c r="DY825" s="35">
        <v>6.4500000000000001E-6</v>
      </c>
      <c r="DZ825">
        <v>119.271</v>
      </c>
      <c r="EA825">
        <v>106.889</v>
      </c>
      <c r="EB825">
        <v>124.616</v>
      </c>
      <c r="EC825">
        <v>-87.397000000000006</v>
      </c>
      <c r="ED825">
        <v>1.0999999999999999E-2</v>
      </c>
      <c r="EE825"/>
    </row>
    <row r="826" spans="127:136" x14ac:dyDescent="0.25">
      <c r="DW826" s="3">
        <v>51</v>
      </c>
      <c r="DX826" t="s">
        <v>5</v>
      </c>
      <c r="DY826" s="35">
        <v>1.6900000000000001E-5</v>
      </c>
      <c r="DZ826">
        <v>180.03</v>
      </c>
      <c r="EA826">
        <v>166.76400000000001</v>
      </c>
      <c r="EB826">
        <v>222.19399999999999</v>
      </c>
      <c r="EC826">
        <v>98.427000000000007</v>
      </c>
      <c r="ED826">
        <v>0.03</v>
      </c>
      <c r="EE826"/>
    </row>
    <row r="827" spans="127:136" x14ac:dyDescent="0.25">
      <c r="DW827" s="3">
        <v>48</v>
      </c>
      <c r="DX827" t="s">
        <v>161</v>
      </c>
      <c r="DY827" s="35">
        <v>4.7100000000000001E-4</v>
      </c>
      <c r="DZ827">
        <v>149.63200000000001</v>
      </c>
      <c r="EA827">
        <v>108.444</v>
      </c>
      <c r="EB827">
        <v>221.44300000000001</v>
      </c>
      <c r="EC827">
        <v>95.424000000000007</v>
      </c>
      <c r="ED827">
        <v>0.85</v>
      </c>
      <c r="EE827"/>
    </row>
    <row r="828" spans="127:136" x14ac:dyDescent="0.25">
      <c r="DX828" t="s">
        <v>147</v>
      </c>
      <c r="DY828"/>
      <c r="DZ828"/>
      <c r="EA828"/>
      <c r="EB828"/>
      <c r="EC828"/>
      <c r="ED828">
        <v>5.0250000000000004</v>
      </c>
      <c r="EE828"/>
    </row>
    <row r="829" spans="127:136" x14ac:dyDescent="0.25">
      <c r="DX829"/>
      <c r="DY829"/>
      <c r="DZ829"/>
      <c r="EA829"/>
      <c r="EB829"/>
      <c r="EC829"/>
      <c r="ED829"/>
      <c r="EE829" t="s">
        <v>8</v>
      </c>
    </row>
    <row r="830" spans="127:136" x14ac:dyDescent="0.25">
      <c r="DX830"/>
      <c r="DY830"/>
      <c r="DZ830"/>
      <c r="EA830"/>
      <c r="EB830"/>
      <c r="EC830"/>
      <c r="ED830"/>
      <c r="EE830">
        <f>ED827/ED823</f>
        <v>47.222222222222221</v>
      </c>
      <c r="EF830">
        <f>ED828/ED823</f>
        <v>279.16666666666669</v>
      </c>
    </row>
    <row r="831" spans="127:136" x14ac:dyDescent="0.25">
      <c r="DX831"/>
      <c r="DY831"/>
      <c r="DZ831">
        <f>EA832-EF830</f>
        <v>79.761904761904816</v>
      </c>
      <c r="EA831">
        <f>ED828/(ED823+ED824)</f>
        <v>228.40909090909093</v>
      </c>
      <c r="EB831">
        <f>EC832-EE830</f>
        <v>13.492063492063501</v>
      </c>
      <c r="EC831">
        <f>ED827/(ED823+ED824)</f>
        <v>38.63636363636364</v>
      </c>
      <c r="ED831" t="s">
        <v>9</v>
      </c>
      <c r="EE831">
        <f>ED827/ED826</f>
        <v>28.333333333333332</v>
      </c>
      <c r="EF831">
        <f>ED828/ED826</f>
        <v>167.50000000000003</v>
      </c>
    </row>
    <row r="832" spans="127:136" x14ac:dyDescent="0.25">
      <c r="DX832"/>
      <c r="DY832"/>
      <c r="DZ832"/>
      <c r="EA832">
        <f>ED828/(ED823-ED824)</f>
        <v>358.9285714285715</v>
      </c>
      <c r="EB832"/>
      <c r="EC832">
        <f>ED827/(ED823-ED824)</f>
        <v>60.714285714285722</v>
      </c>
      <c r="ED832" t="s">
        <v>10</v>
      </c>
      <c r="EE832">
        <f>ED827/ED825</f>
        <v>77.27272727272728</v>
      </c>
      <c r="EF832">
        <f>ED828/ED825</f>
        <v>456.81818181818187</v>
      </c>
    </row>
    <row r="834" spans="127:135" x14ac:dyDescent="0.25">
      <c r="DW834" s="36" t="s">
        <v>162</v>
      </c>
    </row>
    <row r="835" spans="127:135" x14ac:dyDescent="0.25">
      <c r="DW835" s="3" t="s">
        <v>12</v>
      </c>
      <c r="DX835" t="s">
        <v>1</v>
      </c>
      <c r="DY835" t="s">
        <v>2</v>
      </c>
      <c r="DZ835" t="s">
        <v>3</v>
      </c>
      <c r="EA835" t="s">
        <v>4</v>
      </c>
      <c r="EB835" t="s">
        <v>5</v>
      </c>
      <c r="EC835" t="s">
        <v>6</v>
      </c>
      <c r="ED835" t="s">
        <v>13</v>
      </c>
      <c r="EE835"/>
    </row>
    <row r="836" spans="127:135" x14ac:dyDescent="0.25">
      <c r="DW836" s="3">
        <v>1</v>
      </c>
      <c r="DX836"/>
      <c r="DY836" s="35">
        <v>8.8999999999999995E-6</v>
      </c>
      <c r="DZ836">
        <v>119.271</v>
      </c>
      <c r="EA836">
        <v>106.889</v>
      </c>
      <c r="EB836">
        <v>124.616</v>
      </c>
      <c r="EC836">
        <v>98.427000000000007</v>
      </c>
      <c r="ED836">
        <v>1.4999999999999999E-2</v>
      </c>
      <c r="EE836"/>
    </row>
    <row r="837" spans="127:135" x14ac:dyDescent="0.25">
      <c r="DW837" s="3">
        <v>2</v>
      </c>
      <c r="DX837"/>
      <c r="DY837" s="35">
        <v>1.04E-5</v>
      </c>
      <c r="DZ837">
        <v>123.51600000000001</v>
      </c>
      <c r="EA837">
        <v>115.02</v>
      </c>
      <c r="EB837">
        <v>128.66399999999999</v>
      </c>
      <c r="EC837">
        <v>-83.088999999999999</v>
      </c>
      <c r="ED837">
        <v>1.7999999999999999E-2</v>
      </c>
      <c r="EE837"/>
    </row>
    <row r="838" spans="127:135" x14ac:dyDescent="0.25">
      <c r="DW838" s="3">
        <v>3</v>
      </c>
      <c r="DX838"/>
      <c r="DY838" s="35">
        <v>9.5200000000000003E-6</v>
      </c>
      <c r="DZ838">
        <v>126.46899999999999</v>
      </c>
      <c r="EA838">
        <v>120.947</v>
      </c>
      <c r="EB838">
        <v>133.19200000000001</v>
      </c>
      <c r="EC838">
        <v>95.710999999999999</v>
      </c>
      <c r="ED838">
        <v>1.7000000000000001E-2</v>
      </c>
      <c r="EE838"/>
    </row>
    <row r="839" spans="127:135" x14ac:dyDescent="0.25">
      <c r="DW839" s="3">
        <v>4</v>
      </c>
      <c r="DX839"/>
      <c r="DY839" s="35">
        <v>8.6000000000000007E-6</v>
      </c>
      <c r="DZ839">
        <v>121.578</v>
      </c>
      <c r="EA839">
        <v>117.374</v>
      </c>
      <c r="EB839">
        <v>130.88900000000001</v>
      </c>
      <c r="EC839">
        <v>-85.763999999999996</v>
      </c>
      <c r="ED839">
        <v>1.4999999999999999E-2</v>
      </c>
      <c r="EE839"/>
    </row>
    <row r="840" spans="127:135" x14ac:dyDescent="0.25">
      <c r="DW840" s="3">
        <v>5</v>
      </c>
      <c r="DX840"/>
      <c r="DY840" s="35">
        <v>6.7499999999999997E-6</v>
      </c>
      <c r="DZ840">
        <v>135.136</v>
      </c>
      <c r="EA840">
        <v>126.333</v>
      </c>
      <c r="EB840">
        <v>140.54400000000001</v>
      </c>
      <c r="EC840">
        <v>95.44</v>
      </c>
      <c r="ED840">
        <v>1.2E-2</v>
      </c>
      <c r="EE840"/>
    </row>
    <row r="841" spans="127:135" x14ac:dyDescent="0.25">
      <c r="DW841" s="3">
        <v>6</v>
      </c>
      <c r="DX841"/>
      <c r="DY841" s="35">
        <v>6.4500000000000001E-6</v>
      </c>
      <c r="DZ841">
        <v>130.096</v>
      </c>
      <c r="EA841">
        <v>126.333</v>
      </c>
      <c r="EB841">
        <v>133.08199999999999</v>
      </c>
      <c r="EC841">
        <v>-81.468999999999994</v>
      </c>
      <c r="ED841">
        <v>1.0999999999999999E-2</v>
      </c>
      <c r="EE841"/>
    </row>
    <row r="842" spans="127:135" x14ac:dyDescent="0.25">
      <c r="DW842" s="3">
        <v>7</v>
      </c>
      <c r="DX842"/>
      <c r="DY842" s="35">
        <v>1.3499999999999999E-5</v>
      </c>
      <c r="DZ842">
        <v>135.554</v>
      </c>
      <c r="EA842">
        <v>129.238</v>
      </c>
      <c r="EB842">
        <v>141.82300000000001</v>
      </c>
      <c r="EC842">
        <v>93.991</v>
      </c>
      <c r="ED842">
        <v>2.4E-2</v>
      </c>
      <c r="EE842"/>
    </row>
    <row r="843" spans="127:135" x14ac:dyDescent="0.25">
      <c r="DW843" s="3">
        <v>8</v>
      </c>
      <c r="DX843"/>
      <c r="DY843" s="35">
        <v>9.2099999999999999E-6</v>
      </c>
      <c r="DZ843">
        <v>137.589</v>
      </c>
      <c r="EA843">
        <v>133.19300000000001</v>
      </c>
      <c r="EB843">
        <v>143.625</v>
      </c>
      <c r="EC843">
        <v>-84.093999999999994</v>
      </c>
      <c r="ED843">
        <v>1.6E-2</v>
      </c>
      <c r="EE843"/>
    </row>
    <row r="844" spans="127:135" x14ac:dyDescent="0.25">
      <c r="DW844" s="3">
        <v>9</v>
      </c>
      <c r="DX844"/>
      <c r="DY844" s="35">
        <v>9.8200000000000008E-6</v>
      </c>
      <c r="DZ844">
        <v>151.09700000000001</v>
      </c>
      <c r="EA844">
        <v>138.88900000000001</v>
      </c>
      <c r="EB844">
        <v>164.24700000000001</v>
      </c>
      <c r="EC844">
        <v>95.528000000000006</v>
      </c>
      <c r="ED844">
        <v>1.7000000000000001E-2</v>
      </c>
      <c r="EE844"/>
    </row>
    <row r="845" spans="127:135" x14ac:dyDescent="0.25">
      <c r="DW845" s="3">
        <v>10</v>
      </c>
      <c r="DX845"/>
      <c r="DY845" s="35">
        <v>9.5200000000000003E-6</v>
      </c>
      <c r="DZ845">
        <v>156.19300000000001</v>
      </c>
      <c r="EA845">
        <v>145.136</v>
      </c>
      <c r="EB845">
        <v>171.43199999999999</v>
      </c>
      <c r="EC845">
        <v>-82.405000000000001</v>
      </c>
      <c r="ED845">
        <v>1.7000000000000001E-2</v>
      </c>
      <c r="EE845"/>
    </row>
    <row r="846" spans="127:135" x14ac:dyDescent="0.25">
      <c r="DW846" s="3">
        <v>11</v>
      </c>
      <c r="DX846"/>
      <c r="DY846" s="35">
        <v>9.2099999999999999E-6</v>
      </c>
      <c r="DZ846">
        <v>154.23500000000001</v>
      </c>
      <c r="EA846">
        <v>138.404</v>
      </c>
      <c r="EB846">
        <v>176.40700000000001</v>
      </c>
      <c r="EC846">
        <v>95.906000000000006</v>
      </c>
      <c r="ED846">
        <v>1.6E-2</v>
      </c>
      <c r="EE846"/>
    </row>
    <row r="847" spans="127:135" x14ac:dyDescent="0.25">
      <c r="DW847" s="3">
        <v>12</v>
      </c>
      <c r="DX847"/>
      <c r="DY847" s="35">
        <v>1.17E-5</v>
      </c>
      <c r="DZ847">
        <v>156.06899999999999</v>
      </c>
      <c r="EA847">
        <v>140.63900000000001</v>
      </c>
      <c r="EB847">
        <v>178.79300000000001</v>
      </c>
      <c r="EC847">
        <v>-83.66</v>
      </c>
      <c r="ED847">
        <v>0.02</v>
      </c>
      <c r="EE847"/>
    </row>
    <row r="848" spans="127:135" x14ac:dyDescent="0.25">
      <c r="DW848" s="3">
        <v>13</v>
      </c>
      <c r="DX848"/>
      <c r="DY848" s="35">
        <v>1.01E-5</v>
      </c>
      <c r="DZ848">
        <v>149.726</v>
      </c>
      <c r="EA848">
        <v>134.57400000000001</v>
      </c>
      <c r="EB848">
        <v>162.55600000000001</v>
      </c>
      <c r="EC848">
        <v>95.355999999999995</v>
      </c>
      <c r="ED848">
        <v>1.7999999999999999E-2</v>
      </c>
      <c r="EE848"/>
    </row>
    <row r="849" spans="127:135" x14ac:dyDescent="0.25">
      <c r="DW849" s="3">
        <v>14</v>
      </c>
      <c r="DX849"/>
      <c r="DY849" s="35">
        <v>8.8999999999999995E-6</v>
      </c>
      <c r="DZ849">
        <v>163.328</v>
      </c>
      <c r="EA849">
        <v>154.55600000000001</v>
      </c>
      <c r="EB849">
        <v>174.333</v>
      </c>
      <c r="EC849">
        <v>-83.884</v>
      </c>
      <c r="ED849">
        <v>1.6E-2</v>
      </c>
      <c r="EE849"/>
    </row>
    <row r="850" spans="127:135" x14ac:dyDescent="0.25">
      <c r="DW850" s="3">
        <v>15</v>
      </c>
      <c r="DX850"/>
      <c r="DY850" s="35">
        <v>1.38E-5</v>
      </c>
      <c r="DZ850">
        <v>176.125</v>
      </c>
      <c r="EA850">
        <v>157.55600000000001</v>
      </c>
      <c r="EB850">
        <v>187.02500000000001</v>
      </c>
      <c r="EC850">
        <v>95.314999999999998</v>
      </c>
      <c r="ED850">
        <v>2.4E-2</v>
      </c>
      <c r="EE850"/>
    </row>
    <row r="851" spans="127:135" x14ac:dyDescent="0.25">
      <c r="DW851" s="3">
        <v>16</v>
      </c>
      <c r="DX851"/>
      <c r="DY851" s="35">
        <v>1.01E-5</v>
      </c>
      <c r="DZ851">
        <v>178.29499999999999</v>
      </c>
      <c r="EA851">
        <v>158</v>
      </c>
      <c r="EB851">
        <v>222.19399999999999</v>
      </c>
      <c r="EC851">
        <v>-84.644000000000005</v>
      </c>
      <c r="ED851">
        <v>1.7999999999999999E-2</v>
      </c>
      <c r="EE851"/>
    </row>
    <row r="852" spans="127:135" x14ac:dyDescent="0.25">
      <c r="DW852" s="3">
        <v>17</v>
      </c>
      <c r="DX852"/>
      <c r="DY852" s="35">
        <v>1.04E-5</v>
      </c>
      <c r="DZ852">
        <v>175.92500000000001</v>
      </c>
      <c r="EA852">
        <v>161.858</v>
      </c>
      <c r="EB852">
        <v>192.477</v>
      </c>
      <c r="EC852">
        <v>95.194000000000003</v>
      </c>
      <c r="ED852">
        <v>1.7999999999999999E-2</v>
      </c>
      <c r="EE852"/>
    </row>
    <row r="853" spans="127:135" x14ac:dyDescent="0.25">
      <c r="DW853" s="3">
        <v>18</v>
      </c>
      <c r="DX853"/>
      <c r="DY853" s="35">
        <v>9.8200000000000008E-6</v>
      </c>
      <c r="DZ853">
        <v>180.03</v>
      </c>
      <c r="EA853">
        <v>166.76400000000001</v>
      </c>
      <c r="EB853">
        <v>195.89</v>
      </c>
      <c r="EC853">
        <v>-84.471999999999994</v>
      </c>
      <c r="ED853">
        <v>1.7000000000000001E-2</v>
      </c>
      <c r="EE853"/>
    </row>
    <row r="854" spans="127:135" x14ac:dyDescent="0.25">
      <c r="DW854" s="3">
        <v>19</v>
      </c>
      <c r="DX854"/>
      <c r="DY854" s="35">
        <v>1.0699999999999999E-5</v>
      </c>
      <c r="DZ854">
        <v>174.16800000000001</v>
      </c>
      <c r="EA854">
        <v>158.048</v>
      </c>
      <c r="EB854">
        <v>191.625</v>
      </c>
      <c r="EC854">
        <v>96.71</v>
      </c>
      <c r="ED854">
        <v>1.9E-2</v>
      </c>
      <c r="EE854"/>
    </row>
    <row r="855" spans="127:135" x14ac:dyDescent="0.25">
      <c r="DW855" s="3">
        <v>20</v>
      </c>
      <c r="DX855"/>
      <c r="DY855" s="35">
        <v>9.8200000000000008E-6</v>
      </c>
      <c r="DZ855">
        <v>176.75299999999999</v>
      </c>
      <c r="EA855">
        <v>160.71</v>
      </c>
      <c r="EB855">
        <v>205.73099999999999</v>
      </c>
      <c r="EC855">
        <v>-84.289000000000001</v>
      </c>
      <c r="ED855">
        <v>1.7000000000000001E-2</v>
      </c>
      <c r="EE855"/>
    </row>
    <row r="856" spans="127:135" x14ac:dyDescent="0.25">
      <c r="DW856" s="3">
        <v>21</v>
      </c>
      <c r="DX856"/>
      <c r="DY856" s="35">
        <v>1.04E-5</v>
      </c>
      <c r="DZ856">
        <v>160.57599999999999</v>
      </c>
      <c r="EA856">
        <v>147.17500000000001</v>
      </c>
      <c r="EB856">
        <v>174.99600000000001</v>
      </c>
      <c r="EC856">
        <v>95.194000000000003</v>
      </c>
      <c r="ED856">
        <v>1.7999999999999999E-2</v>
      </c>
      <c r="EE856"/>
    </row>
    <row r="857" spans="127:135" x14ac:dyDescent="0.25">
      <c r="DW857" s="3">
        <v>22</v>
      </c>
      <c r="DX857"/>
      <c r="DY857" s="35">
        <v>8.2900000000000002E-6</v>
      </c>
      <c r="DZ857">
        <v>152.56299999999999</v>
      </c>
      <c r="EA857">
        <v>146.76400000000001</v>
      </c>
      <c r="EB857">
        <v>156.85499999999999</v>
      </c>
      <c r="EC857">
        <v>-85.600999999999999</v>
      </c>
      <c r="ED857">
        <v>1.4E-2</v>
      </c>
      <c r="EE857"/>
    </row>
    <row r="858" spans="127:135" x14ac:dyDescent="0.25">
      <c r="DW858" s="3">
        <v>23</v>
      </c>
      <c r="DX858"/>
      <c r="DY858" s="35">
        <v>9.5200000000000003E-6</v>
      </c>
      <c r="DZ858">
        <v>151.19999999999999</v>
      </c>
      <c r="EA858">
        <v>140.97800000000001</v>
      </c>
      <c r="EB858">
        <v>160.393</v>
      </c>
      <c r="EC858">
        <v>95.710999999999999</v>
      </c>
      <c r="ED858">
        <v>1.7000000000000001E-2</v>
      </c>
      <c r="EE858"/>
    </row>
    <row r="859" spans="127:135" x14ac:dyDescent="0.25">
      <c r="DW859" s="3">
        <v>24</v>
      </c>
      <c r="DX859"/>
      <c r="DY859" s="35">
        <v>1.2300000000000001E-5</v>
      </c>
      <c r="DZ859">
        <v>156.49299999999999</v>
      </c>
      <c r="EA859">
        <v>147</v>
      </c>
      <c r="EB859">
        <v>165.57599999999999</v>
      </c>
      <c r="EC859">
        <v>-85.600999999999999</v>
      </c>
      <c r="ED859">
        <v>2.1999999999999999E-2</v>
      </c>
      <c r="EE859"/>
    </row>
    <row r="860" spans="127:135" x14ac:dyDescent="0.25">
      <c r="DW860" s="3">
        <v>25</v>
      </c>
      <c r="DX860"/>
      <c r="DY860" s="35">
        <v>9.8200000000000008E-6</v>
      </c>
      <c r="DZ860">
        <v>157.70400000000001</v>
      </c>
      <c r="EA860">
        <v>151.55600000000001</v>
      </c>
      <c r="EB860">
        <v>163.22399999999999</v>
      </c>
      <c r="EC860">
        <v>93.813999999999993</v>
      </c>
      <c r="ED860">
        <v>1.7000000000000001E-2</v>
      </c>
      <c r="EE860"/>
    </row>
    <row r="861" spans="127:135" x14ac:dyDescent="0.25">
      <c r="DW861" s="3">
        <v>26</v>
      </c>
      <c r="DX861"/>
      <c r="DY861" s="35">
        <v>9.5200000000000003E-6</v>
      </c>
      <c r="DZ861">
        <v>151.565</v>
      </c>
      <c r="EA861">
        <v>147.12299999999999</v>
      </c>
      <c r="EB861">
        <v>156.48099999999999</v>
      </c>
      <c r="EC861">
        <v>-84.289000000000001</v>
      </c>
      <c r="ED861">
        <v>1.6E-2</v>
      </c>
      <c r="EE861"/>
    </row>
    <row r="862" spans="127:135" x14ac:dyDescent="0.25">
      <c r="DW862" s="3">
        <v>27</v>
      </c>
      <c r="DX862"/>
      <c r="DY862" s="35">
        <v>8.8999999999999995E-6</v>
      </c>
      <c r="DZ862">
        <v>154.80000000000001</v>
      </c>
      <c r="EA862">
        <v>151</v>
      </c>
      <c r="EB862">
        <v>157.15700000000001</v>
      </c>
      <c r="EC862">
        <v>94.085999999999999</v>
      </c>
      <c r="ED862">
        <v>1.6E-2</v>
      </c>
      <c r="EE862"/>
    </row>
    <row r="863" spans="127:135" x14ac:dyDescent="0.25">
      <c r="DW863" s="3">
        <v>28</v>
      </c>
      <c r="DX863"/>
      <c r="DY863" s="35">
        <v>9.2099999999999999E-6</v>
      </c>
      <c r="DZ863">
        <v>152.17099999999999</v>
      </c>
      <c r="EA863">
        <v>146.126</v>
      </c>
      <c r="EB863">
        <v>155.63399999999999</v>
      </c>
      <c r="EC863">
        <v>-84.093999999999994</v>
      </c>
      <c r="ED863">
        <v>1.6E-2</v>
      </c>
      <c r="EE863"/>
    </row>
    <row r="864" spans="127:135" x14ac:dyDescent="0.25">
      <c r="DW864" s="3">
        <v>29</v>
      </c>
      <c r="DX864"/>
      <c r="DY864" s="35">
        <v>7.6699999999999994E-6</v>
      </c>
      <c r="DZ864">
        <v>150.72900000000001</v>
      </c>
      <c r="EA864">
        <v>143.11099999999999</v>
      </c>
      <c r="EB864">
        <v>156</v>
      </c>
      <c r="EC864">
        <v>94.763999999999996</v>
      </c>
      <c r="ED864">
        <v>1.2999999999999999E-2</v>
      </c>
      <c r="EE864"/>
    </row>
    <row r="865" spans="127:135" x14ac:dyDescent="0.25">
      <c r="DW865" s="3">
        <v>30</v>
      </c>
      <c r="DX865"/>
      <c r="DY865" s="35">
        <v>1.1399999999999999E-5</v>
      </c>
      <c r="DZ865">
        <v>152.38900000000001</v>
      </c>
      <c r="EA865">
        <v>145.88900000000001</v>
      </c>
      <c r="EB865">
        <v>156.72800000000001</v>
      </c>
      <c r="EC865">
        <v>-83.66</v>
      </c>
      <c r="ED865">
        <v>0.02</v>
      </c>
      <c r="EE865"/>
    </row>
    <row r="866" spans="127:135" x14ac:dyDescent="0.25">
      <c r="DW866" s="3">
        <v>31</v>
      </c>
      <c r="DX866"/>
      <c r="DY866" s="35">
        <v>1.1399999999999999E-5</v>
      </c>
      <c r="DZ866">
        <v>147.87700000000001</v>
      </c>
      <c r="EA866">
        <v>141</v>
      </c>
      <c r="EB866">
        <v>153.70400000000001</v>
      </c>
      <c r="EC866">
        <v>96.52</v>
      </c>
      <c r="ED866">
        <v>0.02</v>
      </c>
      <c r="EE866"/>
    </row>
    <row r="867" spans="127:135" x14ac:dyDescent="0.25">
      <c r="DW867" s="3">
        <v>32</v>
      </c>
      <c r="DX867"/>
      <c r="DY867" s="35">
        <v>9.2099999999999999E-6</v>
      </c>
      <c r="DZ867">
        <v>144.44</v>
      </c>
      <c r="EA867">
        <v>134.22200000000001</v>
      </c>
      <c r="EB867">
        <v>152.50800000000001</v>
      </c>
      <c r="EC867">
        <v>-84.093999999999994</v>
      </c>
      <c r="ED867">
        <v>1.6E-2</v>
      </c>
      <c r="EE867"/>
    </row>
    <row r="868" spans="127:135" x14ac:dyDescent="0.25">
      <c r="DW868" s="3">
        <v>33</v>
      </c>
      <c r="DX868"/>
      <c r="DY868" s="35">
        <v>1.11E-5</v>
      </c>
      <c r="DZ868">
        <v>135.792</v>
      </c>
      <c r="EA868">
        <v>131.84399999999999</v>
      </c>
      <c r="EB868">
        <v>139.429</v>
      </c>
      <c r="EC868">
        <v>94.899000000000001</v>
      </c>
      <c r="ED868">
        <v>1.9E-2</v>
      </c>
      <c r="EE868"/>
    </row>
    <row r="869" spans="127:135" x14ac:dyDescent="0.25">
      <c r="DW869" s="3">
        <v>34</v>
      </c>
      <c r="DX869"/>
      <c r="DY869" s="35">
        <v>1.0699999999999999E-5</v>
      </c>
      <c r="DZ869">
        <v>136.66499999999999</v>
      </c>
      <c r="EA869">
        <v>132</v>
      </c>
      <c r="EB869">
        <v>138.66399999999999</v>
      </c>
      <c r="EC869">
        <v>-83.29</v>
      </c>
      <c r="ED869">
        <v>1.9E-2</v>
      </c>
      <c r="EE869"/>
    </row>
    <row r="870" spans="127:135" x14ac:dyDescent="0.25">
      <c r="DW870" s="3">
        <v>35</v>
      </c>
      <c r="DX870"/>
      <c r="DY870" s="35">
        <v>1.2300000000000001E-5</v>
      </c>
      <c r="DZ870">
        <v>133.97800000000001</v>
      </c>
      <c r="EA870">
        <v>126.233</v>
      </c>
      <c r="EB870">
        <v>138.333</v>
      </c>
      <c r="EC870">
        <v>96.009</v>
      </c>
      <c r="ED870">
        <v>2.1999999999999999E-2</v>
      </c>
      <c r="EE870"/>
    </row>
    <row r="871" spans="127:135" x14ac:dyDescent="0.25">
      <c r="DW871" s="3">
        <v>36</v>
      </c>
      <c r="DX871"/>
      <c r="DY871" s="35">
        <v>7.0600000000000002E-6</v>
      </c>
      <c r="DZ871">
        <v>134.672</v>
      </c>
      <c r="EA871">
        <v>131.404</v>
      </c>
      <c r="EB871">
        <v>141</v>
      </c>
      <c r="EC871">
        <v>-87.397000000000006</v>
      </c>
      <c r="ED871">
        <v>1.2E-2</v>
      </c>
      <c r="EE871"/>
    </row>
    <row r="872" spans="127:135" x14ac:dyDescent="0.25">
      <c r="DW872" s="3">
        <v>37</v>
      </c>
      <c r="DX872"/>
      <c r="DY872" s="35">
        <v>8.6000000000000007E-6</v>
      </c>
      <c r="DZ872">
        <v>140.649</v>
      </c>
      <c r="EA872">
        <v>137.06200000000001</v>
      </c>
      <c r="EB872">
        <v>144.25899999999999</v>
      </c>
      <c r="EC872">
        <v>92.045000000000002</v>
      </c>
      <c r="ED872">
        <v>1.4999999999999999E-2</v>
      </c>
      <c r="EE872"/>
    </row>
    <row r="873" spans="127:135" x14ac:dyDescent="0.25">
      <c r="DW873" s="3">
        <v>38</v>
      </c>
      <c r="DX873"/>
      <c r="DY873" s="35">
        <v>1.3499999999999999E-5</v>
      </c>
      <c r="DZ873">
        <v>138.79599999999999</v>
      </c>
      <c r="EA873">
        <v>130.29499999999999</v>
      </c>
      <c r="EB873">
        <v>148.09399999999999</v>
      </c>
      <c r="EC873">
        <v>-84.685000000000002</v>
      </c>
      <c r="ED873">
        <v>2.4E-2</v>
      </c>
      <c r="EE873"/>
    </row>
    <row r="874" spans="127:135" x14ac:dyDescent="0.25">
      <c r="DW874" s="3">
        <v>39</v>
      </c>
      <c r="DX874"/>
      <c r="DY874" s="35">
        <v>8.6000000000000007E-6</v>
      </c>
      <c r="DZ874">
        <v>133.44</v>
      </c>
      <c r="EA874">
        <v>128.172</v>
      </c>
      <c r="EB874">
        <v>137.73699999999999</v>
      </c>
      <c r="EC874">
        <v>94.399000000000001</v>
      </c>
      <c r="ED874">
        <v>1.4999999999999999E-2</v>
      </c>
      <c r="EE874"/>
    </row>
    <row r="875" spans="127:135" x14ac:dyDescent="0.25">
      <c r="DW875" s="3">
        <v>40</v>
      </c>
      <c r="DX875"/>
      <c r="DY875" s="35">
        <v>8.8999999999999995E-6</v>
      </c>
      <c r="DZ875">
        <v>133.90600000000001</v>
      </c>
      <c r="EA875">
        <v>130.238</v>
      </c>
      <c r="EB875">
        <v>137.55600000000001</v>
      </c>
      <c r="EC875">
        <v>-83.884</v>
      </c>
      <c r="ED875">
        <v>1.6E-2</v>
      </c>
      <c r="EE875"/>
    </row>
    <row r="876" spans="127:135" x14ac:dyDescent="0.25">
      <c r="DW876" s="3">
        <v>41</v>
      </c>
      <c r="DX876"/>
      <c r="DY876" s="35">
        <v>1.38E-5</v>
      </c>
      <c r="DZ876">
        <v>148.99299999999999</v>
      </c>
      <c r="EA876">
        <v>136.04</v>
      </c>
      <c r="EB876">
        <v>159.667</v>
      </c>
      <c r="EC876">
        <v>95.194000000000003</v>
      </c>
      <c r="ED876">
        <v>2.4E-2</v>
      </c>
      <c r="EE876"/>
    </row>
    <row r="877" spans="127:135" x14ac:dyDescent="0.25">
      <c r="DW877" s="3">
        <v>42</v>
      </c>
      <c r="DX877"/>
      <c r="DY877" s="35">
        <v>1.26E-5</v>
      </c>
      <c r="DZ877">
        <v>161.51900000000001</v>
      </c>
      <c r="EA877">
        <v>154.161</v>
      </c>
      <c r="EB877">
        <v>170.15199999999999</v>
      </c>
      <c r="EC877">
        <v>-82.875</v>
      </c>
      <c r="ED877">
        <v>2.1999999999999999E-2</v>
      </c>
      <c r="EE877"/>
    </row>
    <row r="878" spans="127:135" x14ac:dyDescent="0.25">
      <c r="DW878" s="3">
        <v>43</v>
      </c>
      <c r="DX878"/>
      <c r="DY878" s="35">
        <v>9.8200000000000008E-6</v>
      </c>
      <c r="DZ878">
        <v>147.39400000000001</v>
      </c>
      <c r="EA878">
        <v>141.20599999999999</v>
      </c>
      <c r="EB878">
        <v>155.148</v>
      </c>
      <c r="EC878">
        <v>93.691000000000003</v>
      </c>
      <c r="ED878">
        <v>1.7000000000000001E-2</v>
      </c>
      <c r="EE878"/>
    </row>
    <row r="879" spans="127:135" x14ac:dyDescent="0.25">
      <c r="DW879" s="3">
        <v>44</v>
      </c>
      <c r="DX879"/>
      <c r="DY879" s="35">
        <v>1.01E-5</v>
      </c>
      <c r="DZ879">
        <v>151.90199999999999</v>
      </c>
      <c r="EA879">
        <v>145.38900000000001</v>
      </c>
      <c r="EB879">
        <v>165.81700000000001</v>
      </c>
      <c r="EC879">
        <v>-84.644000000000005</v>
      </c>
      <c r="ED879">
        <v>1.7999999999999999E-2</v>
      </c>
      <c r="EE879"/>
    </row>
    <row r="880" spans="127:135" x14ac:dyDescent="0.25">
      <c r="DW880" s="3">
        <v>45</v>
      </c>
      <c r="DX880"/>
      <c r="DY880" s="35">
        <v>1.6900000000000001E-5</v>
      </c>
      <c r="DZ880">
        <v>148.22900000000001</v>
      </c>
      <c r="EA880">
        <v>140.48099999999999</v>
      </c>
      <c r="EB880">
        <v>157.28399999999999</v>
      </c>
      <c r="EC880">
        <v>95.388999999999996</v>
      </c>
      <c r="ED880">
        <v>0.03</v>
      </c>
      <c r="EE880"/>
    </row>
    <row r="881" spans="127:136" x14ac:dyDescent="0.25">
      <c r="DW881" s="3">
        <v>46</v>
      </c>
      <c r="DX881"/>
      <c r="DY881" s="35">
        <v>1.17E-5</v>
      </c>
      <c r="DZ881">
        <v>149.19300000000001</v>
      </c>
      <c r="EA881">
        <v>143.78399999999999</v>
      </c>
      <c r="EB881">
        <v>157.62899999999999</v>
      </c>
      <c r="EC881">
        <v>-83.83</v>
      </c>
      <c r="ED881">
        <v>0.02</v>
      </c>
      <c r="EE881"/>
    </row>
    <row r="882" spans="127:136" x14ac:dyDescent="0.25">
      <c r="DW882" s="3">
        <v>47</v>
      </c>
      <c r="DX882"/>
      <c r="DY882" s="35">
        <v>1.4399999999999999E-5</v>
      </c>
      <c r="DZ882">
        <v>149.249</v>
      </c>
      <c r="EA882">
        <v>143.971</v>
      </c>
      <c r="EB882">
        <v>157.11099999999999</v>
      </c>
      <c r="EC882">
        <v>94.97</v>
      </c>
      <c r="ED882">
        <v>2.5999999999999999E-2</v>
      </c>
      <c r="EE882"/>
    </row>
    <row r="883" spans="127:136" x14ac:dyDescent="0.25">
      <c r="DW883" s="3">
        <v>48</v>
      </c>
      <c r="DX883" t="s">
        <v>3</v>
      </c>
      <c r="DY883" s="35">
        <v>1.03E-5</v>
      </c>
      <c r="DZ883">
        <v>148.89400000000001</v>
      </c>
      <c r="EA883">
        <v>140.1</v>
      </c>
      <c r="EB883">
        <v>158.64400000000001</v>
      </c>
      <c r="EC883">
        <v>7.4160000000000004</v>
      </c>
      <c r="ED883">
        <v>1.7999999999999999E-2</v>
      </c>
      <c r="EE883"/>
    </row>
    <row r="884" spans="127:136" x14ac:dyDescent="0.25">
      <c r="DW884" s="3">
        <v>49</v>
      </c>
      <c r="DX884" t="s">
        <v>7</v>
      </c>
      <c r="DY884" s="35">
        <v>2.08E-6</v>
      </c>
      <c r="DZ884">
        <v>15.193</v>
      </c>
      <c r="EA884">
        <v>12.821</v>
      </c>
      <c r="EB884">
        <v>20.928999999999998</v>
      </c>
      <c r="EC884">
        <v>90.626999999999995</v>
      </c>
      <c r="ED884">
        <v>4.0000000000000001E-3</v>
      </c>
      <c r="EE884"/>
    </row>
    <row r="885" spans="127:136" x14ac:dyDescent="0.25">
      <c r="DW885" s="3">
        <v>50</v>
      </c>
      <c r="DX885" t="s">
        <v>4</v>
      </c>
      <c r="DY885" s="35">
        <v>6.4500000000000001E-6</v>
      </c>
      <c r="DZ885">
        <v>119.271</v>
      </c>
      <c r="EA885">
        <v>106.889</v>
      </c>
      <c r="EB885">
        <v>124.616</v>
      </c>
      <c r="EC885">
        <v>-87.397000000000006</v>
      </c>
      <c r="ED885">
        <v>1.0999999999999999E-2</v>
      </c>
      <c r="EE885"/>
    </row>
    <row r="886" spans="127:136" x14ac:dyDescent="0.25">
      <c r="DW886" s="3">
        <v>51</v>
      </c>
      <c r="DX886" t="s">
        <v>5</v>
      </c>
      <c r="DY886" s="35">
        <v>1.6900000000000001E-5</v>
      </c>
      <c r="DZ886">
        <v>180.03</v>
      </c>
      <c r="EA886">
        <v>166.76400000000001</v>
      </c>
      <c r="EB886">
        <v>222.19399999999999</v>
      </c>
      <c r="EC886">
        <v>98.427000000000007</v>
      </c>
      <c r="ED886">
        <v>0.03</v>
      </c>
      <c r="EE886"/>
    </row>
    <row r="887" spans="127:136" x14ac:dyDescent="0.25">
      <c r="DW887" s="3">
        <v>48</v>
      </c>
      <c r="DX887" t="s">
        <v>161</v>
      </c>
      <c r="DY887" s="35">
        <v>4.7100000000000001E-4</v>
      </c>
      <c r="DZ887">
        <v>149.63200000000001</v>
      </c>
      <c r="EA887">
        <v>108.444</v>
      </c>
      <c r="EB887">
        <v>221.44300000000001</v>
      </c>
      <c r="EC887">
        <v>95.424000000000007</v>
      </c>
      <c r="ED887">
        <v>0.85</v>
      </c>
      <c r="EE887"/>
    </row>
    <row r="888" spans="127:136" x14ac:dyDescent="0.25">
      <c r="DX888" t="s">
        <v>147</v>
      </c>
      <c r="DY888"/>
      <c r="DZ888"/>
      <c r="EA888"/>
      <c r="EB888"/>
      <c r="EC888"/>
      <c r="ED888">
        <v>5.0250000000000004</v>
      </c>
      <c r="EE888"/>
    </row>
    <row r="889" spans="127:136" x14ac:dyDescent="0.25">
      <c r="DX889"/>
      <c r="DY889"/>
      <c r="DZ889"/>
      <c r="EA889"/>
      <c r="EB889"/>
      <c r="EC889"/>
      <c r="ED889"/>
      <c r="EE889" t="s">
        <v>8</v>
      </c>
    </row>
    <row r="890" spans="127:136" x14ac:dyDescent="0.25">
      <c r="DX890"/>
      <c r="DY890"/>
      <c r="DZ890"/>
      <c r="EA890"/>
      <c r="EB890"/>
      <c r="EC890"/>
      <c r="ED890"/>
      <c r="EE890">
        <f>ED887/ED883</f>
        <v>47.222222222222221</v>
      </c>
      <c r="EF890">
        <f>ED888/ED883</f>
        <v>279.16666666666669</v>
      </c>
    </row>
    <row r="891" spans="127:136" x14ac:dyDescent="0.25">
      <c r="DX891"/>
      <c r="DY891"/>
      <c r="DZ891">
        <f>EA892-EF890</f>
        <v>79.761904761904816</v>
      </c>
      <c r="EA891">
        <f>ED888/(ED883+ED884)</f>
        <v>228.40909090909093</v>
      </c>
      <c r="EB891">
        <f>EC892-EE890</f>
        <v>13.492063492063501</v>
      </c>
      <c r="EC891">
        <f>ED887/(ED883+ED884)</f>
        <v>38.63636363636364</v>
      </c>
      <c r="ED891" t="s">
        <v>9</v>
      </c>
      <c r="EE891">
        <f>ED887/ED886</f>
        <v>28.333333333333332</v>
      </c>
      <c r="EF891">
        <f>ED888/ED886</f>
        <v>167.50000000000003</v>
      </c>
    </row>
    <row r="892" spans="127:136" x14ac:dyDescent="0.25">
      <c r="DX892"/>
      <c r="DY892"/>
      <c r="DZ892"/>
      <c r="EA892">
        <f>ED888/(ED883-ED884)</f>
        <v>358.9285714285715</v>
      </c>
      <c r="EB892"/>
      <c r="EC892">
        <f>ED887/(ED883-ED884)</f>
        <v>60.714285714285722</v>
      </c>
      <c r="ED892" t="s">
        <v>10</v>
      </c>
      <c r="EE892">
        <f>ED887/ED885</f>
        <v>77.27272727272728</v>
      </c>
      <c r="EF892">
        <f>ED888/ED885</f>
        <v>456.81818181818187</v>
      </c>
    </row>
    <row r="894" spans="127:136" x14ac:dyDescent="0.25">
      <c r="DW894" s="36" t="s">
        <v>164</v>
      </c>
    </row>
    <row r="895" spans="127:136" x14ac:dyDescent="0.25">
      <c r="DW895" s="3" t="s">
        <v>12</v>
      </c>
      <c r="DX895" t="s">
        <v>1</v>
      </c>
      <c r="DY895" t="s">
        <v>2</v>
      </c>
      <c r="DZ895" t="s">
        <v>3</v>
      </c>
      <c r="EA895" t="s">
        <v>4</v>
      </c>
      <c r="EB895" t="s">
        <v>5</v>
      </c>
      <c r="EC895" t="s">
        <v>6</v>
      </c>
      <c r="ED895" t="s">
        <v>13</v>
      </c>
      <c r="EE895"/>
    </row>
    <row r="896" spans="127:136" x14ac:dyDescent="0.25">
      <c r="DW896" s="3">
        <v>1</v>
      </c>
      <c r="DX896"/>
      <c r="DY896" s="35">
        <v>1.01E-5</v>
      </c>
      <c r="DZ896">
        <v>149.96799999999999</v>
      </c>
      <c r="EA896">
        <v>143</v>
      </c>
      <c r="EB896">
        <v>154.667</v>
      </c>
      <c r="EC896">
        <v>97.125</v>
      </c>
      <c r="ED896">
        <v>1.7999999999999999E-2</v>
      </c>
      <c r="EE896"/>
    </row>
    <row r="897" spans="127:135" x14ac:dyDescent="0.25">
      <c r="DW897" s="3">
        <v>2</v>
      </c>
      <c r="DX897"/>
      <c r="DY897" s="35">
        <v>9.2099999999999999E-6</v>
      </c>
      <c r="DZ897">
        <v>160.995</v>
      </c>
      <c r="EA897">
        <v>154.667</v>
      </c>
      <c r="EB897">
        <v>167.667</v>
      </c>
      <c r="EC897">
        <v>-82.147000000000006</v>
      </c>
      <c r="ED897">
        <v>1.6E-2</v>
      </c>
      <c r="EE897"/>
    </row>
    <row r="898" spans="127:135" x14ac:dyDescent="0.25">
      <c r="DW898" s="3">
        <v>3</v>
      </c>
      <c r="DX898"/>
      <c r="DY898" s="35">
        <v>1.01E-5</v>
      </c>
      <c r="DZ898">
        <v>169.107</v>
      </c>
      <c r="EA898">
        <v>163.333</v>
      </c>
      <c r="EB898">
        <v>175.958</v>
      </c>
      <c r="EC898">
        <v>98.881</v>
      </c>
      <c r="ED898">
        <v>1.7999999999999999E-2</v>
      </c>
      <c r="EE898"/>
    </row>
    <row r="899" spans="127:135" x14ac:dyDescent="0.25">
      <c r="DW899" s="3">
        <v>4</v>
      </c>
      <c r="DX899"/>
      <c r="DY899" s="35">
        <v>8.6000000000000007E-6</v>
      </c>
      <c r="DZ899">
        <v>170.08099999999999</v>
      </c>
      <c r="EA899">
        <v>166.399</v>
      </c>
      <c r="EB899">
        <v>174.34800000000001</v>
      </c>
      <c r="EC899">
        <v>-81.572999999999993</v>
      </c>
      <c r="ED899">
        <v>1.4999999999999999E-2</v>
      </c>
      <c r="EE899"/>
    </row>
    <row r="900" spans="127:135" x14ac:dyDescent="0.25">
      <c r="DW900" s="3">
        <v>5</v>
      </c>
      <c r="DX900"/>
      <c r="DY900" s="35">
        <v>1.04E-5</v>
      </c>
      <c r="DZ900">
        <v>178.58600000000001</v>
      </c>
      <c r="EA900">
        <v>172.82499999999999</v>
      </c>
      <c r="EB900">
        <v>186.756</v>
      </c>
      <c r="EC900">
        <v>96.911000000000001</v>
      </c>
      <c r="ED900">
        <v>1.9E-2</v>
      </c>
      <c r="EE900"/>
    </row>
    <row r="901" spans="127:135" x14ac:dyDescent="0.25">
      <c r="DW901" s="3">
        <v>6</v>
      </c>
      <c r="DX901"/>
      <c r="DY901" s="35">
        <v>1.26E-5</v>
      </c>
      <c r="DZ901">
        <v>185.73</v>
      </c>
      <c r="EA901">
        <v>180.37</v>
      </c>
      <c r="EB901">
        <v>193.06700000000001</v>
      </c>
      <c r="EC901">
        <v>-82.875</v>
      </c>
      <c r="ED901">
        <v>2.1999999999999999E-2</v>
      </c>
      <c r="EE901"/>
    </row>
    <row r="902" spans="127:135" x14ac:dyDescent="0.25">
      <c r="DW902" s="3">
        <v>7</v>
      </c>
      <c r="DX902"/>
      <c r="DY902" s="35">
        <v>1.04E-5</v>
      </c>
      <c r="DZ902">
        <v>196.261</v>
      </c>
      <c r="EA902">
        <v>189.333</v>
      </c>
      <c r="EB902">
        <v>201.976</v>
      </c>
      <c r="EC902">
        <v>98.616</v>
      </c>
      <c r="ED902">
        <v>1.7999999999999999E-2</v>
      </c>
      <c r="EE902"/>
    </row>
    <row r="903" spans="127:135" x14ac:dyDescent="0.25">
      <c r="DW903" s="3">
        <v>8</v>
      </c>
      <c r="DX903"/>
      <c r="DY903" s="35">
        <v>1.01E-5</v>
      </c>
      <c r="DZ903">
        <v>198.64099999999999</v>
      </c>
      <c r="EA903">
        <v>194.98099999999999</v>
      </c>
      <c r="EB903">
        <v>204.32900000000001</v>
      </c>
      <c r="EC903">
        <v>-82.647999999999996</v>
      </c>
      <c r="ED903">
        <v>1.7999999999999999E-2</v>
      </c>
      <c r="EE903"/>
    </row>
    <row r="904" spans="127:135" x14ac:dyDescent="0.25">
      <c r="DW904" s="3">
        <v>9</v>
      </c>
      <c r="DX904"/>
      <c r="DY904" s="35">
        <v>1.01E-5</v>
      </c>
      <c r="DZ904">
        <v>205.14699999999999</v>
      </c>
      <c r="EA904">
        <v>201.85599999999999</v>
      </c>
      <c r="EB904">
        <v>210.78700000000001</v>
      </c>
      <c r="EC904">
        <v>97.125</v>
      </c>
      <c r="ED904">
        <v>1.7999999999999999E-2</v>
      </c>
      <c r="EE904"/>
    </row>
    <row r="905" spans="127:135" x14ac:dyDescent="0.25">
      <c r="DW905" s="3">
        <v>10</v>
      </c>
      <c r="DX905"/>
      <c r="DY905" s="35">
        <v>7.9799999999999998E-6</v>
      </c>
      <c r="DZ905">
        <v>204.18100000000001</v>
      </c>
      <c r="EA905">
        <v>198.22200000000001</v>
      </c>
      <c r="EB905">
        <v>207.49799999999999</v>
      </c>
      <c r="EC905">
        <v>-83.156999999999996</v>
      </c>
      <c r="ED905">
        <v>1.4E-2</v>
      </c>
      <c r="EE905"/>
    </row>
    <row r="906" spans="127:135" x14ac:dyDescent="0.25">
      <c r="DW906" s="3">
        <v>11</v>
      </c>
      <c r="DX906"/>
      <c r="DY906" s="35">
        <v>1.1399999999999999E-5</v>
      </c>
      <c r="DZ906">
        <v>205.077</v>
      </c>
      <c r="EA906">
        <v>195.97300000000001</v>
      </c>
      <c r="EB906">
        <v>215.47900000000001</v>
      </c>
      <c r="EC906">
        <v>97.906999999999996</v>
      </c>
      <c r="ED906">
        <v>0.02</v>
      </c>
      <c r="EE906"/>
    </row>
    <row r="907" spans="127:135" x14ac:dyDescent="0.25">
      <c r="DW907" s="3">
        <v>12</v>
      </c>
      <c r="DX907"/>
      <c r="DY907" s="35">
        <v>1.17E-5</v>
      </c>
      <c r="DZ907">
        <v>205.351</v>
      </c>
      <c r="EA907">
        <v>199.88900000000001</v>
      </c>
      <c r="EB907">
        <v>209.80199999999999</v>
      </c>
      <c r="EC907">
        <v>-82.093000000000004</v>
      </c>
      <c r="ED907">
        <v>2.1000000000000001E-2</v>
      </c>
      <c r="EE907"/>
    </row>
    <row r="908" spans="127:135" x14ac:dyDescent="0.25">
      <c r="DW908" s="3">
        <v>13</v>
      </c>
      <c r="DX908"/>
      <c r="DY908" s="35">
        <v>9.2099999999999999E-6</v>
      </c>
      <c r="DZ908">
        <v>214.221</v>
      </c>
      <c r="EA908">
        <v>209.44399999999999</v>
      </c>
      <c r="EB908">
        <v>216.37</v>
      </c>
      <c r="EC908">
        <v>95.906000000000006</v>
      </c>
      <c r="ED908">
        <v>1.6E-2</v>
      </c>
      <c r="EE908"/>
    </row>
    <row r="909" spans="127:135" x14ac:dyDescent="0.25">
      <c r="DW909" s="3">
        <v>14</v>
      </c>
      <c r="DX909"/>
      <c r="DY909" s="35">
        <v>1.29E-5</v>
      </c>
      <c r="DZ909">
        <v>220.00800000000001</v>
      </c>
      <c r="EA909">
        <v>214.667</v>
      </c>
      <c r="EB909">
        <v>225.60499999999999</v>
      </c>
      <c r="EC909">
        <v>-81.674000000000007</v>
      </c>
      <c r="ED909">
        <v>2.3E-2</v>
      </c>
      <c r="EE909"/>
    </row>
    <row r="910" spans="127:135" x14ac:dyDescent="0.25">
      <c r="DW910" s="3">
        <v>15</v>
      </c>
      <c r="DX910"/>
      <c r="DY910" s="35">
        <v>1.01E-5</v>
      </c>
      <c r="DZ910">
        <v>223.93100000000001</v>
      </c>
      <c r="EA910">
        <v>217.77799999999999</v>
      </c>
      <c r="EB910">
        <v>228.667</v>
      </c>
      <c r="EC910">
        <v>97.125</v>
      </c>
      <c r="ED910">
        <v>1.7999999999999999E-2</v>
      </c>
      <c r="EE910"/>
    </row>
    <row r="911" spans="127:135" x14ac:dyDescent="0.25">
      <c r="DW911" s="3">
        <v>16</v>
      </c>
      <c r="DX911"/>
      <c r="DY911" s="35">
        <v>1.04E-5</v>
      </c>
      <c r="DZ911">
        <v>226.089</v>
      </c>
      <c r="EA911">
        <v>219.28800000000001</v>
      </c>
      <c r="EB911">
        <v>237.27799999999999</v>
      </c>
      <c r="EC911">
        <v>-83.088999999999999</v>
      </c>
      <c r="ED911">
        <v>1.9E-2</v>
      </c>
      <c r="EE911"/>
    </row>
    <row r="912" spans="127:135" x14ac:dyDescent="0.25">
      <c r="DW912" s="3">
        <v>17</v>
      </c>
      <c r="DX912"/>
      <c r="DY912" s="35">
        <v>9.2099999999999999E-6</v>
      </c>
      <c r="DZ912">
        <v>227.47399999999999</v>
      </c>
      <c r="EA912">
        <v>219.815</v>
      </c>
      <c r="EB912">
        <v>235.006</v>
      </c>
      <c r="EC912">
        <v>97.852999999999994</v>
      </c>
      <c r="ED912">
        <v>1.6E-2</v>
      </c>
      <c r="EE912"/>
    </row>
    <row r="913" spans="127:135" x14ac:dyDescent="0.25">
      <c r="DW913" s="3">
        <v>18</v>
      </c>
      <c r="DX913"/>
      <c r="DY913" s="35">
        <v>1.01E-5</v>
      </c>
      <c r="DZ913">
        <v>228.20599999999999</v>
      </c>
      <c r="EA913">
        <v>218.10400000000001</v>
      </c>
      <c r="EB913">
        <v>235.76900000000001</v>
      </c>
      <c r="EC913">
        <v>-84.644000000000005</v>
      </c>
      <c r="ED913">
        <v>1.7999999999999999E-2</v>
      </c>
      <c r="EE913"/>
    </row>
    <row r="914" spans="127:135" x14ac:dyDescent="0.25">
      <c r="DW914" s="3">
        <v>19</v>
      </c>
      <c r="DX914"/>
      <c r="DY914" s="35">
        <v>9.8200000000000008E-6</v>
      </c>
      <c r="DZ914">
        <v>232.96600000000001</v>
      </c>
      <c r="EA914">
        <v>218.333</v>
      </c>
      <c r="EB914">
        <v>240.398</v>
      </c>
      <c r="EC914">
        <v>99.462000000000003</v>
      </c>
      <c r="ED914">
        <v>1.7000000000000001E-2</v>
      </c>
      <c r="EE914"/>
    </row>
    <row r="915" spans="127:135" x14ac:dyDescent="0.25">
      <c r="DW915" s="3">
        <v>20</v>
      </c>
      <c r="DX915"/>
      <c r="DY915" s="35">
        <v>1.01E-5</v>
      </c>
      <c r="DZ915">
        <v>231.60599999999999</v>
      </c>
      <c r="EA915">
        <v>214.25</v>
      </c>
      <c r="EB915">
        <v>243.292</v>
      </c>
      <c r="EC915">
        <v>-82.875</v>
      </c>
      <c r="ED915">
        <v>1.7999999999999999E-2</v>
      </c>
      <c r="EE915"/>
    </row>
    <row r="916" spans="127:135" x14ac:dyDescent="0.25">
      <c r="DW916" s="3">
        <v>21</v>
      </c>
      <c r="DX916"/>
      <c r="DY916" s="35">
        <v>1.26E-5</v>
      </c>
      <c r="DZ916">
        <v>223.02699999999999</v>
      </c>
      <c r="EA916">
        <v>215.667</v>
      </c>
      <c r="EB916">
        <v>229.4</v>
      </c>
      <c r="EC916">
        <v>98.531000000000006</v>
      </c>
      <c r="ED916">
        <v>2.1999999999999999E-2</v>
      </c>
      <c r="EE916"/>
    </row>
    <row r="917" spans="127:135" x14ac:dyDescent="0.25">
      <c r="DW917" s="3">
        <v>22</v>
      </c>
      <c r="DX917"/>
      <c r="DY917" s="35">
        <v>7.3699999999999997E-6</v>
      </c>
      <c r="DZ917">
        <v>222.143</v>
      </c>
      <c r="EA917">
        <v>219.185</v>
      </c>
      <c r="EB917">
        <v>226.75200000000001</v>
      </c>
      <c r="EC917">
        <v>-85.236000000000004</v>
      </c>
      <c r="ED917">
        <v>1.2999999999999999E-2</v>
      </c>
      <c r="EE917"/>
    </row>
    <row r="918" spans="127:135" x14ac:dyDescent="0.25">
      <c r="DW918" s="3">
        <v>23</v>
      </c>
      <c r="DX918"/>
      <c r="DY918" s="35">
        <v>1.11E-5</v>
      </c>
      <c r="DZ918">
        <v>218.30699999999999</v>
      </c>
      <c r="EA918">
        <v>206.447</v>
      </c>
      <c r="EB918">
        <v>226.88</v>
      </c>
      <c r="EC918">
        <v>100.008</v>
      </c>
      <c r="ED918">
        <v>1.9E-2</v>
      </c>
      <c r="EE918"/>
    </row>
    <row r="919" spans="127:135" x14ac:dyDescent="0.25">
      <c r="DW919" s="3">
        <v>24</v>
      </c>
      <c r="DX919"/>
      <c r="DY919" s="35">
        <v>1.11E-5</v>
      </c>
      <c r="DZ919">
        <v>214.786</v>
      </c>
      <c r="EA919">
        <v>205.55600000000001</v>
      </c>
      <c r="EB919">
        <v>222.85900000000001</v>
      </c>
      <c r="EC919">
        <v>-83.66</v>
      </c>
      <c r="ED919">
        <v>0.02</v>
      </c>
      <c r="EE919"/>
    </row>
    <row r="920" spans="127:135" x14ac:dyDescent="0.25">
      <c r="DW920" s="3">
        <v>25</v>
      </c>
      <c r="DX920"/>
      <c r="DY920" s="35">
        <v>1.04E-5</v>
      </c>
      <c r="DZ920">
        <v>209.298</v>
      </c>
      <c r="EA920">
        <v>202.44399999999999</v>
      </c>
      <c r="EB920">
        <v>215.93299999999999</v>
      </c>
      <c r="EC920">
        <v>97.125</v>
      </c>
      <c r="ED920">
        <v>1.7999999999999999E-2</v>
      </c>
      <c r="EE920"/>
    </row>
    <row r="921" spans="127:135" x14ac:dyDescent="0.25">
      <c r="DW921" s="3">
        <v>26</v>
      </c>
      <c r="DX921"/>
      <c r="DY921" s="35">
        <v>7.6699999999999994E-6</v>
      </c>
      <c r="DZ921">
        <v>207.49100000000001</v>
      </c>
      <c r="EA921">
        <v>201.27799999999999</v>
      </c>
      <c r="EB921">
        <v>213.95400000000001</v>
      </c>
      <c r="EC921">
        <v>-80.537999999999997</v>
      </c>
      <c r="ED921">
        <v>1.2999999999999999E-2</v>
      </c>
      <c r="EE921"/>
    </row>
    <row r="922" spans="127:135" x14ac:dyDescent="0.25">
      <c r="DW922" s="3">
        <v>27</v>
      </c>
      <c r="DX922"/>
      <c r="DY922" s="35">
        <v>9.5200000000000003E-6</v>
      </c>
      <c r="DZ922">
        <v>205.10499999999999</v>
      </c>
      <c r="EA922">
        <v>201.44399999999999</v>
      </c>
      <c r="EB922">
        <v>210.77799999999999</v>
      </c>
      <c r="EC922">
        <v>97.594999999999999</v>
      </c>
      <c r="ED922">
        <v>1.7000000000000001E-2</v>
      </c>
      <c r="EE922"/>
    </row>
    <row r="923" spans="127:135" x14ac:dyDescent="0.25">
      <c r="DW923" s="3">
        <v>28</v>
      </c>
      <c r="DX923"/>
      <c r="DY923" s="35">
        <v>9.8200000000000008E-6</v>
      </c>
      <c r="DZ923">
        <v>205.56700000000001</v>
      </c>
      <c r="EA923">
        <v>200.77099999999999</v>
      </c>
      <c r="EB923">
        <v>209.73099999999999</v>
      </c>
      <c r="EC923">
        <v>-82.405000000000001</v>
      </c>
      <c r="ED923">
        <v>1.7000000000000001E-2</v>
      </c>
      <c r="EE923"/>
    </row>
    <row r="924" spans="127:135" x14ac:dyDescent="0.25">
      <c r="DW924" s="3">
        <v>29</v>
      </c>
      <c r="DX924"/>
      <c r="DY924" s="35">
        <v>1.01E-5</v>
      </c>
      <c r="DZ924">
        <v>211.822</v>
      </c>
      <c r="EA924">
        <v>208.667</v>
      </c>
      <c r="EB924">
        <v>216.44399999999999</v>
      </c>
      <c r="EC924">
        <v>98.881</v>
      </c>
      <c r="ED924">
        <v>1.7999999999999999E-2</v>
      </c>
      <c r="EE924"/>
    </row>
    <row r="925" spans="127:135" x14ac:dyDescent="0.25">
      <c r="DW925" s="3">
        <v>30</v>
      </c>
      <c r="DX925"/>
      <c r="DY925" s="35">
        <v>9.8200000000000008E-6</v>
      </c>
      <c r="DZ925">
        <v>205.054</v>
      </c>
      <c r="EA925">
        <v>196.89699999999999</v>
      </c>
      <c r="EB925">
        <v>211.61</v>
      </c>
      <c r="EC925">
        <v>-82.647999999999996</v>
      </c>
      <c r="ED925">
        <v>1.7000000000000001E-2</v>
      </c>
      <c r="EE925"/>
    </row>
    <row r="926" spans="127:135" x14ac:dyDescent="0.25">
      <c r="DW926" s="3">
        <v>31</v>
      </c>
      <c r="DX926"/>
      <c r="DY926" s="35">
        <v>1.04E-5</v>
      </c>
      <c r="DZ926">
        <v>201.98099999999999</v>
      </c>
      <c r="EA926">
        <v>199.42400000000001</v>
      </c>
      <c r="EB926">
        <v>204.87100000000001</v>
      </c>
      <c r="EC926">
        <v>96.911000000000001</v>
      </c>
      <c r="ED926">
        <v>1.7999999999999999E-2</v>
      </c>
      <c r="EE926"/>
    </row>
    <row r="927" spans="127:135" x14ac:dyDescent="0.25">
      <c r="DW927" s="3">
        <v>32</v>
      </c>
      <c r="DX927"/>
      <c r="DY927" s="35">
        <v>9.5200000000000003E-6</v>
      </c>
      <c r="DZ927">
        <v>199.56700000000001</v>
      </c>
      <c r="EA927">
        <v>193.91200000000001</v>
      </c>
      <c r="EB927">
        <v>205.84</v>
      </c>
      <c r="EC927">
        <v>-82.147000000000006</v>
      </c>
      <c r="ED927">
        <v>1.6E-2</v>
      </c>
      <c r="EE927"/>
    </row>
    <row r="928" spans="127:135" x14ac:dyDescent="0.25">
      <c r="DW928" s="3">
        <v>33</v>
      </c>
      <c r="DX928"/>
      <c r="DY928" s="35">
        <v>1.04E-5</v>
      </c>
      <c r="DZ928">
        <v>198.34100000000001</v>
      </c>
      <c r="EA928">
        <v>194.333</v>
      </c>
      <c r="EB928">
        <v>202.59700000000001</v>
      </c>
      <c r="EC928">
        <v>96.911000000000001</v>
      </c>
      <c r="ED928">
        <v>1.7999999999999999E-2</v>
      </c>
      <c r="EE928"/>
    </row>
    <row r="929" spans="127:135" x14ac:dyDescent="0.25">
      <c r="DW929" s="3">
        <v>34</v>
      </c>
      <c r="DX929"/>
      <c r="DY929" s="35">
        <v>1.11E-5</v>
      </c>
      <c r="DZ929">
        <v>200.208</v>
      </c>
      <c r="EA929">
        <v>194.333</v>
      </c>
      <c r="EB929">
        <v>204.16499999999999</v>
      </c>
      <c r="EC929">
        <v>-81.634</v>
      </c>
      <c r="ED929">
        <v>1.9E-2</v>
      </c>
      <c r="EE929"/>
    </row>
    <row r="930" spans="127:135" x14ac:dyDescent="0.25">
      <c r="DW930" s="3">
        <v>35</v>
      </c>
      <c r="DX930"/>
      <c r="DY930" s="35">
        <v>8.2900000000000002E-6</v>
      </c>
      <c r="DZ930">
        <v>201.828</v>
      </c>
      <c r="EA930">
        <v>197.547</v>
      </c>
      <c r="EB930">
        <v>206.333</v>
      </c>
      <c r="EC930">
        <v>98.745999999999995</v>
      </c>
      <c r="ED930">
        <v>1.4999999999999999E-2</v>
      </c>
      <c r="EE930"/>
    </row>
    <row r="931" spans="127:135" x14ac:dyDescent="0.25">
      <c r="DW931" s="3">
        <v>36</v>
      </c>
      <c r="DX931"/>
      <c r="DY931" s="35">
        <v>8.6000000000000007E-6</v>
      </c>
      <c r="DZ931">
        <v>205.267</v>
      </c>
      <c r="EA931">
        <v>202.36600000000001</v>
      </c>
      <c r="EB931">
        <v>209.185</v>
      </c>
      <c r="EC931">
        <v>-81.254000000000005</v>
      </c>
      <c r="ED931">
        <v>1.4999999999999999E-2</v>
      </c>
      <c r="EE931"/>
    </row>
    <row r="932" spans="127:135" x14ac:dyDescent="0.25">
      <c r="DW932" s="3">
        <v>37</v>
      </c>
      <c r="DX932"/>
      <c r="DY932" s="35">
        <v>1.26E-5</v>
      </c>
      <c r="DZ932">
        <v>200.91</v>
      </c>
      <c r="EA932">
        <v>193.55600000000001</v>
      </c>
      <c r="EB932">
        <v>205.33099999999999</v>
      </c>
      <c r="EC932">
        <v>97.305999999999997</v>
      </c>
      <c r="ED932">
        <v>2.1999999999999999E-2</v>
      </c>
      <c r="EE932"/>
    </row>
    <row r="933" spans="127:135" x14ac:dyDescent="0.25">
      <c r="DW933" s="3">
        <v>38</v>
      </c>
      <c r="DX933"/>
      <c r="DY933" s="35">
        <v>1.66E-5</v>
      </c>
      <c r="DZ933">
        <v>195.09299999999999</v>
      </c>
      <c r="EA933">
        <v>187.36799999999999</v>
      </c>
      <c r="EB933">
        <v>202.77799999999999</v>
      </c>
      <c r="EC933">
        <v>-82.475999999999999</v>
      </c>
      <c r="ED933">
        <v>2.9000000000000001E-2</v>
      </c>
      <c r="EE933"/>
    </row>
    <row r="934" spans="127:135" x14ac:dyDescent="0.25">
      <c r="DW934" s="3">
        <v>39</v>
      </c>
      <c r="DX934"/>
      <c r="DY934" s="35">
        <v>4.9100000000000004E-6</v>
      </c>
      <c r="DZ934">
        <v>203.95400000000001</v>
      </c>
      <c r="EA934">
        <v>201.904</v>
      </c>
      <c r="EB934">
        <v>207.815</v>
      </c>
      <c r="EC934">
        <v>93.813999999999993</v>
      </c>
      <c r="ED934">
        <v>8.0000000000000002E-3</v>
      </c>
      <c r="EE934"/>
    </row>
    <row r="935" spans="127:135" x14ac:dyDescent="0.25">
      <c r="DW935" s="3">
        <v>40</v>
      </c>
      <c r="DX935"/>
      <c r="DY935" s="35">
        <v>1.04E-5</v>
      </c>
      <c r="DZ935">
        <v>216.869</v>
      </c>
      <c r="EA935">
        <v>207.815</v>
      </c>
      <c r="EB935">
        <v>221.80799999999999</v>
      </c>
      <c r="EC935">
        <v>-81.119</v>
      </c>
      <c r="ED935">
        <v>1.7999999999999999E-2</v>
      </c>
      <c r="EE935"/>
    </row>
    <row r="936" spans="127:135" x14ac:dyDescent="0.25">
      <c r="DW936" s="3">
        <v>41</v>
      </c>
      <c r="DX936"/>
      <c r="DY936" s="35">
        <v>1.5699999999999999E-5</v>
      </c>
      <c r="DZ936">
        <v>225.654</v>
      </c>
      <c r="EA936">
        <v>215.511</v>
      </c>
      <c r="EB936">
        <v>233.78700000000001</v>
      </c>
      <c r="EC936">
        <v>96.843000000000004</v>
      </c>
      <c r="ED936">
        <v>2.8000000000000001E-2</v>
      </c>
      <c r="EE936"/>
    </row>
    <row r="937" spans="127:135" x14ac:dyDescent="0.25">
      <c r="DW937" s="3">
        <v>42</v>
      </c>
      <c r="DX937"/>
      <c r="DY937" s="35">
        <v>8.8999999999999995E-6</v>
      </c>
      <c r="DZ937">
        <v>217.316</v>
      </c>
      <c r="EA937">
        <v>211.13499999999999</v>
      </c>
      <c r="EB937">
        <v>221.786</v>
      </c>
      <c r="EC937">
        <v>-77.471000000000004</v>
      </c>
      <c r="ED937">
        <v>1.4999999999999999E-2</v>
      </c>
      <c r="EE937"/>
    </row>
    <row r="938" spans="127:135" x14ac:dyDescent="0.25">
      <c r="DW938" s="3">
        <v>43</v>
      </c>
      <c r="DX938"/>
      <c r="DY938" s="35">
        <v>1.01E-5</v>
      </c>
      <c r="DZ938">
        <v>220.17500000000001</v>
      </c>
      <c r="EA938">
        <v>215</v>
      </c>
      <c r="EB938">
        <v>226.50899999999999</v>
      </c>
      <c r="EC938">
        <v>93.575999999999993</v>
      </c>
      <c r="ED938">
        <v>1.7999999999999999E-2</v>
      </c>
      <c r="EE938"/>
    </row>
    <row r="939" spans="127:135" x14ac:dyDescent="0.25">
      <c r="DW939" s="3">
        <v>44</v>
      </c>
      <c r="DX939"/>
      <c r="DY939" s="35">
        <v>8.2900000000000002E-6</v>
      </c>
      <c r="DZ939">
        <v>217.11199999999999</v>
      </c>
      <c r="EA939">
        <v>213.11099999999999</v>
      </c>
      <c r="EB939">
        <v>221.87899999999999</v>
      </c>
      <c r="EC939">
        <v>-80.91</v>
      </c>
      <c r="ED939">
        <v>1.4E-2</v>
      </c>
      <c r="EE939"/>
    </row>
    <row r="940" spans="127:135" x14ac:dyDescent="0.25">
      <c r="DW940" s="3">
        <v>45</v>
      </c>
      <c r="DX940"/>
      <c r="DY940" s="35">
        <v>7.3699999999999997E-6</v>
      </c>
      <c r="DZ940">
        <v>211.84899999999999</v>
      </c>
      <c r="EA940">
        <v>207</v>
      </c>
      <c r="EB940">
        <v>216.36699999999999</v>
      </c>
      <c r="EC940">
        <v>94.97</v>
      </c>
      <c r="ED940">
        <v>1.2999999999999999E-2</v>
      </c>
      <c r="EE940"/>
    </row>
    <row r="941" spans="127:135" x14ac:dyDescent="0.25">
      <c r="DW941" s="3">
        <v>46</v>
      </c>
      <c r="DX941"/>
      <c r="DY941" s="35">
        <v>1.2E-5</v>
      </c>
      <c r="DZ941">
        <v>209.148</v>
      </c>
      <c r="EA941">
        <v>206.23599999999999</v>
      </c>
      <c r="EB941">
        <v>212.79300000000001</v>
      </c>
      <c r="EC941">
        <v>-81.027000000000001</v>
      </c>
      <c r="ED941">
        <v>2.1000000000000001E-2</v>
      </c>
      <c r="EE941"/>
    </row>
    <row r="942" spans="127:135" x14ac:dyDescent="0.25">
      <c r="DW942" s="3">
        <v>47</v>
      </c>
      <c r="DX942"/>
      <c r="DY942" s="35">
        <v>1.11E-5</v>
      </c>
      <c r="DZ942">
        <v>208.15299999999999</v>
      </c>
      <c r="EA942">
        <v>202.483</v>
      </c>
      <c r="EB942">
        <v>213.50899999999999</v>
      </c>
      <c r="EC942">
        <v>96.52</v>
      </c>
      <c r="ED942">
        <v>1.9E-2</v>
      </c>
      <c r="EE942"/>
    </row>
    <row r="943" spans="127:135" x14ac:dyDescent="0.25">
      <c r="DW943" s="3">
        <v>48</v>
      </c>
      <c r="DX943"/>
      <c r="DY943" s="35">
        <v>1.0699999999999999E-5</v>
      </c>
      <c r="DZ943">
        <v>214.078</v>
      </c>
      <c r="EA943">
        <v>205.667</v>
      </c>
      <c r="EB943">
        <v>221.88900000000001</v>
      </c>
      <c r="EC943">
        <v>-83.29</v>
      </c>
      <c r="ED943">
        <v>1.9E-2</v>
      </c>
      <c r="EE943"/>
    </row>
    <row r="944" spans="127:135" x14ac:dyDescent="0.25">
      <c r="DW944" s="3">
        <v>49</v>
      </c>
      <c r="DX944"/>
      <c r="DY944" s="35">
        <v>1.2E-5</v>
      </c>
      <c r="DZ944">
        <v>225.4</v>
      </c>
      <c r="EA944">
        <v>216.82499999999999</v>
      </c>
      <c r="EB944">
        <v>230.50899999999999</v>
      </c>
      <c r="EC944">
        <v>99.210999999999999</v>
      </c>
      <c r="ED944">
        <v>2.1000000000000001E-2</v>
      </c>
      <c r="EE944"/>
    </row>
    <row r="945" spans="127:135" x14ac:dyDescent="0.25">
      <c r="DW945" s="3">
        <v>50</v>
      </c>
      <c r="DX945"/>
      <c r="DY945" s="35">
        <v>8.2900000000000002E-6</v>
      </c>
      <c r="DZ945">
        <v>227.40199999999999</v>
      </c>
      <c r="EA945">
        <v>220.19300000000001</v>
      </c>
      <c r="EB945">
        <v>231.61500000000001</v>
      </c>
      <c r="EC945">
        <v>-80.91</v>
      </c>
      <c r="ED945">
        <v>1.4E-2</v>
      </c>
      <c r="EE945"/>
    </row>
    <row r="946" spans="127:135" x14ac:dyDescent="0.25">
      <c r="DW946" s="3">
        <v>51</v>
      </c>
      <c r="DX946"/>
      <c r="DY946" s="35">
        <v>1.47E-5</v>
      </c>
      <c r="DZ946">
        <v>222.83199999999999</v>
      </c>
      <c r="EA946">
        <v>215.03700000000001</v>
      </c>
      <c r="EB946">
        <v>228.905</v>
      </c>
      <c r="EC946">
        <v>97.275000000000006</v>
      </c>
      <c r="ED946">
        <v>2.5999999999999999E-2</v>
      </c>
      <c r="EE946"/>
    </row>
    <row r="947" spans="127:135" x14ac:dyDescent="0.25">
      <c r="DW947" s="3">
        <v>52</v>
      </c>
      <c r="DX947"/>
      <c r="DY947" s="35">
        <v>8.8999999999999995E-6</v>
      </c>
      <c r="DZ947">
        <v>217.751</v>
      </c>
      <c r="EA947">
        <v>214.989</v>
      </c>
      <c r="EB947">
        <v>221.66900000000001</v>
      </c>
      <c r="EC947">
        <v>-81.572999999999993</v>
      </c>
      <c r="ED947">
        <v>1.4999999999999999E-2</v>
      </c>
      <c r="EE947"/>
    </row>
    <row r="948" spans="127:135" x14ac:dyDescent="0.25">
      <c r="DW948" s="3">
        <v>53</v>
      </c>
      <c r="DX948"/>
      <c r="DY948" s="35">
        <v>1.04E-5</v>
      </c>
      <c r="DZ948">
        <v>225.18</v>
      </c>
      <c r="EA948">
        <v>220.08799999999999</v>
      </c>
      <c r="EB948">
        <v>232.648</v>
      </c>
      <c r="EC948">
        <v>93.366</v>
      </c>
      <c r="ED948">
        <v>1.9E-2</v>
      </c>
      <c r="EE948"/>
    </row>
    <row r="949" spans="127:135" x14ac:dyDescent="0.25">
      <c r="DW949" s="3">
        <v>54</v>
      </c>
      <c r="DX949"/>
      <c r="DY949" s="35">
        <v>9.2099999999999999E-6</v>
      </c>
      <c r="DZ949">
        <v>216.89400000000001</v>
      </c>
      <c r="EA949">
        <v>212.333</v>
      </c>
      <c r="EB949">
        <v>221.88900000000001</v>
      </c>
      <c r="EC949">
        <v>-81.87</v>
      </c>
      <c r="ED949">
        <v>1.6E-2</v>
      </c>
      <c r="EE949"/>
    </row>
    <row r="950" spans="127:135" x14ac:dyDescent="0.25">
      <c r="DW950" s="3">
        <v>55</v>
      </c>
      <c r="DX950"/>
      <c r="DY950" s="35">
        <v>1.01E-5</v>
      </c>
      <c r="DZ950">
        <v>218.86500000000001</v>
      </c>
      <c r="EA950">
        <v>212.333</v>
      </c>
      <c r="EB950">
        <v>223.667</v>
      </c>
      <c r="EC950">
        <v>97.125</v>
      </c>
      <c r="ED950">
        <v>1.7999999999999999E-2</v>
      </c>
      <c r="EE950"/>
    </row>
    <row r="951" spans="127:135" x14ac:dyDescent="0.25">
      <c r="DW951" s="3">
        <v>56</v>
      </c>
      <c r="DX951"/>
      <c r="DY951" s="35">
        <v>8.8999999999999995E-6</v>
      </c>
      <c r="DZ951">
        <v>215.03100000000001</v>
      </c>
      <c r="EA951">
        <v>206.44399999999999</v>
      </c>
      <c r="EB951">
        <v>221</v>
      </c>
      <c r="EC951">
        <v>-79.875</v>
      </c>
      <c r="ED951">
        <v>1.6E-2</v>
      </c>
      <c r="EE951"/>
    </row>
    <row r="952" spans="127:135" x14ac:dyDescent="0.25">
      <c r="DW952" s="3">
        <v>57</v>
      </c>
      <c r="DX952"/>
      <c r="DY952" s="35">
        <v>6.1399999999999997E-6</v>
      </c>
      <c r="DZ952">
        <v>207.417</v>
      </c>
      <c r="EA952">
        <v>201.70400000000001</v>
      </c>
      <c r="EB952">
        <v>214.06800000000001</v>
      </c>
      <c r="EC952">
        <v>98.972999999999999</v>
      </c>
      <c r="ED952">
        <v>0.01</v>
      </c>
      <c r="EE952"/>
    </row>
    <row r="953" spans="127:135" x14ac:dyDescent="0.25">
      <c r="DW953" s="3">
        <v>58</v>
      </c>
      <c r="DX953"/>
      <c r="DY953" s="35">
        <v>9.2099999999999999E-6</v>
      </c>
      <c r="DZ953">
        <v>203.91200000000001</v>
      </c>
      <c r="EA953">
        <v>195.04499999999999</v>
      </c>
      <c r="EB953">
        <v>212.506</v>
      </c>
      <c r="EC953">
        <v>-82.147000000000006</v>
      </c>
      <c r="ED953">
        <v>1.6E-2</v>
      </c>
      <c r="EE953"/>
    </row>
    <row r="954" spans="127:135" x14ac:dyDescent="0.25">
      <c r="DW954" s="3">
        <v>59</v>
      </c>
      <c r="DX954"/>
      <c r="DY954" s="35">
        <v>7.3699999999999997E-6</v>
      </c>
      <c r="DZ954">
        <v>202.881</v>
      </c>
      <c r="EA954">
        <v>195.59299999999999</v>
      </c>
      <c r="EB954">
        <v>208.16800000000001</v>
      </c>
      <c r="EC954">
        <v>94.97</v>
      </c>
      <c r="ED954">
        <v>1.2999999999999999E-2</v>
      </c>
      <c r="EE954"/>
    </row>
    <row r="955" spans="127:135" x14ac:dyDescent="0.25">
      <c r="DW955" s="3">
        <v>60</v>
      </c>
      <c r="DX955"/>
      <c r="DY955" s="35">
        <v>1.66E-5</v>
      </c>
      <c r="DZ955">
        <v>200.04</v>
      </c>
      <c r="EA955">
        <v>190.50800000000001</v>
      </c>
      <c r="EB955">
        <v>209.352</v>
      </c>
      <c r="EC955">
        <v>-81.415999999999997</v>
      </c>
      <c r="ED955">
        <v>2.9000000000000001E-2</v>
      </c>
      <c r="EE955"/>
    </row>
    <row r="956" spans="127:135" x14ac:dyDescent="0.25">
      <c r="DW956" s="3">
        <v>61</v>
      </c>
      <c r="DX956"/>
      <c r="DY956" s="35">
        <v>9.5200000000000003E-6</v>
      </c>
      <c r="DZ956">
        <v>190.08199999999999</v>
      </c>
      <c r="EA956">
        <v>183.84399999999999</v>
      </c>
      <c r="EB956">
        <v>194.50399999999999</v>
      </c>
      <c r="EC956">
        <v>97.594999999999999</v>
      </c>
      <c r="ED956">
        <v>1.7000000000000001E-2</v>
      </c>
      <c r="EE956"/>
    </row>
    <row r="957" spans="127:135" x14ac:dyDescent="0.25">
      <c r="DW957" s="3">
        <v>62</v>
      </c>
      <c r="DX957"/>
      <c r="DY957" s="35">
        <v>6.4500000000000001E-6</v>
      </c>
      <c r="DZ957">
        <v>182.78700000000001</v>
      </c>
      <c r="EA957">
        <v>177.88900000000001</v>
      </c>
      <c r="EB957">
        <v>187.667</v>
      </c>
      <c r="EC957">
        <v>-83.991</v>
      </c>
      <c r="ED957">
        <v>1.0999999999999999E-2</v>
      </c>
      <c r="EE957"/>
    </row>
    <row r="958" spans="127:135" x14ac:dyDescent="0.25">
      <c r="DW958" s="3">
        <v>63</v>
      </c>
      <c r="DX958"/>
      <c r="DY958" s="35">
        <v>9.8200000000000008E-6</v>
      </c>
      <c r="DZ958">
        <v>178.01499999999999</v>
      </c>
      <c r="EA958">
        <v>172.78200000000001</v>
      </c>
      <c r="EB958">
        <v>183.40299999999999</v>
      </c>
      <c r="EC958">
        <v>95.528000000000006</v>
      </c>
      <c r="ED958">
        <v>1.7000000000000001E-2</v>
      </c>
      <c r="EE958"/>
    </row>
    <row r="959" spans="127:135" x14ac:dyDescent="0.25">
      <c r="DW959" s="3">
        <v>64</v>
      </c>
      <c r="DX959"/>
      <c r="DY959" s="35">
        <v>4.3000000000000003E-6</v>
      </c>
      <c r="DZ959">
        <v>170.95</v>
      </c>
      <c r="EA959">
        <v>163.815</v>
      </c>
      <c r="EB959">
        <v>176.566</v>
      </c>
      <c r="EC959">
        <v>-77.004999999999995</v>
      </c>
      <c r="ED959">
        <v>7.0000000000000001E-3</v>
      </c>
      <c r="EE959"/>
    </row>
    <row r="960" spans="127:135" x14ac:dyDescent="0.25">
      <c r="DW960" s="3">
        <v>65</v>
      </c>
      <c r="DX960"/>
      <c r="DY960" s="35">
        <v>4.9100000000000004E-6</v>
      </c>
      <c r="DZ960">
        <v>162.77600000000001</v>
      </c>
      <c r="EA960">
        <v>160.333</v>
      </c>
      <c r="EB960">
        <v>164.04400000000001</v>
      </c>
      <c r="EC960">
        <v>97.594999999999999</v>
      </c>
      <c r="ED960">
        <v>8.0000000000000002E-3</v>
      </c>
      <c r="EE960"/>
    </row>
    <row r="961" spans="127:136" x14ac:dyDescent="0.25">
      <c r="DW961" s="3">
        <v>66</v>
      </c>
      <c r="DX961"/>
      <c r="DY961" s="35">
        <v>7.6699999999999994E-6</v>
      </c>
      <c r="DZ961">
        <v>159.50299999999999</v>
      </c>
      <c r="EA961">
        <v>150.42599999999999</v>
      </c>
      <c r="EB961">
        <v>163.53700000000001</v>
      </c>
      <c r="EC961">
        <v>-85.236000000000004</v>
      </c>
      <c r="ED961">
        <v>1.2999999999999999E-2</v>
      </c>
      <c r="EE961"/>
    </row>
    <row r="962" spans="127:136" x14ac:dyDescent="0.25">
      <c r="DW962" s="3">
        <v>67</v>
      </c>
      <c r="DX962"/>
      <c r="DY962" s="35">
        <v>8.2900000000000002E-6</v>
      </c>
      <c r="DZ962">
        <v>159.06399999999999</v>
      </c>
      <c r="EA962">
        <v>153.148</v>
      </c>
      <c r="EB962">
        <v>160.78299999999999</v>
      </c>
      <c r="EC962">
        <v>98.745999999999995</v>
      </c>
      <c r="ED962">
        <v>1.4999999999999999E-2</v>
      </c>
      <c r="EE962"/>
    </row>
    <row r="963" spans="127:136" x14ac:dyDescent="0.25">
      <c r="DW963" s="3">
        <v>68</v>
      </c>
      <c r="DX963"/>
      <c r="DY963" s="35">
        <v>8.8999999999999995E-6</v>
      </c>
      <c r="DZ963">
        <v>154.886</v>
      </c>
      <c r="EA963">
        <v>152.21700000000001</v>
      </c>
      <c r="EB963">
        <v>160.857</v>
      </c>
      <c r="EC963">
        <v>-83.884</v>
      </c>
      <c r="ED963">
        <v>1.6E-2</v>
      </c>
      <c r="EE963"/>
    </row>
    <row r="964" spans="127:136" x14ac:dyDescent="0.25">
      <c r="DW964" s="3">
        <v>69</v>
      </c>
      <c r="DX964"/>
      <c r="DY964" s="35">
        <v>1.2E-5</v>
      </c>
      <c r="DZ964">
        <v>150.41399999999999</v>
      </c>
      <c r="EA964">
        <v>147.012</v>
      </c>
      <c r="EB964">
        <v>154.37100000000001</v>
      </c>
      <c r="EC964">
        <v>99.210999999999999</v>
      </c>
      <c r="ED964">
        <v>2.1000000000000001E-2</v>
      </c>
      <c r="EE964"/>
    </row>
    <row r="965" spans="127:136" x14ac:dyDescent="0.25">
      <c r="DW965" s="3">
        <v>70</v>
      </c>
      <c r="DX965"/>
      <c r="DY965" s="35">
        <v>1.17E-5</v>
      </c>
      <c r="DZ965">
        <v>146.23400000000001</v>
      </c>
      <c r="EA965">
        <v>142.44399999999999</v>
      </c>
      <c r="EB965">
        <v>150.798</v>
      </c>
      <c r="EC965">
        <v>-82.304000000000002</v>
      </c>
      <c r="ED965">
        <v>2.1000000000000001E-2</v>
      </c>
      <c r="EE965"/>
    </row>
    <row r="966" spans="127:136" x14ac:dyDescent="0.25">
      <c r="DW966" s="3">
        <v>71</v>
      </c>
      <c r="DX966"/>
      <c r="DY966" s="35">
        <v>9.2099999999999999E-6</v>
      </c>
      <c r="DZ966">
        <v>143.54300000000001</v>
      </c>
      <c r="EA966">
        <v>137.84100000000001</v>
      </c>
      <c r="EB966">
        <v>147.55000000000001</v>
      </c>
      <c r="EC966">
        <v>98.13</v>
      </c>
      <c r="ED966">
        <v>1.6E-2</v>
      </c>
      <c r="EE966"/>
    </row>
    <row r="967" spans="127:136" x14ac:dyDescent="0.25">
      <c r="DW967" s="3">
        <v>72</v>
      </c>
      <c r="DX967" t="s">
        <v>3</v>
      </c>
      <c r="DY967" s="35">
        <v>9.9399999999999997E-6</v>
      </c>
      <c r="DZ967">
        <v>201.20500000000001</v>
      </c>
      <c r="EA967">
        <v>194.964</v>
      </c>
      <c r="EB967">
        <v>206.87899999999999</v>
      </c>
      <c r="EC967">
        <v>8.8670000000000009</v>
      </c>
      <c r="ED967">
        <v>1.7000000000000001E-2</v>
      </c>
      <c r="EE967"/>
    </row>
    <row r="968" spans="127:136" x14ac:dyDescent="0.25">
      <c r="DW968" s="3">
        <v>73</v>
      </c>
      <c r="DX968" t="s">
        <v>7</v>
      </c>
      <c r="DY968" s="35">
        <v>2.2900000000000001E-6</v>
      </c>
      <c r="DZ968">
        <v>23.082000000000001</v>
      </c>
      <c r="EA968">
        <v>22.323</v>
      </c>
      <c r="EB968">
        <v>23.809000000000001</v>
      </c>
      <c r="EC968">
        <v>90.328999999999994</v>
      </c>
      <c r="ED968">
        <v>4.0000000000000001E-3</v>
      </c>
      <c r="EE968"/>
    </row>
    <row r="969" spans="127:136" x14ac:dyDescent="0.25">
      <c r="DW969" s="3">
        <v>74</v>
      </c>
      <c r="DX969" t="s">
        <v>4</v>
      </c>
      <c r="DY969" s="35">
        <v>4.3000000000000003E-6</v>
      </c>
      <c r="DZ969">
        <v>143.54300000000001</v>
      </c>
      <c r="EA969">
        <v>137.84100000000001</v>
      </c>
      <c r="EB969">
        <v>147.55000000000001</v>
      </c>
      <c r="EC969">
        <v>-85.236000000000004</v>
      </c>
      <c r="ED969">
        <v>7.0000000000000001E-3</v>
      </c>
      <c r="EE969"/>
    </row>
    <row r="970" spans="127:136" x14ac:dyDescent="0.25">
      <c r="DW970" s="3">
        <v>75</v>
      </c>
      <c r="DX970" t="s">
        <v>5</v>
      </c>
      <c r="DY970" s="35">
        <v>1.66E-5</v>
      </c>
      <c r="DZ970">
        <v>232.96600000000001</v>
      </c>
      <c r="EA970">
        <v>220.19300000000001</v>
      </c>
      <c r="EB970">
        <v>243.292</v>
      </c>
      <c r="EC970">
        <v>100.008</v>
      </c>
      <c r="ED970">
        <v>2.9000000000000001E-2</v>
      </c>
      <c r="EE970"/>
    </row>
    <row r="971" spans="127:136" x14ac:dyDescent="0.25">
      <c r="DW971" s="3">
        <v>72</v>
      </c>
      <c r="DX971" t="s">
        <v>161</v>
      </c>
      <c r="DY971" s="35">
        <v>6.8499999999999995E-4</v>
      </c>
      <c r="DZ971">
        <v>202.16300000000001</v>
      </c>
      <c r="EA971">
        <v>137.89099999999999</v>
      </c>
      <c r="EB971">
        <v>243.114</v>
      </c>
      <c r="EC971">
        <v>97.52</v>
      </c>
      <c r="ED971">
        <v>1.236</v>
      </c>
      <c r="EE971"/>
    </row>
    <row r="972" spans="127:136" x14ac:dyDescent="0.25">
      <c r="DX972" t="s">
        <v>147</v>
      </c>
      <c r="DY972"/>
      <c r="DZ972"/>
      <c r="EA972"/>
      <c r="EB972"/>
      <c r="EC972"/>
      <c r="ED972">
        <v>5.0250000000000004</v>
      </c>
      <c r="EE972"/>
    </row>
    <row r="973" spans="127:136" x14ac:dyDescent="0.25">
      <c r="DX973"/>
      <c r="DY973"/>
      <c r="DZ973"/>
      <c r="EA973"/>
      <c r="EB973"/>
      <c r="EC973"/>
      <c r="ED973"/>
      <c r="EE973" t="s">
        <v>8</v>
      </c>
    </row>
    <row r="974" spans="127:136" x14ac:dyDescent="0.25">
      <c r="DX974"/>
      <c r="DY974"/>
      <c r="DZ974"/>
      <c r="EA974"/>
      <c r="EB974"/>
      <c r="EC974"/>
      <c r="ED974"/>
      <c r="EE974">
        <f>ED971/ED967</f>
        <v>72.705882352941174</v>
      </c>
      <c r="EF974">
        <f>ED972/ED967</f>
        <v>295.58823529411762</v>
      </c>
    </row>
    <row r="975" spans="127:136" x14ac:dyDescent="0.25">
      <c r="DX975"/>
      <c r="DY975"/>
      <c r="DZ975">
        <f>EA976-EF974</f>
        <v>90.950226244343924</v>
      </c>
      <c r="EA975">
        <f>ED972/(ED967+ED968)</f>
        <v>239.28571428571428</v>
      </c>
      <c r="EB975">
        <f>EC976-EE974</f>
        <v>22.371040723981892</v>
      </c>
      <c r="EC975">
        <f>ED971/(ED967+ED968)</f>
        <v>58.857142857142854</v>
      </c>
      <c r="ED975" t="s">
        <v>9</v>
      </c>
      <c r="EE975">
        <f>ED971/ED970</f>
        <v>42.620689655172413</v>
      </c>
      <c r="EF975">
        <f>ED972/ED970</f>
        <v>173.27586206896552</v>
      </c>
    </row>
    <row r="976" spans="127:136" x14ac:dyDescent="0.25">
      <c r="DX976"/>
      <c r="DY976"/>
      <c r="DZ976"/>
      <c r="EA976">
        <f>ED972/(ED967-ED968)</f>
        <v>386.53846153846155</v>
      </c>
      <c r="EB976"/>
      <c r="EC976">
        <f>ED971/(ED967-ED968)</f>
        <v>95.076923076923066</v>
      </c>
      <c r="ED976" t="s">
        <v>10</v>
      </c>
      <c r="EE976">
        <f>ED971/ED969</f>
        <v>176.57142857142856</v>
      </c>
      <c r="EF976">
        <f>ED972/ED969</f>
        <v>717.85714285714289</v>
      </c>
    </row>
    <row r="978" spans="127:135" x14ac:dyDescent="0.25">
      <c r="DW978" s="36" t="s">
        <v>165</v>
      </c>
    </row>
    <row r="979" spans="127:135" x14ac:dyDescent="0.25">
      <c r="DW979" s="3" t="s">
        <v>12</v>
      </c>
      <c r="DX979" t="s">
        <v>2</v>
      </c>
      <c r="DY979" t="s">
        <v>3</v>
      </c>
      <c r="DZ979" t="s">
        <v>4</v>
      </c>
      <c r="EA979" t="s">
        <v>5</v>
      </c>
      <c r="EB979" t="s">
        <v>6</v>
      </c>
      <c r="EC979" t="s">
        <v>13</v>
      </c>
      <c r="ED979"/>
      <c r="EE979"/>
    </row>
    <row r="980" spans="127:135" x14ac:dyDescent="0.25">
      <c r="DW980" s="3">
        <v>1</v>
      </c>
      <c r="DX980" s="35">
        <v>5.8300000000000001E-6</v>
      </c>
      <c r="DY980">
        <v>179.28200000000001</v>
      </c>
      <c r="DZ980">
        <v>177.76499999999999</v>
      </c>
      <c r="EA980">
        <v>180.506</v>
      </c>
      <c r="EB980">
        <v>96.34</v>
      </c>
      <c r="EC980">
        <v>0.01</v>
      </c>
      <c r="ED980"/>
      <c r="EE980"/>
    </row>
    <row r="981" spans="127:135" x14ac:dyDescent="0.25">
      <c r="DW981" s="3">
        <v>2</v>
      </c>
      <c r="DX981" s="35">
        <v>7.0600000000000002E-6</v>
      </c>
      <c r="DY981">
        <v>180.69200000000001</v>
      </c>
      <c r="DZ981">
        <v>176.38200000000001</v>
      </c>
      <c r="EA981">
        <v>187.44399999999999</v>
      </c>
      <c r="EB981">
        <v>-84.805999999999997</v>
      </c>
      <c r="EC981">
        <v>1.2E-2</v>
      </c>
      <c r="ED981"/>
      <c r="EE981"/>
    </row>
    <row r="982" spans="127:135" x14ac:dyDescent="0.25">
      <c r="DW982" s="3">
        <v>3</v>
      </c>
      <c r="DX982" s="35">
        <v>8.8999999999999995E-6</v>
      </c>
      <c r="DY982">
        <v>193.21100000000001</v>
      </c>
      <c r="DZ982">
        <v>187.44399999999999</v>
      </c>
      <c r="EA982">
        <v>198.524</v>
      </c>
      <c r="EB982">
        <v>96.116</v>
      </c>
      <c r="EC982">
        <v>1.6E-2</v>
      </c>
      <c r="ED982"/>
      <c r="EE982"/>
    </row>
    <row r="983" spans="127:135" x14ac:dyDescent="0.25">
      <c r="DW983" s="3">
        <v>4</v>
      </c>
      <c r="DX983" s="35">
        <v>8.2900000000000002E-6</v>
      </c>
      <c r="DY983">
        <v>195.446</v>
      </c>
      <c r="DZ983">
        <v>186.91499999999999</v>
      </c>
      <c r="EA983">
        <v>203.41</v>
      </c>
      <c r="EB983">
        <v>-83.418000000000006</v>
      </c>
      <c r="EC983">
        <v>1.4E-2</v>
      </c>
      <c r="ED983"/>
      <c r="EE983"/>
    </row>
    <row r="984" spans="127:135" x14ac:dyDescent="0.25">
      <c r="DW984" s="3">
        <v>5</v>
      </c>
      <c r="DX984" s="35">
        <v>7.3699999999999997E-6</v>
      </c>
      <c r="DY984">
        <v>198.33799999999999</v>
      </c>
      <c r="DZ984">
        <v>191.559</v>
      </c>
      <c r="EA984">
        <v>203.43199999999999</v>
      </c>
      <c r="EB984">
        <v>94.763999999999996</v>
      </c>
      <c r="EC984">
        <v>1.2999999999999999E-2</v>
      </c>
      <c r="ED984"/>
      <c r="EE984"/>
    </row>
    <row r="985" spans="127:135" x14ac:dyDescent="0.25">
      <c r="DW985" s="3">
        <v>6</v>
      </c>
      <c r="DX985" s="35">
        <v>6.4500000000000001E-6</v>
      </c>
      <c r="DY985">
        <v>197.07900000000001</v>
      </c>
      <c r="DZ985">
        <v>193.16300000000001</v>
      </c>
      <c r="EA985">
        <v>201.63</v>
      </c>
      <c r="EB985">
        <v>-84.289000000000001</v>
      </c>
      <c r="EC985">
        <v>1.0999999999999999E-2</v>
      </c>
      <c r="ED985"/>
      <c r="EE985"/>
    </row>
    <row r="986" spans="127:135" x14ac:dyDescent="0.25">
      <c r="DW986" s="3">
        <v>7</v>
      </c>
      <c r="DX986" s="35">
        <v>1.17E-5</v>
      </c>
      <c r="DY986">
        <v>204.27</v>
      </c>
      <c r="DZ986">
        <v>199.691</v>
      </c>
      <c r="EA986">
        <v>211.21600000000001</v>
      </c>
      <c r="EB986">
        <v>96.34</v>
      </c>
      <c r="EC986">
        <v>0.02</v>
      </c>
      <c r="ED986"/>
      <c r="EE986"/>
    </row>
    <row r="987" spans="127:135" x14ac:dyDescent="0.25">
      <c r="DW987" s="3">
        <v>8</v>
      </c>
      <c r="DX987" s="35">
        <v>9.8200000000000008E-6</v>
      </c>
      <c r="DY987">
        <v>214.48099999999999</v>
      </c>
      <c r="DZ987">
        <v>206.88900000000001</v>
      </c>
      <c r="EA987">
        <v>219.66499999999999</v>
      </c>
      <c r="EB987">
        <v>-80.837999999999994</v>
      </c>
      <c r="EC987">
        <v>1.7000000000000001E-2</v>
      </c>
      <c r="ED987"/>
      <c r="EE987"/>
    </row>
    <row r="988" spans="127:135" x14ac:dyDescent="0.25">
      <c r="DW988" s="3">
        <v>9</v>
      </c>
      <c r="DX988" s="35">
        <v>9.5200000000000003E-6</v>
      </c>
      <c r="DY988">
        <v>218.142</v>
      </c>
      <c r="DZ988">
        <v>210.06700000000001</v>
      </c>
      <c r="EA988">
        <v>225.38499999999999</v>
      </c>
      <c r="EB988">
        <v>93.813999999999993</v>
      </c>
      <c r="EC988">
        <v>1.7000000000000001E-2</v>
      </c>
      <c r="ED988"/>
      <c r="EE988"/>
    </row>
    <row r="989" spans="127:135" x14ac:dyDescent="0.25">
      <c r="DW989" s="3">
        <v>10</v>
      </c>
      <c r="DX989" s="35">
        <v>8.6000000000000007E-6</v>
      </c>
      <c r="DY989">
        <v>218.20599999999999</v>
      </c>
      <c r="DZ989">
        <v>209</v>
      </c>
      <c r="EA989">
        <v>226.238</v>
      </c>
      <c r="EB989">
        <v>-85.763999999999996</v>
      </c>
      <c r="EC989">
        <v>1.4999999999999999E-2</v>
      </c>
      <c r="ED989"/>
      <c r="EE989"/>
    </row>
    <row r="990" spans="127:135" x14ac:dyDescent="0.25">
      <c r="DW990" s="3">
        <v>11</v>
      </c>
      <c r="DX990" s="35">
        <v>1.0699999999999999E-5</v>
      </c>
      <c r="DY990">
        <v>213.744</v>
      </c>
      <c r="DZ990">
        <v>207.18299999999999</v>
      </c>
      <c r="EA990">
        <v>219.673</v>
      </c>
      <c r="EB990">
        <v>96.71</v>
      </c>
      <c r="EC990">
        <v>1.9E-2</v>
      </c>
      <c r="ED990"/>
      <c r="EE990"/>
    </row>
    <row r="991" spans="127:135" x14ac:dyDescent="0.25">
      <c r="DW991" s="3">
        <v>12</v>
      </c>
      <c r="DX991" s="35">
        <v>1.0699999999999999E-5</v>
      </c>
      <c r="DY991">
        <v>211.65199999999999</v>
      </c>
      <c r="DZ991">
        <v>203.678</v>
      </c>
      <c r="EA991">
        <v>217.77600000000001</v>
      </c>
      <c r="EB991">
        <v>-84.957999999999998</v>
      </c>
      <c r="EC991">
        <v>1.9E-2</v>
      </c>
      <c r="ED991"/>
      <c r="EE991"/>
    </row>
    <row r="992" spans="127:135" x14ac:dyDescent="0.25">
      <c r="DW992" s="3">
        <v>13</v>
      </c>
      <c r="DX992" s="35">
        <v>1.04E-5</v>
      </c>
      <c r="DY992">
        <v>217.3</v>
      </c>
      <c r="DZ992">
        <v>207.07400000000001</v>
      </c>
      <c r="EA992">
        <v>226.434</v>
      </c>
      <c r="EB992">
        <v>97.125</v>
      </c>
      <c r="EC992">
        <v>1.7999999999999999E-2</v>
      </c>
      <c r="ED992"/>
      <c r="EE992"/>
    </row>
    <row r="993" spans="127:135" x14ac:dyDescent="0.25">
      <c r="DW993" s="3">
        <v>14</v>
      </c>
      <c r="DX993" s="35">
        <v>1.2300000000000001E-5</v>
      </c>
      <c r="DY993">
        <v>217.87799999999999</v>
      </c>
      <c r="DZ993">
        <v>212.63300000000001</v>
      </c>
      <c r="EA993">
        <v>223.667</v>
      </c>
      <c r="EB993">
        <v>-85.710999999999999</v>
      </c>
      <c r="EC993">
        <v>2.1999999999999999E-2</v>
      </c>
      <c r="ED993"/>
      <c r="EE993"/>
    </row>
    <row r="994" spans="127:135" x14ac:dyDescent="0.25">
      <c r="DW994" s="3">
        <v>15</v>
      </c>
      <c r="DX994" s="35">
        <v>1.01E-5</v>
      </c>
      <c r="DY994">
        <v>226.66</v>
      </c>
      <c r="DZ994">
        <v>221.72900000000001</v>
      </c>
      <c r="EA994">
        <v>232.41399999999999</v>
      </c>
      <c r="EB994">
        <v>97.125</v>
      </c>
      <c r="EC994">
        <v>1.7999999999999999E-2</v>
      </c>
      <c r="ED994"/>
      <c r="EE994"/>
    </row>
    <row r="995" spans="127:135" x14ac:dyDescent="0.25">
      <c r="DW995" s="3">
        <v>16</v>
      </c>
      <c r="DX995" s="35">
        <v>1.04E-5</v>
      </c>
      <c r="DY995">
        <v>231.20099999999999</v>
      </c>
      <c r="DZ995">
        <v>223.029</v>
      </c>
      <c r="EA995">
        <v>239.54400000000001</v>
      </c>
      <c r="EB995">
        <v>-84.805999999999997</v>
      </c>
      <c r="EC995">
        <v>1.9E-2</v>
      </c>
      <c r="ED995"/>
      <c r="EE995"/>
    </row>
    <row r="996" spans="127:135" x14ac:dyDescent="0.25">
      <c r="DW996" s="3">
        <v>17</v>
      </c>
      <c r="DX996" s="35">
        <v>1.04E-5</v>
      </c>
      <c r="DY996">
        <v>235.58</v>
      </c>
      <c r="DZ996">
        <v>226.488</v>
      </c>
      <c r="EA996">
        <v>246.37</v>
      </c>
      <c r="EB996">
        <v>96.911000000000001</v>
      </c>
      <c r="EC996">
        <v>1.7999999999999999E-2</v>
      </c>
      <c r="ED996"/>
      <c r="EE996"/>
    </row>
    <row r="997" spans="127:135" x14ac:dyDescent="0.25">
      <c r="DW997" s="3">
        <v>18</v>
      </c>
      <c r="DX997" s="35">
        <v>9.5200000000000003E-6</v>
      </c>
      <c r="DY997">
        <v>236.899</v>
      </c>
      <c r="DZ997">
        <v>228.667</v>
      </c>
      <c r="EA997">
        <v>242.667</v>
      </c>
      <c r="EB997">
        <v>-84.289000000000001</v>
      </c>
      <c r="EC997">
        <v>1.7000000000000001E-2</v>
      </c>
      <c r="ED997"/>
      <c r="EE997"/>
    </row>
    <row r="998" spans="127:135" x14ac:dyDescent="0.25">
      <c r="DW998" s="3">
        <v>19</v>
      </c>
      <c r="DX998" s="35">
        <v>1.11E-5</v>
      </c>
      <c r="DY998">
        <v>235.28800000000001</v>
      </c>
      <c r="DZ998">
        <v>225.672</v>
      </c>
      <c r="EA998">
        <v>245.45400000000001</v>
      </c>
      <c r="EB998">
        <v>95.042000000000002</v>
      </c>
      <c r="EC998">
        <v>1.9E-2</v>
      </c>
      <c r="ED998"/>
      <c r="EE998"/>
    </row>
    <row r="999" spans="127:135" x14ac:dyDescent="0.25">
      <c r="DW999" s="3">
        <v>20</v>
      </c>
      <c r="DX999" s="35">
        <v>9.8200000000000008E-6</v>
      </c>
      <c r="DY999">
        <v>235.66499999999999</v>
      </c>
      <c r="DZ999">
        <v>227.55600000000001</v>
      </c>
      <c r="EA999">
        <v>245.08600000000001</v>
      </c>
      <c r="EB999">
        <v>-82.647999999999996</v>
      </c>
      <c r="EC999">
        <v>1.7000000000000001E-2</v>
      </c>
      <c r="ED999"/>
      <c r="EE999"/>
    </row>
    <row r="1000" spans="127:135" x14ac:dyDescent="0.25">
      <c r="DW1000" s="3">
        <v>21</v>
      </c>
      <c r="DX1000" s="35">
        <v>1.2E-5</v>
      </c>
      <c r="DY1000">
        <v>228.76499999999999</v>
      </c>
      <c r="DZ1000">
        <v>219.90299999999999</v>
      </c>
      <c r="EA1000">
        <v>239.596</v>
      </c>
      <c r="EB1000">
        <v>96.009</v>
      </c>
      <c r="EC1000">
        <v>2.1000000000000001E-2</v>
      </c>
      <c r="ED1000"/>
      <c r="EE1000"/>
    </row>
    <row r="1001" spans="127:135" x14ac:dyDescent="0.25">
      <c r="DW1001" s="3">
        <v>22</v>
      </c>
      <c r="DX1001" s="35">
        <v>8.8999999999999995E-6</v>
      </c>
      <c r="DY1001">
        <v>229.5</v>
      </c>
      <c r="DZ1001">
        <v>220.22200000000001</v>
      </c>
      <c r="EA1001">
        <v>235.661</v>
      </c>
      <c r="EB1001">
        <v>-83.884</v>
      </c>
      <c r="EC1001">
        <v>1.6E-2</v>
      </c>
      <c r="ED1001"/>
      <c r="EE1001"/>
    </row>
    <row r="1002" spans="127:135" x14ac:dyDescent="0.25">
      <c r="DW1002" s="3">
        <v>23</v>
      </c>
      <c r="DX1002" s="35">
        <v>8.2900000000000002E-6</v>
      </c>
      <c r="DY1002">
        <v>225.935</v>
      </c>
      <c r="DZ1002">
        <v>220.22200000000001</v>
      </c>
      <c r="EA1002">
        <v>232.77799999999999</v>
      </c>
      <c r="EB1002">
        <v>99.09</v>
      </c>
      <c r="EC1002">
        <v>1.4E-2</v>
      </c>
      <c r="ED1002"/>
      <c r="EE1002"/>
    </row>
    <row r="1003" spans="127:135" x14ac:dyDescent="0.25">
      <c r="DW1003" s="3">
        <v>24</v>
      </c>
      <c r="DX1003" s="35">
        <v>1.3200000000000001E-5</v>
      </c>
      <c r="DY1003">
        <v>225.839</v>
      </c>
      <c r="DZ1003">
        <v>219.21799999999999</v>
      </c>
      <c r="EA1003">
        <v>232.333</v>
      </c>
      <c r="EB1003">
        <v>-84.56</v>
      </c>
      <c r="EC1003">
        <v>2.3E-2</v>
      </c>
      <c r="ED1003"/>
      <c r="EE1003"/>
    </row>
    <row r="1004" spans="127:135" x14ac:dyDescent="0.25">
      <c r="DW1004" s="3">
        <v>25</v>
      </c>
      <c r="DX1004" s="35">
        <v>1.0699999999999999E-5</v>
      </c>
      <c r="DY1004">
        <v>224.67699999999999</v>
      </c>
      <c r="DZ1004">
        <v>208.02799999999999</v>
      </c>
      <c r="EA1004">
        <v>238.458</v>
      </c>
      <c r="EB1004">
        <v>96.71</v>
      </c>
      <c r="EC1004">
        <v>1.9E-2</v>
      </c>
      <c r="ED1004"/>
      <c r="EE1004"/>
    </row>
    <row r="1005" spans="127:135" x14ac:dyDescent="0.25">
      <c r="DW1005" s="3">
        <v>26</v>
      </c>
      <c r="DX1005" s="35">
        <v>1.01E-5</v>
      </c>
      <c r="DY1005">
        <v>211.66399999999999</v>
      </c>
      <c r="DZ1005">
        <v>204.529</v>
      </c>
      <c r="EA1005">
        <v>225.26599999999999</v>
      </c>
      <c r="EB1005">
        <v>-84.471999999999994</v>
      </c>
      <c r="EC1005">
        <v>1.7000000000000001E-2</v>
      </c>
      <c r="ED1005"/>
      <c r="EE1005"/>
    </row>
    <row r="1006" spans="127:135" x14ac:dyDescent="0.25">
      <c r="DW1006" s="3">
        <v>27</v>
      </c>
      <c r="DX1006" s="35">
        <v>8.2900000000000002E-6</v>
      </c>
      <c r="DY1006">
        <v>208.44399999999999</v>
      </c>
      <c r="DZ1006">
        <v>199.815</v>
      </c>
      <c r="EA1006">
        <v>219.09700000000001</v>
      </c>
      <c r="EB1006">
        <v>96.581999999999994</v>
      </c>
      <c r="EC1006">
        <v>1.4E-2</v>
      </c>
      <c r="ED1006"/>
      <c r="EE1006"/>
    </row>
    <row r="1007" spans="127:135" x14ac:dyDescent="0.25">
      <c r="DW1007" s="3">
        <v>28</v>
      </c>
      <c r="DX1007" s="35">
        <v>1.0699999999999999E-5</v>
      </c>
      <c r="DY1007">
        <v>200.11099999999999</v>
      </c>
      <c r="DZ1007">
        <v>195.916</v>
      </c>
      <c r="EA1007">
        <v>206.67599999999999</v>
      </c>
      <c r="EB1007">
        <v>-83.088999999999999</v>
      </c>
      <c r="EC1007">
        <v>1.9E-2</v>
      </c>
      <c r="ED1007"/>
      <c r="EE1007"/>
    </row>
    <row r="1008" spans="127:135" x14ac:dyDescent="0.25">
      <c r="DW1008" s="3">
        <v>29</v>
      </c>
      <c r="DX1008" s="35">
        <v>1.04E-5</v>
      </c>
      <c r="DY1008">
        <v>195.94200000000001</v>
      </c>
      <c r="DZ1008">
        <v>191.316</v>
      </c>
      <c r="EA1008">
        <v>199.667</v>
      </c>
      <c r="EB1008">
        <v>96.911000000000001</v>
      </c>
      <c r="EC1008">
        <v>1.7999999999999999E-2</v>
      </c>
      <c r="ED1008"/>
      <c r="EE1008"/>
    </row>
    <row r="1009" spans="127:135" x14ac:dyDescent="0.25">
      <c r="DW1009" s="3">
        <v>30</v>
      </c>
      <c r="DX1009" s="35">
        <v>9.5200000000000003E-6</v>
      </c>
      <c r="DY1009">
        <v>195.99600000000001</v>
      </c>
      <c r="DZ1009">
        <v>192.88900000000001</v>
      </c>
      <c r="EA1009">
        <v>198.38</v>
      </c>
      <c r="EB1009">
        <v>-86.186000000000007</v>
      </c>
      <c r="EC1009">
        <v>1.7000000000000001E-2</v>
      </c>
      <c r="ED1009"/>
      <c r="EE1009"/>
    </row>
    <row r="1010" spans="127:135" x14ac:dyDescent="0.25">
      <c r="DW1010" s="3">
        <v>31</v>
      </c>
      <c r="DX1010" s="35">
        <v>1.04E-5</v>
      </c>
      <c r="DY1010">
        <v>192.27</v>
      </c>
      <c r="DZ1010">
        <v>186.76300000000001</v>
      </c>
      <c r="EA1010">
        <v>198.923</v>
      </c>
      <c r="EB1010">
        <v>95.194000000000003</v>
      </c>
      <c r="EC1010">
        <v>1.7999999999999999E-2</v>
      </c>
      <c r="ED1010"/>
      <c r="EE1010"/>
    </row>
    <row r="1011" spans="127:135" x14ac:dyDescent="0.25">
      <c r="DW1011" s="3">
        <v>32</v>
      </c>
      <c r="DX1011" s="35">
        <v>1.04E-5</v>
      </c>
      <c r="DY1011">
        <v>186.52500000000001</v>
      </c>
      <c r="DZ1011">
        <v>183.727</v>
      </c>
      <c r="EA1011">
        <v>190.077</v>
      </c>
      <c r="EB1011">
        <v>-84.644000000000005</v>
      </c>
      <c r="EC1011">
        <v>1.7999999999999999E-2</v>
      </c>
      <c r="ED1011"/>
      <c r="EE1011"/>
    </row>
    <row r="1012" spans="127:135" x14ac:dyDescent="0.25">
      <c r="DW1012" s="3">
        <v>33</v>
      </c>
      <c r="DX1012" s="35">
        <v>1.11E-5</v>
      </c>
      <c r="DY1012">
        <v>183.78100000000001</v>
      </c>
      <c r="DZ1012">
        <v>177.619</v>
      </c>
      <c r="EA1012">
        <v>188.16800000000001</v>
      </c>
      <c r="EB1012">
        <v>98.13</v>
      </c>
      <c r="EC1012">
        <v>1.9E-2</v>
      </c>
      <c r="ED1012"/>
      <c r="EE1012"/>
    </row>
    <row r="1013" spans="127:135" x14ac:dyDescent="0.25">
      <c r="DW1013" s="3">
        <v>34</v>
      </c>
      <c r="DX1013" s="35">
        <v>1.01E-5</v>
      </c>
      <c r="DY1013">
        <v>178.50700000000001</v>
      </c>
      <c r="DZ1013">
        <v>174.97300000000001</v>
      </c>
      <c r="EA1013">
        <v>183.00200000000001</v>
      </c>
      <c r="EB1013">
        <v>-80.837999999999994</v>
      </c>
      <c r="EC1013">
        <v>1.7999999999999999E-2</v>
      </c>
      <c r="ED1013"/>
      <c r="EE1013"/>
    </row>
    <row r="1014" spans="127:135" x14ac:dyDescent="0.25">
      <c r="DW1014" s="3">
        <v>35</v>
      </c>
      <c r="DX1014" s="35">
        <v>9.2099999999999999E-6</v>
      </c>
      <c r="DY1014">
        <v>171.732</v>
      </c>
      <c r="DZ1014">
        <v>165.99100000000001</v>
      </c>
      <c r="EA1014">
        <v>175.77799999999999</v>
      </c>
      <c r="EB1014">
        <v>98.13</v>
      </c>
      <c r="EC1014">
        <v>1.6E-2</v>
      </c>
      <c r="ED1014"/>
      <c r="EE1014"/>
    </row>
    <row r="1015" spans="127:135" x14ac:dyDescent="0.25">
      <c r="DW1015" s="3">
        <v>36</v>
      </c>
      <c r="DX1015" s="35">
        <v>9.2099999999999999E-6</v>
      </c>
      <c r="DY1015">
        <v>176.25800000000001</v>
      </c>
      <c r="DZ1015">
        <v>171.667</v>
      </c>
      <c r="EA1015">
        <v>179.08799999999999</v>
      </c>
      <c r="EB1015">
        <v>-86.055000000000007</v>
      </c>
      <c r="EC1015">
        <v>1.6E-2</v>
      </c>
      <c r="ED1015"/>
      <c r="EE1015"/>
    </row>
    <row r="1016" spans="127:135" x14ac:dyDescent="0.25">
      <c r="DW1016" s="3">
        <v>37</v>
      </c>
      <c r="DX1016" s="35">
        <v>1.04E-5</v>
      </c>
      <c r="DY1016">
        <v>174.501</v>
      </c>
      <c r="DZ1016">
        <v>170.55600000000001</v>
      </c>
      <c r="EA1016">
        <v>179.11600000000001</v>
      </c>
      <c r="EB1016">
        <v>93.366</v>
      </c>
      <c r="EC1016">
        <v>1.9E-2</v>
      </c>
      <c r="ED1016"/>
      <c r="EE1016"/>
    </row>
    <row r="1017" spans="127:135" x14ac:dyDescent="0.25">
      <c r="DW1017" s="3">
        <v>38</v>
      </c>
      <c r="DX1017" s="35">
        <v>9.8200000000000008E-6</v>
      </c>
      <c r="DY1017">
        <v>169.27099999999999</v>
      </c>
      <c r="DZ1017">
        <v>165.596</v>
      </c>
      <c r="EA1017">
        <v>174.57599999999999</v>
      </c>
      <c r="EB1017">
        <v>-84.289000000000001</v>
      </c>
      <c r="EC1017">
        <v>1.7000000000000001E-2</v>
      </c>
      <c r="ED1017"/>
      <c r="EE1017"/>
    </row>
    <row r="1018" spans="127:135" x14ac:dyDescent="0.25">
      <c r="DW1018" s="3">
        <v>39</v>
      </c>
      <c r="DX1018" s="35">
        <v>7.9799999999999998E-6</v>
      </c>
      <c r="DY1018">
        <v>165.17599999999999</v>
      </c>
      <c r="DZ1018">
        <v>160.10499999999999</v>
      </c>
      <c r="EA1018">
        <v>171.376</v>
      </c>
      <c r="EB1018">
        <v>99.09</v>
      </c>
      <c r="EC1018">
        <v>1.4E-2</v>
      </c>
      <c r="ED1018"/>
      <c r="EE1018"/>
    </row>
    <row r="1019" spans="127:135" x14ac:dyDescent="0.25">
      <c r="DW1019" s="3">
        <v>40</v>
      </c>
      <c r="DX1019" s="35">
        <v>7.9799999999999998E-6</v>
      </c>
      <c r="DY1019">
        <v>162.131</v>
      </c>
      <c r="DZ1019">
        <v>160</v>
      </c>
      <c r="EA1019">
        <v>165.20599999999999</v>
      </c>
      <c r="EB1019">
        <v>-85.426000000000002</v>
      </c>
      <c r="EC1019">
        <v>1.4E-2</v>
      </c>
      <c r="ED1019"/>
      <c r="EE1019"/>
    </row>
    <row r="1020" spans="127:135" x14ac:dyDescent="0.25">
      <c r="DW1020" s="3">
        <v>41</v>
      </c>
      <c r="DX1020" s="35">
        <v>9.8200000000000008E-6</v>
      </c>
      <c r="DY1020">
        <v>159.51499999999999</v>
      </c>
      <c r="DZ1020">
        <v>154.59100000000001</v>
      </c>
      <c r="EA1020">
        <v>163.02500000000001</v>
      </c>
      <c r="EB1020">
        <v>95.528000000000006</v>
      </c>
      <c r="EC1020">
        <v>1.7000000000000001E-2</v>
      </c>
      <c r="ED1020"/>
      <c r="EE1020"/>
    </row>
    <row r="1021" spans="127:135" x14ac:dyDescent="0.25">
      <c r="DW1021" s="3">
        <v>42</v>
      </c>
      <c r="DX1021" s="35">
        <v>1.5400000000000002E-5</v>
      </c>
      <c r="DY1021">
        <v>171.28299999999999</v>
      </c>
      <c r="DZ1021">
        <v>161.86600000000001</v>
      </c>
      <c r="EA1021">
        <v>176.779</v>
      </c>
      <c r="EB1021">
        <v>-85.332999999999998</v>
      </c>
      <c r="EC1021">
        <v>2.7E-2</v>
      </c>
      <c r="ED1021"/>
      <c r="EE1021"/>
    </row>
    <row r="1022" spans="127:135" x14ac:dyDescent="0.25">
      <c r="DW1022" s="3">
        <v>43</v>
      </c>
      <c r="DX1022" t="s">
        <v>3</v>
      </c>
      <c r="DY1022" s="35">
        <v>9.8400000000000007E-6</v>
      </c>
      <c r="DZ1022">
        <v>202.35300000000001</v>
      </c>
      <c r="EA1022">
        <v>195.90700000000001</v>
      </c>
      <c r="EB1022">
        <v>208.79900000000001</v>
      </c>
      <c r="EC1022">
        <v>6.0650000000000004</v>
      </c>
      <c r="ED1022">
        <v>1.7000000000000001E-2</v>
      </c>
      <c r="EE1022"/>
    </row>
    <row r="1023" spans="127:135" x14ac:dyDescent="0.25">
      <c r="DW1023" s="3">
        <v>44</v>
      </c>
      <c r="DX1023" t="s">
        <v>7</v>
      </c>
      <c r="DY1023" s="35">
        <v>1.7400000000000001E-6</v>
      </c>
      <c r="DZ1023">
        <v>23.285</v>
      </c>
      <c r="EA1023">
        <v>21.719000000000001</v>
      </c>
      <c r="EB1023">
        <v>25.117000000000001</v>
      </c>
      <c r="EC1023">
        <v>91.471999999999994</v>
      </c>
      <c r="ED1023">
        <v>3.0000000000000001E-3</v>
      </c>
      <c r="EE1023"/>
    </row>
    <row r="1024" spans="127:135" x14ac:dyDescent="0.25">
      <c r="DW1024" s="3">
        <v>45</v>
      </c>
      <c r="DX1024" t="s">
        <v>4</v>
      </c>
      <c r="DY1024" s="35">
        <v>5.8300000000000001E-6</v>
      </c>
      <c r="DZ1024">
        <v>159.51499999999999</v>
      </c>
      <c r="EA1024">
        <v>154.59100000000001</v>
      </c>
      <c r="EB1024">
        <v>163.02500000000001</v>
      </c>
      <c r="EC1024">
        <v>-86.186000000000007</v>
      </c>
      <c r="ED1024">
        <v>0.01</v>
      </c>
      <c r="EE1024"/>
    </row>
    <row r="1025" spans="127:136" x14ac:dyDescent="0.25">
      <c r="DW1025" s="3">
        <v>46</v>
      </c>
      <c r="DX1025" t="s">
        <v>5</v>
      </c>
      <c r="DY1025" s="35">
        <v>1.5400000000000002E-5</v>
      </c>
      <c r="DZ1025">
        <v>236.899</v>
      </c>
      <c r="EA1025">
        <v>228.667</v>
      </c>
      <c r="EB1025">
        <v>246.37</v>
      </c>
      <c r="EC1025">
        <v>99.09</v>
      </c>
      <c r="ED1025">
        <v>2.7E-2</v>
      </c>
      <c r="EE1025"/>
    </row>
    <row r="1026" spans="127:136" x14ac:dyDescent="0.25">
      <c r="DW1026" s="3">
        <v>43</v>
      </c>
      <c r="DX1026" t="s">
        <v>161</v>
      </c>
      <c r="DY1026" s="35">
        <v>4.0099999999999999E-4</v>
      </c>
      <c r="DZ1026">
        <v>203.322</v>
      </c>
      <c r="EA1026">
        <v>152.98699999999999</v>
      </c>
      <c r="EB1026">
        <v>246.554</v>
      </c>
      <c r="EC1026">
        <v>-83.97</v>
      </c>
      <c r="ED1026">
        <v>0.72299999999999998</v>
      </c>
      <c r="EE1026"/>
    </row>
    <row r="1027" spans="127:136" x14ac:dyDescent="0.25">
      <c r="DX1027" t="s">
        <v>147</v>
      </c>
      <c r="DY1027"/>
      <c r="DZ1027"/>
      <c r="EA1027"/>
      <c r="EB1027"/>
      <c r="EC1027"/>
      <c r="ED1027">
        <v>5.0250000000000004</v>
      </c>
      <c r="EE1027"/>
    </row>
    <row r="1028" spans="127:136" x14ac:dyDescent="0.25">
      <c r="DX1028"/>
      <c r="DY1028"/>
      <c r="DZ1028"/>
      <c r="EA1028"/>
      <c r="EB1028"/>
      <c r="EC1028"/>
      <c r="ED1028" t="s">
        <v>8</v>
      </c>
      <c r="EE1028"/>
    </row>
    <row r="1029" spans="127:136" x14ac:dyDescent="0.25">
      <c r="DX1029"/>
      <c r="DZ1029"/>
      <c r="EA1029"/>
      <c r="EB1029"/>
      <c r="EC1029"/>
      <c r="ED1029"/>
      <c r="EE1029">
        <f>ED1026/ED1022</f>
        <v>42.529411764705877</v>
      </c>
      <c r="EF1029">
        <f>ED1027/ED1022</f>
        <v>295.58823529411762</v>
      </c>
    </row>
    <row r="1030" spans="127:136" x14ac:dyDescent="0.25">
      <c r="DX1030"/>
      <c r="DZ1030">
        <f>EA1031-EF1029</f>
        <v>63.340336134453764</v>
      </c>
      <c r="EA1030">
        <f>ED1027/(ED1022+ED1023)</f>
        <v>251.25</v>
      </c>
      <c r="EB1030">
        <f>EC1031-EE1029</f>
        <v>9.1134453781512548</v>
      </c>
      <c r="EC1030">
        <f>ED1026/(ED1022+ED1023)</f>
        <v>36.15</v>
      </c>
      <c r="ED1030" t="s">
        <v>9</v>
      </c>
      <c r="EE1030">
        <f>ED1026/ED1025</f>
        <v>26.777777777777779</v>
      </c>
      <c r="EF1030">
        <f>ED1027/ED1025</f>
        <v>186.11111111111111</v>
      </c>
    </row>
    <row r="1031" spans="127:136" x14ac:dyDescent="0.25">
      <c r="DX1031"/>
      <c r="DZ1031"/>
      <c r="EA1031">
        <f>ED1027/(ED1022-ED1023)</f>
        <v>358.92857142857139</v>
      </c>
      <c r="EB1031"/>
      <c r="EC1031">
        <f>ED1026/(ED1022-ED1023)</f>
        <v>51.642857142857132</v>
      </c>
      <c r="ED1031" t="s">
        <v>10</v>
      </c>
      <c r="EE1031">
        <f>ED1026/ED1024</f>
        <v>72.3</v>
      </c>
      <c r="EF1031">
        <f>ED1027/ED1024</f>
        <v>502.5</v>
      </c>
    </row>
    <row r="1033" spans="127:136" x14ac:dyDescent="0.25">
      <c r="DW1033" s="36" t="s">
        <v>166</v>
      </c>
    </row>
    <row r="1034" spans="127:136" x14ac:dyDescent="0.25">
      <c r="DW1034" s="3" t="s">
        <v>12</v>
      </c>
      <c r="DX1034" t="s">
        <v>1</v>
      </c>
      <c r="DY1034" t="s">
        <v>2</v>
      </c>
      <c r="DZ1034" t="s">
        <v>3</v>
      </c>
      <c r="EA1034" t="s">
        <v>4</v>
      </c>
      <c r="EB1034" t="s">
        <v>5</v>
      </c>
      <c r="EC1034" t="s">
        <v>6</v>
      </c>
      <c r="ED1034" t="s">
        <v>13</v>
      </c>
      <c r="EE1034"/>
    </row>
    <row r="1035" spans="127:136" x14ac:dyDescent="0.25">
      <c r="DW1035" s="3">
        <v>1</v>
      </c>
      <c r="DX1035"/>
      <c r="DY1035" s="35">
        <v>1.29E-5</v>
      </c>
      <c r="DZ1035">
        <v>134.76</v>
      </c>
      <c r="EA1035">
        <v>126.6</v>
      </c>
      <c r="EB1035">
        <v>138.24100000000001</v>
      </c>
      <c r="EC1035">
        <v>70.253</v>
      </c>
      <c r="ED1035">
        <v>2.3E-2</v>
      </c>
      <c r="EE1035"/>
    </row>
    <row r="1036" spans="127:136" x14ac:dyDescent="0.25">
      <c r="DW1036" s="3">
        <v>2</v>
      </c>
      <c r="DX1036"/>
      <c r="DY1036" s="35">
        <v>9.8200000000000008E-6</v>
      </c>
      <c r="DZ1036">
        <v>141.172</v>
      </c>
      <c r="EA1036">
        <v>138</v>
      </c>
      <c r="EB1036">
        <v>143.80600000000001</v>
      </c>
      <c r="EC1036">
        <v>-112.479</v>
      </c>
      <c r="ED1036">
        <v>1.7000000000000001E-2</v>
      </c>
      <c r="EE1036"/>
    </row>
    <row r="1037" spans="127:136" x14ac:dyDescent="0.25">
      <c r="DW1037" s="3">
        <v>3</v>
      </c>
      <c r="DX1037"/>
      <c r="DY1037" s="35">
        <v>1.26E-5</v>
      </c>
      <c r="DZ1037">
        <v>144.99799999999999</v>
      </c>
      <c r="EA1037">
        <v>139.17099999999999</v>
      </c>
      <c r="EB1037">
        <v>152.95500000000001</v>
      </c>
      <c r="EC1037">
        <v>69.775000000000006</v>
      </c>
      <c r="ED1037">
        <v>2.1999999999999999E-2</v>
      </c>
      <c r="EE1037"/>
    </row>
    <row r="1038" spans="127:136" x14ac:dyDescent="0.25">
      <c r="DW1038" s="3">
        <v>4</v>
      </c>
      <c r="DX1038"/>
      <c r="DY1038" s="35">
        <v>2.0599999999999999E-5</v>
      </c>
      <c r="DZ1038">
        <v>159.83099999999999</v>
      </c>
      <c r="EA1038">
        <v>141.24199999999999</v>
      </c>
      <c r="EB1038">
        <v>178.09100000000001</v>
      </c>
      <c r="EC1038">
        <v>-109.53700000000001</v>
      </c>
      <c r="ED1038">
        <v>3.5999999999999997E-2</v>
      </c>
      <c r="EE1038"/>
    </row>
    <row r="1039" spans="127:136" x14ac:dyDescent="0.25">
      <c r="DW1039" s="3">
        <v>5</v>
      </c>
      <c r="DX1039"/>
      <c r="DY1039" s="35">
        <v>1.26E-5</v>
      </c>
      <c r="DZ1039">
        <v>148.00899999999999</v>
      </c>
      <c r="EA1039">
        <v>144.893</v>
      </c>
      <c r="EB1039">
        <v>152.36699999999999</v>
      </c>
      <c r="EC1039">
        <v>69.775000000000006</v>
      </c>
      <c r="ED1039">
        <v>2.1999999999999999E-2</v>
      </c>
      <c r="EE1039"/>
    </row>
    <row r="1040" spans="127:136" x14ac:dyDescent="0.25">
      <c r="DW1040" s="3">
        <v>6</v>
      </c>
      <c r="DX1040"/>
      <c r="DY1040" s="35">
        <v>6.7499999999999997E-6</v>
      </c>
      <c r="DZ1040">
        <v>148.989</v>
      </c>
      <c r="EA1040">
        <v>146.79400000000001</v>
      </c>
      <c r="EB1040">
        <v>150.619</v>
      </c>
      <c r="EC1040">
        <v>-106.699</v>
      </c>
      <c r="ED1040">
        <v>1.2E-2</v>
      </c>
      <c r="EE1040"/>
    </row>
    <row r="1041" spans="127:135" x14ac:dyDescent="0.25">
      <c r="DW1041" s="3">
        <v>7</v>
      </c>
      <c r="DX1041"/>
      <c r="DY1041" s="35">
        <v>1.3200000000000001E-5</v>
      </c>
      <c r="DZ1041">
        <v>150.33699999999999</v>
      </c>
      <c r="EA1041">
        <v>146.19</v>
      </c>
      <c r="EB1041">
        <v>155.852</v>
      </c>
      <c r="EC1041">
        <v>70.709999999999994</v>
      </c>
      <c r="ED1041">
        <v>2.3E-2</v>
      </c>
      <c r="EE1041"/>
    </row>
    <row r="1042" spans="127:135" x14ac:dyDescent="0.25">
      <c r="DW1042" s="3">
        <v>8</v>
      </c>
      <c r="DX1042"/>
      <c r="DY1042" s="35">
        <v>1.01E-5</v>
      </c>
      <c r="DZ1042">
        <v>149.82499999999999</v>
      </c>
      <c r="EA1042">
        <v>142.93</v>
      </c>
      <c r="EB1042">
        <v>155.14099999999999</v>
      </c>
      <c r="EC1042">
        <v>-111.801</v>
      </c>
      <c r="ED1042">
        <v>1.7999999999999999E-2</v>
      </c>
      <c r="EE1042"/>
    </row>
    <row r="1043" spans="127:135" x14ac:dyDescent="0.25">
      <c r="DW1043" s="3">
        <v>9</v>
      </c>
      <c r="DX1043"/>
      <c r="DY1043" s="35">
        <v>9.5200000000000003E-6</v>
      </c>
      <c r="DZ1043">
        <v>154.12799999999999</v>
      </c>
      <c r="EA1043">
        <v>148.333</v>
      </c>
      <c r="EB1043">
        <v>163.667</v>
      </c>
      <c r="EC1043">
        <v>72.759</v>
      </c>
      <c r="ED1043">
        <v>1.7000000000000001E-2</v>
      </c>
      <c r="EE1043"/>
    </row>
    <row r="1044" spans="127:135" x14ac:dyDescent="0.25">
      <c r="DW1044" s="3">
        <v>10</v>
      </c>
      <c r="DX1044"/>
      <c r="DY1044" s="35">
        <v>1.17E-5</v>
      </c>
      <c r="DZ1044">
        <v>158.315</v>
      </c>
      <c r="EA1044">
        <v>143.27799999999999</v>
      </c>
      <c r="EB1044">
        <v>172.34399999999999</v>
      </c>
      <c r="EC1044">
        <v>-108.925</v>
      </c>
      <c r="ED1044">
        <v>0.02</v>
      </c>
      <c r="EE1044"/>
    </row>
    <row r="1045" spans="127:135" x14ac:dyDescent="0.25">
      <c r="DW1045" s="3">
        <v>11</v>
      </c>
      <c r="DX1045"/>
      <c r="DY1045" s="35">
        <v>8.8999999999999995E-6</v>
      </c>
      <c r="DZ1045">
        <v>141.74299999999999</v>
      </c>
      <c r="EA1045">
        <v>133.74700000000001</v>
      </c>
      <c r="EB1045">
        <v>148.65100000000001</v>
      </c>
      <c r="EC1045">
        <v>67.067999999999998</v>
      </c>
      <c r="ED1045">
        <v>1.6E-2</v>
      </c>
      <c r="EE1045"/>
    </row>
    <row r="1046" spans="127:135" x14ac:dyDescent="0.25">
      <c r="DW1046" s="3">
        <v>12</v>
      </c>
      <c r="DX1046"/>
      <c r="DY1046" s="35">
        <v>1.4399999999999999E-5</v>
      </c>
      <c r="DZ1046">
        <v>126.664</v>
      </c>
      <c r="EA1046">
        <v>122.688</v>
      </c>
      <c r="EB1046">
        <v>134</v>
      </c>
      <c r="EC1046">
        <v>-108.825</v>
      </c>
      <c r="ED1046">
        <v>2.5999999999999999E-2</v>
      </c>
      <c r="EE1046"/>
    </row>
    <row r="1047" spans="127:135" x14ac:dyDescent="0.25">
      <c r="DW1047" s="3">
        <v>13</v>
      </c>
      <c r="DX1047"/>
      <c r="DY1047" s="35">
        <v>9.8200000000000008E-6</v>
      </c>
      <c r="DZ1047">
        <v>121.51900000000001</v>
      </c>
      <c r="EA1047">
        <v>115.74299999999999</v>
      </c>
      <c r="EB1047">
        <v>126.902</v>
      </c>
      <c r="EC1047">
        <v>69.227999999999994</v>
      </c>
      <c r="ED1047">
        <v>1.7000000000000001E-2</v>
      </c>
      <c r="EE1047"/>
    </row>
    <row r="1048" spans="127:135" x14ac:dyDescent="0.25">
      <c r="DW1048" s="3">
        <v>14</v>
      </c>
      <c r="DX1048"/>
      <c r="DY1048" s="35">
        <v>1.84E-5</v>
      </c>
      <c r="DZ1048">
        <v>118.4</v>
      </c>
      <c r="EA1048">
        <v>114.667</v>
      </c>
      <c r="EB1048">
        <v>121.797</v>
      </c>
      <c r="EC1048">
        <v>-109.654</v>
      </c>
      <c r="ED1048">
        <v>3.3000000000000002E-2</v>
      </c>
      <c r="EE1048"/>
    </row>
    <row r="1049" spans="127:135" x14ac:dyDescent="0.25">
      <c r="DW1049" s="3">
        <v>15</v>
      </c>
      <c r="DX1049"/>
      <c r="DY1049" s="35">
        <v>1.29E-5</v>
      </c>
      <c r="DZ1049">
        <v>113.794</v>
      </c>
      <c r="EA1049">
        <v>108.194</v>
      </c>
      <c r="EB1049">
        <v>116.69799999999999</v>
      </c>
      <c r="EC1049">
        <v>70.253</v>
      </c>
      <c r="ED1049">
        <v>2.3E-2</v>
      </c>
      <c r="EE1049"/>
    </row>
    <row r="1050" spans="127:135" x14ac:dyDescent="0.25">
      <c r="DW1050" s="3">
        <v>16</v>
      </c>
      <c r="DX1050"/>
      <c r="DY1050" s="35">
        <v>1.17E-5</v>
      </c>
      <c r="DZ1050">
        <v>112.753</v>
      </c>
      <c r="EA1050">
        <v>108.756</v>
      </c>
      <c r="EB1050">
        <v>116.361</v>
      </c>
      <c r="EC1050">
        <v>-112.38</v>
      </c>
      <c r="ED1050">
        <v>0.02</v>
      </c>
      <c r="EE1050"/>
    </row>
    <row r="1051" spans="127:135" x14ac:dyDescent="0.25">
      <c r="DW1051" s="3">
        <v>17</v>
      </c>
      <c r="DX1051"/>
      <c r="DY1051" s="35">
        <v>1.17E-5</v>
      </c>
      <c r="DZ1051">
        <v>109.746</v>
      </c>
      <c r="EA1051">
        <v>103.279</v>
      </c>
      <c r="EB1051">
        <v>114.88</v>
      </c>
      <c r="EC1051">
        <v>71.075000000000003</v>
      </c>
      <c r="ED1051">
        <v>0.02</v>
      </c>
      <c r="EE1051"/>
    </row>
    <row r="1052" spans="127:135" x14ac:dyDescent="0.25">
      <c r="DW1052" s="3">
        <v>18</v>
      </c>
      <c r="DX1052" t="s">
        <v>3</v>
      </c>
      <c r="DY1052" s="35">
        <v>1.22E-5</v>
      </c>
      <c r="DZ1052">
        <v>137.352</v>
      </c>
      <c r="EA1052">
        <v>130.85300000000001</v>
      </c>
      <c r="EB1052">
        <v>143.66900000000001</v>
      </c>
      <c r="EC1052">
        <v>-14.670999999999999</v>
      </c>
      <c r="ED1052">
        <v>2.1999999999999999E-2</v>
      </c>
      <c r="EE1052"/>
    </row>
    <row r="1053" spans="127:135" x14ac:dyDescent="0.25">
      <c r="DW1053" s="3">
        <v>19</v>
      </c>
      <c r="DX1053" t="s">
        <v>7</v>
      </c>
      <c r="DY1053" s="35">
        <v>3.36E-6</v>
      </c>
      <c r="DZ1053">
        <v>16.853999999999999</v>
      </c>
      <c r="EA1053">
        <v>15.544</v>
      </c>
      <c r="EB1053">
        <v>19.536000000000001</v>
      </c>
      <c r="EC1053">
        <v>92.695999999999998</v>
      </c>
      <c r="ED1053">
        <v>6.0000000000000001E-3</v>
      </c>
      <c r="EE1053"/>
    </row>
    <row r="1054" spans="127:135" x14ac:dyDescent="0.25">
      <c r="DW1054" s="3">
        <v>20</v>
      </c>
      <c r="DX1054" t="s">
        <v>4</v>
      </c>
      <c r="DY1054" s="35">
        <v>6.7499999999999997E-6</v>
      </c>
      <c r="DZ1054">
        <v>109.746</v>
      </c>
      <c r="EA1054">
        <v>103.279</v>
      </c>
      <c r="EB1054">
        <v>114.88</v>
      </c>
      <c r="EC1054">
        <v>-112.479</v>
      </c>
      <c r="ED1054">
        <v>1.2E-2</v>
      </c>
      <c r="EE1054"/>
    </row>
    <row r="1055" spans="127:135" x14ac:dyDescent="0.25">
      <c r="DW1055" s="3">
        <v>21</v>
      </c>
      <c r="DX1055" t="s">
        <v>5</v>
      </c>
      <c r="DY1055" s="35">
        <v>2.0599999999999999E-5</v>
      </c>
      <c r="DZ1055">
        <v>159.83099999999999</v>
      </c>
      <c r="EA1055">
        <v>148.333</v>
      </c>
      <c r="EB1055">
        <v>178.09100000000001</v>
      </c>
      <c r="EC1055">
        <v>72.759</v>
      </c>
      <c r="ED1055">
        <v>3.5999999999999997E-2</v>
      </c>
      <c r="EE1055"/>
    </row>
    <row r="1056" spans="127:135" x14ac:dyDescent="0.25">
      <c r="DW1056" s="3">
        <v>18</v>
      </c>
      <c r="DX1056" t="s">
        <v>161</v>
      </c>
      <c r="DY1056" s="35">
        <v>2.04E-4</v>
      </c>
      <c r="DZ1056">
        <v>136.98099999999999</v>
      </c>
      <c r="EA1056">
        <v>103.20099999999999</v>
      </c>
      <c r="EB1056">
        <v>178.45699999999999</v>
      </c>
      <c r="EC1056">
        <v>70.090999999999994</v>
      </c>
      <c r="ED1056">
        <v>0.36799999999999999</v>
      </c>
      <c r="EE1056"/>
    </row>
    <row r="1057" spans="127:136" x14ac:dyDescent="0.25">
      <c r="DX1057" t="s">
        <v>147</v>
      </c>
      <c r="DY1057"/>
      <c r="DZ1057"/>
      <c r="EA1057"/>
      <c r="EB1057"/>
      <c r="EC1057"/>
      <c r="ED1057">
        <v>5.0250000000000004</v>
      </c>
      <c r="EE1057"/>
    </row>
    <row r="1058" spans="127:136" x14ac:dyDescent="0.25">
      <c r="DX1058"/>
      <c r="DY1058"/>
      <c r="DZ1058"/>
      <c r="EA1058"/>
      <c r="EB1058"/>
      <c r="EC1058"/>
      <c r="ED1058"/>
      <c r="EE1058" t="s">
        <v>8</v>
      </c>
    </row>
    <row r="1059" spans="127:136" x14ac:dyDescent="0.25">
      <c r="DX1059"/>
      <c r="DY1059"/>
      <c r="DZ1059"/>
      <c r="EA1059"/>
      <c r="EB1059"/>
      <c r="EC1059"/>
      <c r="ED1059"/>
      <c r="EE1059">
        <f>ED1056/ED1052</f>
        <v>16.727272727272727</v>
      </c>
      <c r="EF1059">
        <f>ED1057/ED1052</f>
        <v>228.40909090909093</v>
      </c>
    </row>
    <row r="1060" spans="127:136" x14ac:dyDescent="0.25">
      <c r="DX1060"/>
      <c r="DY1060"/>
      <c r="DZ1060">
        <f>EA1061-EF1059</f>
        <v>85.653409090909065</v>
      </c>
      <c r="EA1060">
        <f>ED1057/(ED1052+ED1053)</f>
        <v>179.46428571428575</v>
      </c>
      <c r="EB1060">
        <f>EC1061-EE1059</f>
        <v>6.2727272727272734</v>
      </c>
      <c r="EC1060">
        <f>ED1056/(ED1052+ED1053)</f>
        <v>13.142857142857144</v>
      </c>
      <c r="ED1060" t="s">
        <v>9</v>
      </c>
      <c r="EE1060">
        <f>ED1056/ED1055</f>
        <v>10.222222222222223</v>
      </c>
      <c r="EF1060">
        <f>ED1057/ED1055</f>
        <v>139.58333333333334</v>
      </c>
    </row>
    <row r="1061" spans="127:136" x14ac:dyDescent="0.25">
      <c r="DX1061"/>
      <c r="DY1061"/>
      <c r="DZ1061"/>
      <c r="EA1061">
        <f>ED1057/(ED1052-ED1053)</f>
        <v>314.0625</v>
      </c>
      <c r="EB1061"/>
      <c r="EC1061">
        <f>ED1056/(ED1052-ED1053)</f>
        <v>23</v>
      </c>
      <c r="ED1061" t="s">
        <v>10</v>
      </c>
      <c r="EE1061">
        <f>ED1056/ED1054</f>
        <v>30.666666666666664</v>
      </c>
      <c r="EF1061">
        <f>ED1057/ED1054</f>
        <v>418.75</v>
      </c>
    </row>
    <row r="1063" spans="127:136" x14ac:dyDescent="0.25">
      <c r="DW1063" s="36" t="s">
        <v>167</v>
      </c>
    </row>
    <row r="1064" spans="127:136" x14ac:dyDescent="0.25">
      <c r="DW1064" s="3" t="s">
        <v>12</v>
      </c>
      <c r="DX1064" t="s">
        <v>1</v>
      </c>
      <c r="DY1064" t="s">
        <v>2</v>
      </c>
      <c r="DZ1064" t="s">
        <v>3</v>
      </c>
      <c r="EA1064" t="s">
        <v>4</v>
      </c>
      <c r="EB1064" t="s">
        <v>5</v>
      </c>
      <c r="EC1064" t="s">
        <v>6</v>
      </c>
      <c r="ED1064" t="s">
        <v>13</v>
      </c>
      <c r="EE1064"/>
    </row>
    <row r="1065" spans="127:136" x14ac:dyDescent="0.25">
      <c r="DW1065" s="3">
        <v>1</v>
      </c>
      <c r="DX1065"/>
      <c r="DY1065" s="35">
        <v>1.63E-5</v>
      </c>
      <c r="DZ1065">
        <v>111.465</v>
      </c>
      <c r="EA1065">
        <v>96.667000000000002</v>
      </c>
      <c r="EB1065">
        <v>119.667</v>
      </c>
      <c r="EC1065">
        <v>46.548000000000002</v>
      </c>
      <c r="ED1065">
        <v>2.9000000000000001E-2</v>
      </c>
      <c r="EE1065"/>
    </row>
    <row r="1066" spans="127:136" x14ac:dyDescent="0.25">
      <c r="DW1066" s="3">
        <v>2</v>
      </c>
      <c r="DX1066"/>
      <c r="DY1066" s="35">
        <v>1.3499999999999999E-5</v>
      </c>
      <c r="DZ1066">
        <v>124.901</v>
      </c>
      <c r="EA1066">
        <v>118</v>
      </c>
      <c r="EB1066">
        <v>131.51499999999999</v>
      </c>
      <c r="EC1066">
        <v>-134.06100000000001</v>
      </c>
      <c r="ED1066">
        <v>2.4E-2</v>
      </c>
      <c r="EE1066"/>
    </row>
    <row r="1067" spans="127:136" x14ac:dyDescent="0.25">
      <c r="DW1067" s="3">
        <v>3</v>
      </c>
      <c r="DX1067"/>
      <c r="DY1067" s="35">
        <v>9.5200000000000003E-6</v>
      </c>
      <c r="DZ1067">
        <v>124.374</v>
      </c>
      <c r="EA1067">
        <v>115.852</v>
      </c>
      <c r="EB1067">
        <v>131.667</v>
      </c>
      <c r="EC1067">
        <v>47.725999999999999</v>
      </c>
      <c r="ED1067">
        <v>1.6E-2</v>
      </c>
      <c r="EE1067"/>
    </row>
    <row r="1068" spans="127:136" x14ac:dyDescent="0.25">
      <c r="DW1068" s="3">
        <v>4</v>
      </c>
      <c r="DX1068"/>
      <c r="DY1068" s="35">
        <v>1.11E-5</v>
      </c>
      <c r="DZ1068">
        <v>139.91999999999999</v>
      </c>
      <c r="EA1068">
        <v>127.307</v>
      </c>
      <c r="EB1068">
        <v>154.358</v>
      </c>
      <c r="EC1068">
        <v>-132.709</v>
      </c>
      <c r="ED1068">
        <v>0.02</v>
      </c>
      <c r="EE1068"/>
    </row>
    <row r="1069" spans="127:136" x14ac:dyDescent="0.25">
      <c r="DW1069" s="3">
        <v>5</v>
      </c>
      <c r="DX1069"/>
      <c r="DY1069" s="35">
        <v>1.17E-5</v>
      </c>
      <c r="DZ1069">
        <v>134.38399999999999</v>
      </c>
      <c r="EA1069">
        <v>126.333</v>
      </c>
      <c r="EB1069">
        <v>140.667</v>
      </c>
      <c r="EC1069">
        <v>45</v>
      </c>
      <c r="ED1069">
        <v>0.02</v>
      </c>
      <c r="EE1069"/>
    </row>
    <row r="1070" spans="127:136" x14ac:dyDescent="0.25">
      <c r="DW1070" s="3">
        <v>6</v>
      </c>
      <c r="DX1070"/>
      <c r="DY1070" s="35">
        <v>1.04E-5</v>
      </c>
      <c r="DZ1070">
        <v>143.727</v>
      </c>
      <c r="EA1070">
        <v>126.333</v>
      </c>
      <c r="EB1070">
        <v>152.524</v>
      </c>
      <c r="EC1070">
        <v>-133.78100000000001</v>
      </c>
      <c r="ED1070">
        <v>1.7999999999999999E-2</v>
      </c>
      <c r="EE1070"/>
    </row>
    <row r="1071" spans="127:136" x14ac:dyDescent="0.25">
      <c r="DW1071" s="3">
        <v>7</v>
      </c>
      <c r="DX1071"/>
      <c r="DY1071" s="35">
        <v>1.04E-5</v>
      </c>
      <c r="DZ1071">
        <v>145.745</v>
      </c>
      <c r="EA1071">
        <v>139.48500000000001</v>
      </c>
      <c r="EB1071">
        <v>151.727</v>
      </c>
      <c r="EC1071">
        <v>47.49</v>
      </c>
      <c r="ED1071">
        <v>1.7999999999999999E-2</v>
      </c>
      <c r="EE1071"/>
    </row>
    <row r="1072" spans="127:136" x14ac:dyDescent="0.25">
      <c r="DW1072" s="3">
        <v>8</v>
      </c>
      <c r="DX1072"/>
      <c r="DY1072" s="35">
        <v>6.7499999999999997E-6</v>
      </c>
      <c r="DZ1072">
        <v>178.114</v>
      </c>
      <c r="EA1072">
        <v>151</v>
      </c>
      <c r="EB1072">
        <v>213</v>
      </c>
      <c r="EC1072">
        <v>-136.97499999999999</v>
      </c>
      <c r="ED1072">
        <v>1.2E-2</v>
      </c>
      <c r="EE1072"/>
    </row>
    <row r="1073" spans="127:136" x14ac:dyDescent="0.25">
      <c r="DW1073" s="3">
        <v>9</v>
      </c>
      <c r="DX1073"/>
      <c r="DY1073" s="35">
        <v>9.2099999999999999E-6</v>
      </c>
      <c r="DZ1073">
        <v>198.52099999999999</v>
      </c>
      <c r="EA1073">
        <v>184.333</v>
      </c>
      <c r="EB1073">
        <v>223.483</v>
      </c>
      <c r="EC1073">
        <v>47.725999999999999</v>
      </c>
      <c r="ED1073">
        <v>1.6E-2</v>
      </c>
      <c r="EE1073"/>
    </row>
    <row r="1074" spans="127:136" x14ac:dyDescent="0.25">
      <c r="DW1074" s="3">
        <v>10</v>
      </c>
      <c r="DX1074"/>
      <c r="DY1074" s="35">
        <v>1.4399999999999999E-5</v>
      </c>
      <c r="DZ1074">
        <v>157.09700000000001</v>
      </c>
      <c r="EA1074">
        <v>121.42700000000001</v>
      </c>
      <c r="EB1074">
        <v>191.18700000000001</v>
      </c>
      <c r="EC1074">
        <v>-135</v>
      </c>
      <c r="ED1074">
        <v>2.5000000000000001E-2</v>
      </c>
      <c r="EE1074"/>
    </row>
    <row r="1075" spans="127:136" x14ac:dyDescent="0.25">
      <c r="DW1075" s="3">
        <v>11</v>
      </c>
      <c r="DX1075"/>
      <c r="DY1075" s="35">
        <v>1.66E-5</v>
      </c>
      <c r="DZ1075">
        <v>158.501</v>
      </c>
      <c r="EA1075">
        <v>128.37299999999999</v>
      </c>
      <c r="EB1075">
        <v>188.614</v>
      </c>
      <c r="EC1075">
        <v>46.548000000000002</v>
      </c>
      <c r="ED1075">
        <v>2.9000000000000001E-2</v>
      </c>
      <c r="EE1075"/>
    </row>
    <row r="1076" spans="127:136" x14ac:dyDescent="0.25">
      <c r="DW1076" s="3">
        <v>12</v>
      </c>
      <c r="DX1076"/>
      <c r="DY1076" s="35">
        <v>1.5E-5</v>
      </c>
      <c r="DZ1076">
        <v>131.315</v>
      </c>
      <c r="EA1076">
        <v>119.87</v>
      </c>
      <c r="EB1076">
        <v>148.17599999999999</v>
      </c>
      <c r="EC1076">
        <v>-132.51</v>
      </c>
      <c r="ED1076">
        <v>2.7E-2</v>
      </c>
      <c r="EE1076"/>
    </row>
    <row r="1077" spans="127:136" x14ac:dyDescent="0.25">
      <c r="DW1077" s="3">
        <v>13</v>
      </c>
      <c r="DX1077" t="s">
        <v>3</v>
      </c>
      <c r="DY1077" s="35">
        <v>1.2099999999999999E-5</v>
      </c>
      <c r="DZ1077">
        <v>145.672</v>
      </c>
      <c r="EA1077">
        <v>129.58199999999999</v>
      </c>
      <c r="EB1077">
        <v>162.215</v>
      </c>
      <c r="EC1077">
        <v>-43.667000000000002</v>
      </c>
      <c r="ED1077">
        <v>2.1000000000000001E-2</v>
      </c>
      <c r="EE1077"/>
    </row>
    <row r="1078" spans="127:136" x14ac:dyDescent="0.25">
      <c r="DW1078" s="3">
        <v>14</v>
      </c>
      <c r="DX1078" t="s">
        <v>7</v>
      </c>
      <c r="DY1078" s="35">
        <v>3.0699999999999998E-6</v>
      </c>
      <c r="DZ1078">
        <v>24.431999999999999</v>
      </c>
      <c r="EA1078">
        <v>21.635999999999999</v>
      </c>
      <c r="EB1078">
        <v>33.686</v>
      </c>
      <c r="EC1078">
        <v>94.54</v>
      </c>
      <c r="ED1078">
        <v>6.0000000000000001E-3</v>
      </c>
      <c r="EE1078"/>
    </row>
    <row r="1079" spans="127:136" x14ac:dyDescent="0.25">
      <c r="DW1079" s="3">
        <v>15</v>
      </c>
      <c r="DX1079" t="s">
        <v>4</v>
      </c>
      <c r="DY1079" s="35">
        <v>6.7499999999999997E-6</v>
      </c>
      <c r="DZ1079">
        <v>111.465</v>
      </c>
      <c r="EA1079">
        <v>96.667000000000002</v>
      </c>
      <c r="EB1079">
        <v>119.667</v>
      </c>
      <c r="EC1079">
        <v>-136.97499999999999</v>
      </c>
      <c r="ED1079">
        <v>1.2E-2</v>
      </c>
      <c r="EE1079"/>
    </row>
    <row r="1080" spans="127:136" x14ac:dyDescent="0.25">
      <c r="DW1080" s="3">
        <v>16</v>
      </c>
      <c r="DX1080" t="s">
        <v>5</v>
      </c>
      <c r="DY1080" s="35">
        <v>1.66E-5</v>
      </c>
      <c r="DZ1080">
        <v>198.52099999999999</v>
      </c>
      <c r="EA1080">
        <v>184.333</v>
      </c>
      <c r="EB1080">
        <v>223.483</v>
      </c>
      <c r="EC1080">
        <v>47.725999999999999</v>
      </c>
      <c r="ED1080">
        <v>2.9000000000000001E-2</v>
      </c>
      <c r="EE1080"/>
    </row>
    <row r="1081" spans="127:136" x14ac:dyDescent="0.25">
      <c r="DW1081" s="3">
        <v>13</v>
      </c>
      <c r="DX1081" t="s">
        <v>161</v>
      </c>
      <c r="DY1081" s="35">
        <v>1.4200000000000001E-4</v>
      </c>
      <c r="DZ1081">
        <v>142.76</v>
      </c>
      <c r="EA1081">
        <v>101.71299999999999</v>
      </c>
      <c r="EB1081">
        <v>220.93899999999999</v>
      </c>
      <c r="EC1081">
        <v>-133.77000000000001</v>
      </c>
      <c r="ED1081">
        <v>0.255</v>
      </c>
      <c r="EE1081"/>
    </row>
    <row r="1082" spans="127:136" x14ac:dyDescent="0.25">
      <c r="DX1082" t="s">
        <v>147</v>
      </c>
      <c r="DY1082"/>
      <c r="DZ1082"/>
      <c r="EA1082"/>
      <c r="EB1082"/>
      <c r="EC1082"/>
      <c r="ED1082">
        <v>5.0250000000000004</v>
      </c>
      <c r="EE1082"/>
    </row>
    <row r="1083" spans="127:136" x14ac:dyDescent="0.25">
      <c r="DX1083"/>
      <c r="DY1083"/>
      <c r="DZ1083"/>
      <c r="EA1083"/>
      <c r="EB1083"/>
      <c r="EC1083"/>
      <c r="ED1083"/>
      <c r="EE1083" t="s">
        <v>8</v>
      </c>
    </row>
    <row r="1084" spans="127:136" x14ac:dyDescent="0.25">
      <c r="DX1084"/>
      <c r="DY1084"/>
      <c r="DZ1084"/>
      <c r="EA1084"/>
      <c r="EB1084"/>
      <c r="EC1084"/>
      <c r="ED1084"/>
      <c r="EE1084">
        <f>ED1081/ED1077</f>
        <v>12.142857142857142</v>
      </c>
      <c r="EF1084">
        <f>ED1082/ED1077</f>
        <v>239.28571428571428</v>
      </c>
    </row>
    <row r="1085" spans="127:136" x14ac:dyDescent="0.25">
      <c r="DX1085"/>
      <c r="DY1085"/>
      <c r="DZ1085">
        <f>EA1086-EF1084</f>
        <v>95.714285714285722</v>
      </c>
      <c r="EA1085">
        <f>ED1082/(ED1077+ED1078)</f>
        <v>186.11111111111111</v>
      </c>
      <c r="EB1085">
        <f>EC1086-EE1084</f>
        <v>4.8571428571428577</v>
      </c>
      <c r="EC1085">
        <f>ED1081/(ED1077+ED1078)</f>
        <v>9.4444444444444429</v>
      </c>
      <c r="ED1085" t="s">
        <v>9</v>
      </c>
      <c r="EE1085">
        <f>ED1081/ED1080</f>
        <v>8.7931034482758612</v>
      </c>
      <c r="EF1085">
        <f>ED1082/ED1080</f>
        <v>173.27586206896552</v>
      </c>
    </row>
    <row r="1086" spans="127:136" x14ac:dyDescent="0.25">
      <c r="DX1086"/>
      <c r="DY1086"/>
      <c r="DZ1086"/>
      <c r="EA1086">
        <f>ED1082/(ED1077-ED1078)</f>
        <v>335</v>
      </c>
      <c r="EB1086"/>
      <c r="EC1086">
        <f>ED1081/(ED1077-ED1078)</f>
        <v>17</v>
      </c>
      <c r="ED1086" t="s">
        <v>10</v>
      </c>
      <c r="EE1086">
        <f>ED1081/ED1079</f>
        <v>21.25</v>
      </c>
      <c r="EF1086">
        <f>ED1082/ED1079</f>
        <v>418.75</v>
      </c>
    </row>
    <row r="1088" spans="127:136" x14ac:dyDescent="0.25">
      <c r="DW1088" s="36" t="s">
        <v>168</v>
      </c>
    </row>
    <row r="1089" spans="127:135" x14ac:dyDescent="0.25">
      <c r="DW1089" s="3" t="s">
        <v>12</v>
      </c>
      <c r="DX1089" t="s">
        <v>1</v>
      </c>
      <c r="DY1089" t="s">
        <v>2</v>
      </c>
      <c r="DZ1089" t="s">
        <v>3</v>
      </c>
      <c r="EA1089" t="s">
        <v>4</v>
      </c>
      <c r="EB1089" t="s">
        <v>5</v>
      </c>
      <c r="EC1089" t="s">
        <v>6</v>
      </c>
      <c r="ED1089" t="s">
        <v>13</v>
      </c>
      <c r="EE1089"/>
    </row>
    <row r="1090" spans="127:135" x14ac:dyDescent="0.25">
      <c r="DW1090" s="3">
        <v>1</v>
      </c>
      <c r="DX1090"/>
      <c r="DY1090" s="35">
        <v>8.2900000000000002E-6</v>
      </c>
      <c r="DZ1090">
        <v>158.482</v>
      </c>
      <c r="EA1090">
        <v>152.70400000000001</v>
      </c>
      <c r="EB1090">
        <v>168.50800000000001</v>
      </c>
      <c r="EC1090">
        <v>52.695999999999998</v>
      </c>
      <c r="ED1090">
        <v>1.4999999999999999E-2</v>
      </c>
      <c r="EE1090"/>
    </row>
    <row r="1091" spans="127:135" x14ac:dyDescent="0.25">
      <c r="DW1091" s="3">
        <v>2</v>
      </c>
      <c r="DX1091"/>
      <c r="DY1091" s="35">
        <v>6.7499999999999997E-6</v>
      </c>
      <c r="DZ1091">
        <v>156.483</v>
      </c>
      <c r="EA1091">
        <v>150.22999999999999</v>
      </c>
      <c r="EB1091">
        <v>161.554</v>
      </c>
      <c r="EC1091">
        <v>-125.218</v>
      </c>
      <c r="ED1091">
        <v>1.2E-2</v>
      </c>
      <c r="EE1091"/>
    </row>
    <row r="1092" spans="127:135" x14ac:dyDescent="0.25">
      <c r="DW1092" s="3">
        <v>3</v>
      </c>
      <c r="DX1092"/>
      <c r="DY1092" s="35">
        <v>6.7499999999999997E-6</v>
      </c>
      <c r="DZ1092">
        <v>160.32900000000001</v>
      </c>
      <c r="EA1092">
        <v>155.02600000000001</v>
      </c>
      <c r="EB1092">
        <v>166.43700000000001</v>
      </c>
      <c r="EC1092">
        <v>48.814</v>
      </c>
      <c r="ED1092">
        <v>1.2E-2</v>
      </c>
      <c r="EE1092"/>
    </row>
    <row r="1093" spans="127:135" x14ac:dyDescent="0.25">
      <c r="DW1093" s="3">
        <v>4</v>
      </c>
      <c r="DX1093"/>
      <c r="DY1093" s="35">
        <v>8.2900000000000002E-6</v>
      </c>
      <c r="DZ1093">
        <v>173.63</v>
      </c>
      <c r="EA1093">
        <v>162.642</v>
      </c>
      <c r="EB1093">
        <v>182.923</v>
      </c>
      <c r="EC1093">
        <v>-127.304</v>
      </c>
      <c r="ED1093">
        <v>1.4E-2</v>
      </c>
      <c r="EE1093"/>
    </row>
    <row r="1094" spans="127:135" x14ac:dyDescent="0.25">
      <c r="DW1094" s="3">
        <v>5</v>
      </c>
      <c r="DX1094"/>
      <c r="DY1094" s="35">
        <v>8.8999999999999995E-6</v>
      </c>
      <c r="DZ1094">
        <v>159.73699999999999</v>
      </c>
      <c r="EA1094">
        <v>155.667</v>
      </c>
      <c r="EB1094">
        <v>166.22200000000001</v>
      </c>
      <c r="EC1094">
        <v>53.972999999999999</v>
      </c>
      <c r="ED1094">
        <v>1.4999999999999999E-2</v>
      </c>
      <c r="EE1094"/>
    </row>
    <row r="1095" spans="127:135" x14ac:dyDescent="0.25">
      <c r="DW1095" s="3">
        <v>6</v>
      </c>
      <c r="DX1095"/>
      <c r="DY1095" s="35">
        <v>6.7499999999999997E-6</v>
      </c>
      <c r="DZ1095">
        <v>171.51400000000001</v>
      </c>
      <c r="EA1095">
        <v>163.41300000000001</v>
      </c>
      <c r="EB1095">
        <v>182.952</v>
      </c>
      <c r="EC1095">
        <v>-131.18600000000001</v>
      </c>
      <c r="ED1095">
        <v>1.2E-2</v>
      </c>
      <c r="EE1095"/>
    </row>
    <row r="1096" spans="127:135" x14ac:dyDescent="0.25">
      <c r="DW1096" s="3">
        <v>7</v>
      </c>
      <c r="DX1096"/>
      <c r="DY1096" s="35">
        <v>7.3699999999999997E-6</v>
      </c>
      <c r="DZ1096">
        <v>179.21600000000001</v>
      </c>
      <c r="EA1096">
        <v>164.92599999999999</v>
      </c>
      <c r="EB1096">
        <v>208.93199999999999</v>
      </c>
      <c r="EC1096">
        <v>53.616</v>
      </c>
      <c r="ED1096">
        <v>1.2999999999999999E-2</v>
      </c>
      <c r="EE1096"/>
    </row>
    <row r="1097" spans="127:135" x14ac:dyDescent="0.25">
      <c r="DW1097" s="3">
        <v>8</v>
      </c>
      <c r="DX1097"/>
      <c r="DY1097" s="35">
        <v>6.4500000000000001E-6</v>
      </c>
      <c r="DZ1097">
        <v>166.83600000000001</v>
      </c>
      <c r="EA1097">
        <v>159.55600000000001</v>
      </c>
      <c r="EB1097">
        <v>175.86199999999999</v>
      </c>
      <c r="EC1097">
        <v>-129.09399999999999</v>
      </c>
      <c r="ED1097">
        <v>1.0999999999999999E-2</v>
      </c>
      <c r="EE1097"/>
    </row>
    <row r="1098" spans="127:135" x14ac:dyDescent="0.25">
      <c r="DW1098" s="3">
        <v>9</v>
      </c>
      <c r="DX1098"/>
      <c r="DY1098" s="35">
        <v>6.1399999999999997E-6</v>
      </c>
      <c r="DZ1098">
        <v>175.239</v>
      </c>
      <c r="EA1098">
        <v>165</v>
      </c>
      <c r="EB1098">
        <v>199.48099999999999</v>
      </c>
      <c r="EC1098">
        <v>51.34</v>
      </c>
      <c r="ED1098">
        <v>1.0999999999999999E-2</v>
      </c>
      <c r="EE1098"/>
    </row>
    <row r="1099" spans="127:135" x14ac:dyDescent="0.25">
      <c r="DW1099" s="3">
        <v>10</v>
      </c>
      <c r="DX1099"/>
      <c r="DY1099" s="35">
        <v>6.4500000000000001E-6</v>
      </c>
      <c r="DZ1099">
        <v>196.95400000000001</v>
      </c>
      <c r="EA1099">
        <v>183.22200000000001</v>
      </c>
      <c r="EB1099">
        <v>218.70500000000001</v>
      </c>
      <c r="EC1099">
        <v>-126.87</v>
      </c>
      <c r="ED1099">
        <v>1.0999999999999999E-2</v>
      </c>
      <c r="EE1099"/>
    </row>
    <row r="1100" spans="127:135" x14ac:dyDescent="0.25">
      <c r="DW1100" s="3">
        <v>11</v>
      </c>
      <c r="DX1100"/>
      <c r="DY1100" s="35">
        <v>9.2099999999999999E-6</v>
      </c>
      <c r="DZ1100">
        <v>180.84899999999999</v>
      </c>
      <c r="EA1100">
        <v>171.202</v>
      </c>
      <c r="EB1100">
        <v>192.62</v>
      </c>
      <c r="EC1100">
        <v>53.530999999999999</v>
      </c>
      <c r="ED1100">
        <v>1.6E-2</v>
      </c>
      <c r="EE1100"/>
    </row>
    <row r="1101" spans="127:135" x14ac:dyDescent="0.25">
      <c r="DW1101" s="3">
        <v>12</v>
      </c>
      <c r="DX1101"/>
      <c r="DY1101" s="35">
        <v>8.6000000000000007E-6</v>
      </c>
      <c r="DZ1101">
        <v>178.37</v>
      </c>
      <c r="EA1101">
        <v>172.74700000000001</v>
      </c>
      <c r="EB1101">
        <v>193.77799999999999</v>
      </c>
      <c r="EC1101">
        <v>-128.99100000000001</v>
      </c>
      <c r="ED1101">
        <v>1.4999999999999999E-2</v>
      </c>
      <c r="EE1101"/>
    </row>
    <row r="1102" spans="127:135" x14ac:dyDescent="0.25">
      <c r="DW1102" s="3">
        <v>13</v>
      </c>
      <c r="DX1102"/>
      <c r="DY1102" s="35">
        <v>5.5300000000000004E-6</v>
      </c>
      <c r="DZ1102">
        <v>186.988</v>
      </c>
      <c r="EA1102">
        <v>169.11099999999999</v>
      </c>
      <c r="EB1102">
        <v>196.346</v>
      </c>
      <c r="EC1102">
        <v>52.430999999999997</v>
      </c>
      <c r="ED1102">
        <v>8.9999999999999993E-3</v>
      </c>
      <c r="EE1102"/>
    </row>
    <row r="1103" spans="127:135" x14ac:dyDescent="0.25">
      <c r="DW1103" s="3">
        <v>14</v>
      </c>
      <c r="DX1103"/>
      <c r="DY1103" s="35">
        <v>6.4500000000000001E-6</v>
      </c>
      <c r="DZ1103">
        <v>168.95500000000001</v>
      </c>
      <c r="EA1103">
        <v>160.39400000000001</v>
      </c>
      <c r="EB1103">
        <v>177.965</v>
      </c>
      <c r="EC1103">
        <v>-129.09399999999999</v>
      </c>
      <c r="ED1103">
        <v>1.0999999999999999E-2</v>
      </c>
      <c r="EE1103"/>
    </row>
    <row r="1104" spans="127:135" x14ac:dyDescent="0.25">
      <c r="DW1104" s="3">
        <v>15</v>
      </c>
      <c r="DX1104"/>
      <c r="DY1104" s="35">
        <v>7.0600000000000002E-6</v>
      </c>
      <c r="DZ1104">
        <v>194.48</v>
      </c>
      <c r="EA1104">
        <v>163.11099999999999</v>
      </c>
      <c r="EB1104">
        <v>242.74100000000001</v>
      </c>
      <c r="EC1104">
        <v>54.161999999999999</v>
      </c>
      <c r="ED1104">
        <v>1.2E-2</v>
      </c>
      <c r="EE1104"/>
    </row>
    <row r="1105" spans="127:136" x14ac:dyDescent="0.25">
      <c r="DW1105" s="3">
        <v>16</v>
      </c>
      <c r="DX1105"/>
      <c r="DY1105" s="35">
        <v>8.6000000000000007E-6</v>
      </c>
      <c r="DZ1105">
        <v>213.56299999999999</v>
      </c>
      <c r="EA1105">
        <v>177.315</v>
      </c>
      <c r="EB1105">
        <v>252.94800000000001</v>
      </c>
      <c r="EC1105">
        <v>-130.36500000000001</v>
      </c>
      <c r="ED1105">
        <v>1.4999999999999999E-2</v>
      </c>
      <c r="EE1105"/>
    </row>
    <row r="1106" spans="127:136" x14ac:dyDescent="0.25">
      <c r="DW1106" s="3">
        <v>17</v>
      </c>
      <c r="DX1106"/>
      <c r="DY1106" s="35">
        <v>8.2900000000000002E-6</v>
      </c>
      <c r="DZ1106">
        <v>200.864</v>
      </c>
      <c r="EA1106">
        <v>161.88900000000001</v>
      </c>
      <c r="EB1106">
        <v>222.256</v>
      </c>
      <c r="EC1106">
        <v>54.462000000000003</v>
      </c>
      <c r="ED1106">
        <v>1.4E-2</v>
      </c>
      <c r="EE1106"/>
    </row>
    <row r="1107" spans="127:136" x14ac:dyDescent="0.25">
      <c r="DW1107" s="3">
        <v>18</v>
      </c>
      <c r="DX1107" t="s">
        <v>3</v>
      </c>
      <c r="DY1107" s="35">
        <v>7.4000000000000003E-6</v>
      </c>
      <c r="DZ1107">
        <v>177.79300000000001</v>
      </c>
      <c r="EA1107">
        <v>164.00899999999999</v>
      </c>
      <c r="EB1107">
        <v>194.71899999999999</v>
      </c>
      <c r="EC1107">
        <v>-32.534999999999997</v>
      </c>
      <c r="ED1107">
        <v>1.2999999999999999E-2</v>
      </c>
      <c r="EE1107"/>
    </row>
    <row r="1108" spans="127:136" x14ac:dyDescent="0.25">
      <c r="DW1108" s="3">
        <v>19</v>
      </c>
      <c r="DX1108" t="s">
        <v>7</v>
      </c>
      <c r="DY1108" s="35">
        <v>1.1200000000000001E-6</v>
      </c>
      <c r="DZ1108">
        <v>16.341999999999999</v>
      </c>
      <c r="EA1108">
        <v>8.6980000000000004</v>
      </c>
      <c r="EB1108">
        <v>26.898</v>
      </c>
      <c r="EC1108">
        <v>93.293000000000006</v>
      </c>
      <c r="ED1108">
        <v>2E-3</v>
      </c>
      <c r="EE1108"/>
    </row>
    <row r="1109" spans="127:136" x14ac:dyDescent="0.25">
      <c r="DW1109" s="3">
        <v>20</v>
      </c>
      <c r="DX1109" t="s">
        <v>4</v>
      </c>
      <c r="DY1109" s="35">
        <v>5.5300000000000004E-6</v>
      </c>
      <c r="DZ1109">
        <v>156.483</v>
      </c>
      <c r="EA1109">
        <v>150.22999999999999</v>
      </c>
      <c r="EB1109">
        <v>161.554</v>
      </c>
      <c r="EC1109">
        <v>-131.18600000000001</v>
      </c>
      <c r="ED1109">
        <v>8.9999999999999993E-3</v>
      </c>
      <c r="EE1109"/>
    </row>
    <row r="1110" spans="127:136" x14ac:dyDescent="0.25">
      <c r="DW1110" s="3">
        <v>21</v>
      </c>
      <c r="DX1110" t="s">
        <v>5</v>
      </c>
      <c r="DY1110" s="35">
        <v>9.2099999999999999E-6</v>
      </c>
      <c r="DZ1110">
        <v>213.56299999999999</v>
      </c>
      <c r="EA1110">
        <v>183.22200000000001</v>
      </c>
      <c r="EB1110">
        <v>252.94800000000001</v>
      </c>
      <c r="EC1110">
        <v>54.462000000000003</v>
      </c>
      <c r="ED1110">
        <v>1.6E-2</v>
      </c>
      <c r="EE1110"/>
    </row>
    <row r="1111" spans="127:136" x14ac:dyDescent="0.25">
      <c r="DW1111" s="3">
        <v>18</v>
      </c>
      <c r="DX1111" t="s">
        <v>145</v>
      </c>
      <c r="DY1111" s="35">
        <v>1.21E-4</v>
      </c>
      <c r="DZ1111">
        <v>178.10400000000001</v>
      </c>
      <c r="EA1111">
        <v>150.13999999999999</v>
      </c>
      <c r="EB1111">
        <v>253.46100000000001</v>
      </c>
      <c r="EC1111">
        <v>52.112000000000002</v>
      </c>
      <c r="ED1111">
        <v>0.218</v>
      </c>
      <c r="EE1111"/>
    </row>
    <row r="1112" spans="127:136" x14ac:dyDescent="0.25">
      <c r="DX1112" t="s">
        <v>147</v>
      </c>
      <c r="DY1112"/>
      <c r="DZ1112"/>
      <c r="EA1112"/>
      <c r="EB1112"/>
      <c r="EC1112"/>
      <c r="ED1112">
        <v>5.0250000000000004</v>
      </c>
      <c r="EE1112"/>
    </row>
    <row r="1113" spans="127:136" x14ac:dyDescent="0.25">
      <c r="DX1113"/>
      <c r="DY1113"/>
      <c r="DZ1113"/>
      <c r="EA1113"/>
      <c r="EB1113"/>
      <c r="EC1113"/>
      <c r="ED1113"/>
      <c r="EE1113" t="s">
        <v>8</v>
      </c>
    </row>
    <row r="1114" spans="127:136" x14ac:dyDescent="0.25">
      <c r="DX1114"/>
      <c r="DY1114"/>
      <c r="DZ1114"/>
      <c r="EA1114"/>
      <c r="EB1114"/>
      <c r="EC1114"/>
      <c r="ED1114"/>
      <c r="EE1114">
        <f>ED1111/ED1107</f>
        <v>16.76923076923077</v>
      </c>
      <c r="EF1114">
        <f>ED1112/ED1107</f>
        <v>386.5384615384616</v>
      </c>
    </row>
    <row r="1115" spans="127:136" x14ac:dyDescent="0.25">
      <c r="DX1115"/>
      <c r="DY1115"/>
      <c r="DZ1115">
        <f>EA1116-EF1114</f>
        <v>70.279720279720266</v>
      </c>
      <c r="EA1115">
        <f>ED1112/(ED1107+ED1108)</f>
        <v>335.00000000000006</v>
      </c>
      <c r="EB1115">
        <f>EC1116-EE1114</f>
        <v>3.0489510489510501</v>
      </c>
      <c r="EC1115">
        <f>ED1111/(ED1107+ED1108)</f>
        <v>14.533333333333333</v>
      </c>
      <c r="ED1115" t="s">
        <v>9</v>
      </c>
      <c r="EE1115">
        <f>ED1111/ED1110</f>
        <v>13.625</v>
      </c>
      <c r="EF1115">
        <f>ED1112/ED1110</f>
        <v>314.0625</v>
      </c>
    </row>
    <row r="1116" spans="127:136" x14ac:dyDescent="0.25">
      <c r="DX1116"/>
      <c r="DY1116"/>
      <c r="DZ1116"/>
      <c r="EA1116">
        <f>ED1112/(ED1107-ED1108)</f>
        <v>456.81818181818187</v>
      </c>
      <c r="EB1116"/>
      <c r="EC1116">
        <f>ED1111/(ED1107-ED1108)</f>
        <v>19.81818181818182</v>
      </c>
      <c r="ED1116" t="s">
        <v>10</v>
      </c>
      <c r="EE1116">
        <f>ED1111/ED1109</f>
        <v>24.222222222222225</v>
      </c>
      <c r="EF1116">
        <f>ED1112/ED1109</f>
        <v>558.33333333333337</v>
      </c>
    </row>
    <row r="1117" spans="127:136" x14ac:dyDescent="0.25">
      <c r="DW1117" s="3">
        <v>1</v>
      </c>
      <c r="DX1117"/>
      <c r="DY1117" s="35">
        <v>8.8999999999999995E-6</v>
      </c>
      <c r="DZ1117">
        <v>123.38200000000001</v>
      </c>
      <c r="EA1117">
        <v>120.63</v>
      </c>
      <c r="EB1117">
        <v>127.19</v>
      </c>
      <c r="EC1117">
        <v>52.305999999999997</v>
      </c>
      <c r="ED1117">
        <v>1.6E-2</v>
      </c>
      <c r="EE1117"/>
    </row>
    <row r="1118" spans="127:136" x14ac:dyDescent="0.25">
      <c r="DW1118" s="3">
        <v>2</v>
      </c>
      <c r="DX1118"/>
      <c r="DY1118" s="35">
        <v>1.5E-5</v>
      </c>
      <c r="DZ1118">
        <v>124.44499999999999</v>
      </c>
      <c r="EA1118">
        <v>115.77800000000001</v>
      </c>
      <c r="EB1118">
        <v>129.30199999999999</v>
      </c>
      <c r="EC1118">
        <v>-127.349</v>
      </c>
      <c r="ED1118">
        <v>2.7E-2</v>
      </c>
      <c r="EE1118"/>
    </row>
    <row r="1119" spans="127:136" x14ac:dyDescent="0.25">
      <c r="DW1119" s="3">
        <v>3</v>
      </c>
      <c r="DX1119"/>
      <c r="DY1119" s="35">
        <v>9.2099999999999999E-6</v>
      </c>
      <c r="DZ1119">
        <v>119.94499999999999</v>
      </c>
      <c r="EA1119">
        <v>113.867</v>
      </c>
      <c r="EB1119">
        <v>132.92599999999999</v>
      </c>
      <c r="EC1119">
        <v>51.953000000000003</v>
      </c>
      <c r="ED1119">
        <v>1.6E-2</v>
      </c>
      <c r="EE1119"/>
    </row>
    <row r="1120" spans="127:136" x14ac:dyDescent="0.25">
      <c r="DW1120" s="3">
        <v>4</v>
      </c>
      <c r="DX1120"/>
      <c r="DY1120" s="35">
        <v>1.17E-5</v>
      </c>
      <c r="DZ1120">
        <v>138.202</v>
      </c>
      <c r="EA1120">
        <v>132.88200000000001</v>
      </c>
      <c r="EB1120">
        <v>144.37200000000001</v>
      </c>
      <c r="EC1120">
        <v>-129.61099999999999</v>
      </c>
      <c r="ED1120">
        <v>2.1000000000000001E-2</v>
      </c>
      <c r="EE1120"/>
    </row>
    <row r="1121" spans="127:136" x14ac:dyDescent="0.25">
      <c r="DW1121" s="3">
        <v>5</v>
      </c>
      <c r="DX1121"/>
      <c r="DY1121" s="35">
        <v>1.1399999999999999E-5</v>
      </c>
      <c r="DZ1121">
        <v>139.80099999999999</v>
      </c>
      <c r="EA1121">
        <v>126.77800000000001</v>
      </c>
      <c r="EB1121">
        <v>148.815</v>
      </c>
      <c r="EC1121">
        <v>51.843000000000004</v>
      </c>
      <c r="ED1121">
        <v>0.02</v>
      </c>
      <c r="EE1121"/>
    </row>
    <row r="1122" spans="127:136" x14ac:dyDescent="0.25">
      <c r="DW1122" s="3">
        <v>6</v>
      </c>
      <c r="DX1122"/>
      <c r="DY1122" s="35">
        <v>1.1399999999999999E-5</v>
      </c>
      <c r="DZ1122">
        <v>118.509</v>
      </c>
      <c r="EA1122">
        <v>104.34699999999999</v>
      </c>
      <c r="EB1122">
        <v>126.77800000000001</v>
      </c>
      <c r="EC1122">
        <v>-127.185</v>
      </c>
      <c r="ED1122">
        <v>0.02</v>
      </c>
      <c r="EE1122"/>
    </row>
    <row r="1123" spans="127:136" x14ac:dyDescent="0.25">
      <c r="DW1123" s="3">
        <v>7</v>
      </c>
      <c r="DX1123" t="s">
        <v>3</v>
      </c>
      <c r="DY1123" s="35">
        <v>1.13E-5</v>
      </c>
      <c r="DZ1123">
        <v>127.381</v>
      </c>
      <c r="EA1123">
        <v>119.047</v>
      </c>
      <c r="EB1123">
        <v>134.89699999999999</v>
      </c>
      <c r="EC1123">
        <v>-38.006999999999998</v>
      </c>
      <c r="ED1123">
        <v>0.02</v>
      </c>
      <c r="EE1123"/>
    </row>
    <row r="1124" spans="127:136" x14ac:dyDescent="0.25">
      <c r="DW1124" s="3">
        <v>8</v>
      </c>
      <c r="DX1124" t="s">
        <v>7</v>
      </c>
      <c r="DY1124" s="35">
        <v>2.2000000000000001E-6</v>
      </c>
      <c r="DZ1124">
        <v>9.2729999999999997</v>
      </c>
      <c r="EA1124">
        <v>10.073</v>
      </c>
      <c r="EB1124">
        <v>9.423</v>
      </c>
      <c r="EC1124">
        <v>98.638999999999996</v>
      </c>
      <c r="ED1124">
        <v>4.0000000000000001E-3</v>
      </c>
      <c r="EE1124"/>
    </row>
    <row r="1125" spans="127:136" x14ac:dyDescent="0.25">
      <c r="DW1125" s="3">
        <v>9</v>
      </c>
      <c r="DX1125" t="s">
        <v>4</v>
      </c>
      <c r="DY1125" s="35">
        <v>8.8999999999999995E-6</v>
      </c>
      <c r="DZ1125">
        <v>118.509</v>
      </c>
      <c r="EA1125">
        <v>104.34699999999999</v>
      </c>
      <c r="EB1125">
        <v>126.77800000000001</v>
      </c>
      <c r="EC1125">
        <v>-129.61099999999999</v>
      </c>
      <c r="ED1125">
        <v>1.6E-2</v>
      </c>
      <c r="EE1125"/>
    </row>
    <row r="1126" spans="127:136" x14ac:dyDescent="0.25">
      <c r="DW1126" s="3">
        <v>10</v>
      </c>
      <c r="DX1126" t="s">
        <v>5</v>
      </c>
      <c r="DY1126" s="35">
        <v>1.5E-5</v>
      </c>
      <c r="DZ1126">
        <v>139.80099999999999</v>
      </c>
      <c r="EA1126">
        <v>132.88200000000001</v>
      </c>
      <c r="EB1126">
        <v>148.815</v>
      </c>
      <c r="EC1126">
        <v>52.305999999999997</v>
      </c>
      <c r="ED1126">
        <v>2.7E-2</v>
      </c>
      <c r="EE1126"/>
    </row>
    <row r="1127" spans="127:136" x14ac:dyDescent="0.25">
      <c r="DW1127" s="3">
        <v>7</v>
      </c>
      <c r="DX1127" t="s">
        <v>146</v>
      </c>
      <c r="DY1127" s="35">
        <v>1.21E-4</v>
      </c>
      <c r="DZ1127">
        <v>178.10400000000001</v>
      </c>
      <c r="EA1127">
        <v>150.13999999999999</v>
      </c>
      <c r="EB1127">
        <v>253.46100000000001</v>
      </c>
      <c r="EC1127">
        <v>52.112000000000002</v>
      </c>
      <c r="ED1127">
        <v>0.218</v>
      </c>
      <c r="EE1127"/>
    </row>
    <row r="1128" spans="127:136" x14ac:dyDescent="0.25">
      <c r="DX1128" t="s">
        <v>147</v>
      </c>
      <c r="DY1128"/>
      <c r="DZ1128"/>
      <c r="EA1128"/>
      <c r="EB1128"/>
      <c r="EC1128"/>
      <c r="ED1128">
        <v>5.0250000000000004</v>
      </c>
      <c r="EE1128"/>
    </row>
    <row r="1129" spans="127:136" x14ac:dyDescent="0.25">
      <c r="DX1129"/>
      <c r="DY1129"/>
      <c r="DZ1129"/>
      <c r="EA1129"/>
      <c r="EB1129"/>
      <c r="EC1129"/>
      <c r="ED1129"/>
      <c r="EE1129" t="s">
        <v>8</v>
      </c>
    </row>
    <row r="1130" spans="127:136" x14ac:dyDescent="0.25">
      <c r="DX1130"/>
      <c r="DY1130"/>
      <c r="DZ1130"/>
      <c r="EA1130"/>
      <c r="EB1130"/>
      <c r="EC1130"/>
      <c r="ED1130"/>
      <c r="EE1130">
        <f>ED1127/ED1123</f>
        <v>10.9</v>
      </c>
      <c r="EF1130">
        <f>ED1128/ED1123</f>
        <v>251.25</v>
      </c>
    </row>
    <row r="1131" spans="127:136" x14ac:dyDescent="0.25">
      <c r="DX1131"/>
      <c r="DY1131"/>
      <c r="DZ1131">
        <f>EA1132-EF1130</f>
        <v>62.8125</v>
      </c>
      <c r="EA1131">
        <f>ED1128/(ED1123+ED1124)</f>
        <v>209.375</v>
      </c>
      <c r="EB1131">
        <f>EC1132-EE1130</f>
        <v>2.7249999999999996</v>
      </c>
      <c r="EC1131">
        <f>ED1127/(ED1123+ED1124)</f>
        <v>9.0833333333333339</v>
      </c>
      <c r="ED1131" t="s">
        <v>9</v>
      </c>
      <c r="EE1131">
        <f>ED1127/ED1126</f>
        <v>8.0740740740740744</v>
      </c>
      <c r="EF1131">
        <f>ED1128/ED1126</f>
        <v>186.11111111111111</v>
      </c>
    </row>
    <row r="1132" spans="127:136" x14ac:dyDescent="0.25">
      <c r="DX1132"/>
      <c r="DY1132"/>
      <c r="DZ1132"/>
      <c r="EA1132">
        <f>ED1128/(ED1123-ED1124)</f>
        <v>314.0625</v>
      </c>
      <c r="EB1132"/>
      <c r="EC1132">
        <f>ED1127/(ED1123-ED1124)</f>
        <v>13.625</v>
      </c>
      <c r="ED1132" t="s">
        <v>10</v>
      </c>
      <c r="EE1132">
        <f>ED1127/ED1125</f>
        <v>13.625</v>
      </c>
      <c r="EF1132">
        <f>ED1128/ED1125</f>
        <v>314.0625</v>
      </c>
    </row>
    <row r="1133" spans="127:136" x14ac:dyDescent="0.25">
      <c r="DX1133"/>
      <c r="DY1133"/>
      <c r="DZ1133"/>
      <c r="EA1133"/>
      <c r="EB1133"/>
      <c r="EC1133"/>
      <c r="ED1133"/>
      <c r="EE1133"/>
    </row>
    <row r="1134" spans="127:136" x14ac:dyDescent="0.25">
      <c r="DX1134" t="s">
        <v>3</v>
      </c>
      <c r="DY1134"/>
      <c r="DZ1134"/>
      <c r="EA1134"/>
      <c r="EB1134"/>
      <c r="EC1134"/>
      <c r="ED1134">
        <v>1.6500000000000001E-2</v>
      </c>
      <c r="EE1134"/>
    </row>
    <row r="1135" spans="127:136" x14ac:dyDescent="0.25">
      <c r="DX1135" t="s">
        <v>7</v>
      </c>
      <c r="DY1135"/>
      <c r="DZ1135"/>
      <c r="EA1135"/>
      <c r="EB1135"/>
      <c r="EC1135"/>
      <c r="ED1135">
        <v>3.0000000000000001E-3</v>
      </c>
      <c r="EE1135"/>
    </row>
    <row r="1136" spans="127:136" x14ac:dyDescent="0.25">
      <c r="DX1136" t="s">
        <v>4</v>
      </c>
      <c r="DY1136"/>
      <c r="DZ1136"/>
      <c r="EA1136"/>
      <c r="EB1136"/>
      <c r="EC1136"/>
      <c r="ED1136">
        <v>1.2500000000000001E-2</v>
      </c>
      <c r="EE1136"/>
    </row>
    <row r="1137" spans="127:136" x14ac:dyDescent="0.25">
      <c r="DX1137" t="s">
        <v>5</v>
      </c>
      <c r="DY1137"/>
      <c r="DZ1137"/>
      <c r="EA1137"/>
      <c r="EB1137"/>
      <c r="EC1137"/>
      <c r="ED1137">
        <v>2.1499999999999998E-2</v>
      </c>
      <c r="EE1137"/>
    </row>
    <row r="1138" spans="127:136" x14ac:dyDescent="0.25">
      <c r="DX1138"/>
      <c r="DY1138"/>
      <c r="DZ1138"/>
      <c r="EA1138"/>
      <c r="EB1138"/>
      <c r="EC1138"/>
      <c r="ED1138">
        <v>0.436</v>
      </c>
      <c r="EE1138"/>
    </row>
    <row r="1139" spans="127:136" x14ac:dyDescent="0.25">
      <c r="DX1139" t="s">
        <v>147</v>
      </c>
      <c r="DY1139"/>
      <c r="DZ1139"/>
      <c r="EA1139"/>
      <c r="EB1139"/>
      <c r="EC1139"/>
      <c r="ED1139">
        <v>5.0250000000000004</v>
      </c>
      <c r="EE1139"/>
    </row>
    <row r="1140" spans="127:136" x14ac:dyDescent="0.25">
      <c r="DX1140"/>
      <c r="DY1140"/>
      <c r="DZ1140"/>
      <c r="EA1140"/>
      <c r="EB1140"/>
      <c r="EC1140"/>
      <c r="ED1140"/>
      <c r="EE1140" t="s">
        <v>8</v>
      </c>
    </row>
    <row r="1141" spans="127:136" x14ac:dyDescent="0.25">
      <c r="DX1141"/>
      <c r="DY1141"/>
      <c r="DZ1141"/>
      <c r="EA1141"/>
      <c r="EB1141"/>
      <c r="EC1141"/>
      <c r="ED1141"/>
      <c r="EE1141">
        <f>ED1138/ED1134</f>
        <v>26.424242424242422</v>
      </c>
      <c r="EF1141">
        <f>ED1139/ED1134</f>
        <v>304.54545454545456</v>
      </c>
    </row>
    <row r="1142" spans="127:136" x14ac:dyDescent="0.25">
      <c r="DX1142"/>
      <c r="DY1142"/>
      <c r="DZ1142">
        <f>EA1143-EF1141</f>
        <v>67.676767676767668</v>
      </c>
      <c r="EA1142">
        <f>ED1139/(ED1134+ED1135)</f>
        <v>257.69230769230774</v>
      </c>
      <c r="EB1142">
        <f>EC1143-EE1141</f>
        <v>5.8720538720538684</v>
      </c>
      <c r="EC1142">
        <f>ED1138/(ED1134+ED1135)</f>
        <v>22.358974358974358</v>
      </c>
      <c r="ED1142" t="s">
        <v>9</v>
      </c>
      <c r="EE1142">
        <f>ED1138/ED1137</f>
        <v>20.279069767441861</v>
      </c>
      <c r="EF1142">
        <f>ED1139/ED1137</f>
        <v>233.72093023255817</v>
      </c>
    </row>
    <row r="1143" spans="127:136" x14ac:dyDescent="0.25">
      <c r="DX1143"/>
      <c r="DY1143"/>
      <c r="DZ1143"/>
      <c r="EA1143">
        <f>ED1139/(ED1134-ED1135)</f>
        <v>372.22222222222223</v>
      </c>
      <c r="EB1143"/>
      <c r="EC1143">
        <f>ED1138/(ED1134-ED1135)</f>
        <v>32.296296296296291</v>
      </c>
      <c r="ED1143" t="s">
        <v>10</v>
      </c>
      <c r="EE1143">
        <f>ED1138/ED1136</f>
        <v>34.879999999999995</v>
      </c>
      <c r="EF1143">
        <f>ED1139/ED1136</f>
        <v>402</v>
      </c>
    </row>
    <row r="1145" spans="127:136" x14ac:dyDescent="0.25">
      <c r="DW1145" s="36" t="s">
        <v>169</v>
      </c>
    </row>
    <row r="1146" spans="127:136" x14ac:dyDescent="0.25">
      <c r="DW1146" s="3" t="s">
        <v>12</v>
      </c>
      <c r="DX1146" t="s">
        <v>1</v>
      </c>
      <c r="DY1146" t="s">
        <v>2</v>
      </c>
      <c r="DZ1146" t="s">
        <v>3</v>
      </c>
      <c r="EA1146" t="s">
        <v>4</v>
      </c>
      <c r="EB1146" t="s">
        <v>5</v>
      </c>
      <c r="EC1146" t="s">
        <v>6</v>
      </c>
      <c r="ED1146" t="s">
        <v>13</v>
      </c>
      <c r="EE1146"/>
    </row>
    <row r="1147" spans="127:136" x14ac:dyDescent="0.25">
      <c r="DW1147" s="3">
        <v>1</v>
      </c>
      <c r="DX1147"/>
      <c r="DY1147" s="35">
        <v>7.0600000000000002E-6</v>
      </c>
      <c r="DZ1147">
        <v>148.93700000000001</v>
      </c>
      <c r="EA1147">
        <v>143.90100000000001</v>
      </c>
      <c r="EB1147">
        <v>153</v>
      </c>
      <c r="EC1147">
        <v>57.723999999999997</v>
      </c>
      <c r="ED1147">
        <v>1.2E-2</v>
      </c>
      <c r="EE1147"/>
    </row>
    <row r="1148" spans="127:136" x14ac:dyDescent="0.25">
      <c r="DW1148" s="3">
        <v>2</v>
      </c>
      <c r="DX1148"/>
      <c r="DY1148" s="35">
        <v>8.6000000000000007E-6</v>
      </c>
      <c r="DZ1148">
        <v>151.36099999999999</v>
      </c>
      <c r="EA1148">
        <v>144.268</v>
      </c>
      <c r="EB1148">
        <v>156.232</v>
      </c>
      <c r="EC1148">
        <v>-118.443</v>
      </c>
      <c r="ED1148">
        <v>1.4999999999999999E-2</v>
      </c>
      <c r="EE1148"/>
    </row>
    <row r="1149" spans="127:136" x14ac:dyDescent="0.25">
      <c r="DW1149" s="3">
        <v>3</v>
      </c>
      <c r="DX1149"/>
      <c r="DY1149" s="35">
        <v>1.01E-5</v>
      </c>
      <c r="DZ1149">
        <v>157.95400000000001</v>
      </c>
      <c r="EA1149">
        <v>151.44399999999999</v>
      </c>
      <c r="EB1149">
        <v>162.583</v>
      </c>
      <c r="EC1149">
        <v>61.820999999999998</v>
      </c>
      <c r="ED1149">
        <v>1.7999999999999999E-2</v>
      </c>
      <c r="EE1149"/>
    </row>
    <row r="1150" spans="127:136" x14ac:dyDescent="0.25">
      <c r="DW1150" s="3">
        <v>4</v>
      </c>
      <c r="DX1150"/>
      <c r="DY1150" s="35">
        <v>1.11E-5</v>
      </c>
      <c r="DZ1150">
        <v>168.011</v>
      </c>
      <c r="EA1150">
        <v>159.11099999999999</v>
      </c>
      <c r="EB1150">
        <v>174.857</v>
      </c>
      <c r="EC1150">
        <v>-119.539</v>
      </c>
      <c r="ED1150">
        <v>1.9E-2</v>
      </c>
      <c r="EE1150"/>
    </row>
    <row r="1151" spans="127:136" x14ac:dyDescent="0.25">
      <c r="DW1151" s="3">
        <v>5</v>
      </c>
      <c r="DX1151"/>
      <c r="DY1151" s="35">
        <v>7.0600000000000002E-6</v>
      </c>
      <c r="DZ1151">
        <v>178.62200000000001</v>
      </c>
      <c r="EA1151">
        <v>173.11099999999999</v>
      </c>
      <c r="EB1151">
        <v>183.11099999999999</v>
      </c>
      <c r="EC1151">
        <v>59.930999999999997</v>
      </c>
      <c r="ED1151">
        <v>1.2E-2</v>
      </c>
      <c r="EE1151"/>
    </row>
    <row r="1152" spans="127:136" x14ac:dyDescent="0.25">
      <c r="DW1152" s="3">
        <v>6</v>
      </c>
      <c r="DX1152"/>
      <c r="DY1152" s="35">
        <v>1.0699999999999999E-5</v>
      </c>
      <c r="DZ1152">
        <v>184.315</v>
      </c>
      <c r="EA1152">
        <v>175.96899999999999</v>
      </c>
      <c r="EB1152">
        <v>211.03700000000001</v>
      </c>
      <c r="EC1152">
        <v>-119.539</v>
      </c>
      <c r="ED1152">
        <v>1.9E-2</v>
      </c>
      <c r="EE1152"/>
    </row>
    <row r="1153" spans="127:136" x14ac:dyDescent="0.25">
      <c r="DW1153" s="3">
        <v>7</v>
      </c>
      <c r="DX1153"/>
      <c r="DY1153" s="35">
        <v>8.8999999999999995E-6</v>
      </c>
      <c r="DZ1153">
        <v>246.68899999999999</v>
      </c>
      <c r="EA1153">
        <v>211.03700000000001</v>
      </c>
      <c r="EB1153">
        <v>253.667</v>
      </c>
      <c r="EC1153">
        <v>60.750999999999998</v>
      </c>
      <c r="ED1153">
        <v>1.6E-2</v>
      </c>
      <c r="EE1153"/>
    </row>
    <row r="1154" spans="127:136" x14ac:dyDescent="0.25">
      <c r="DW1154" s="3">
        <v>8</v>
      </c>
      <c r="DX1154"/>
      <c r="DY1154" s="35">
        <v>7.6699999999999994E-6</v>
      </c>
      <c r="DZ1154">
        <v>225.95</v>
      </c>
      <c r="EA1154">
        <v>214.90700000000001</v>
      </c>
      <c r="EB1154">
        <v>235.352</v>
      </c>
      <c r="EC1154">
        <v>-117.646</v>
      </c>
      <c r="ED1154">
        <v>1.2999999999999999E-2</v>
      </c>
      <c r="EE1154"/>
    </row>
    <row r="1155" spans="127:136" x14ac:dyDescent="0.25">
      <c r="DW1155" s="3">
        <v>9</v>
      </c>
      <c r="DX1155"/>
      <c r="DY1155" s="35">
        <v>5.5300000000000004E-6</v>
      </c>
      <c r="DZ1155">
        <v>217.124</v>
      </c>
      <c r="EA1155">
        <v>213.39</v>
      </c>
      <c r="EB1155">
        <v>223.48099999999999</v>
      </c>
      <c r="EC1155">
        <v>59.036000000000001</v>
      </c>
      <c r="ED1155">
        <v>8.9999999999999993E-3</v>
      </c>
      <c r="EE1155"/>
    </row>
    <row r="1156" spans="127:136" x14ac:dyDescent="0.25">
      <c r="DW1156" s="3">
        <v>10</v>
      </c>
      <c r="DX1156"/>
      <c r="DY1156" s="35">
        <v>1.04E-5</v>
      </c>
      <c r="DZ1156">
        <v>218.208</v>
      </c>
      <c r="EA1156">
        <v>188.78800000000001</v>
      </c>
      <c r="EB1156">
        <v>240.828</v>
      </c>
      <c r="EC1156">
        <v>-118.887</v>
      </c>
      <c r="ED1156">
        <v>1.9E-2</v>
      </c>
      <c r="EE1156"/>
    </row>
    <row r="1157" spans="127:136" x14ac:dyDescent="0.25">
      <c r="DW1157" s="3">
        <v>11</v>
      </c>
      <c r="DX1157"/>
      <c r="DY1157" s="35">
        <v>7.6699999999999994E-6</v>
      </c>
      <c r="DZ1157">
        <v>178.71100000000001</v>
      </c>
      <c r="EA1157">
        <v>166.01599999999999</v>
      </c>
      <c r="EB1157">
        <v>194.44399999999999</v>
      </c>
      <c r="EC1157">
        <v>62.353999999999999</v>
      </c>
      <c r="ED1157">
        <v>1.2999999999999999E-2</v>
      </c>
      <c r="EE1157"/>
    </row>
    <row r="1158" spans="127:136" x14ac:dyDescent="0.25">
      <c r="DW1158" s="3">
        <v>12</v>
      </c>
      <c r="DX1158"/>
      <c r="DY1158" s="35">
        <v>5.5300000000000004E-6</v>
      </c>
      <c r="DZ1158">
        <v>167.215</v>
      </c>
      <c r="EA1158">
        <v>164.745</v>
      </c>
      <c r="EB1158">
        <v>169.77500000000001</v>
      </c>
      <c r="EC1158">
        <v>-118.072</v>
      </c>
      <c r="ED1158">
        <v>8.9999999999999993E-3</v>
      </c>
      <c r="EE1158"/>
    </row>
    <row r="1159" spans="127:136" x14ac:dyDescent="0.25">
      <c r="DW1159" s="3">
        <v>13</v>
      </c>
      <c r="DX1159"/>
      <c r="DY1159" s="35">
        <v>1.4399999999999999E-5</v>
      </c>
      <c r="DZ1159">
        <v>167.49199999999999</v>
      </c>
      <c r="EA1159">
        <v>162.11099999999999</v>
      </c>
      <c r="EB1159">
        <v>171.75800000000001</v>
      </c>
      <c r="EC1159">
        <v>60.100999999999999</v>
      </c>
      <c r="ED1159">
        <v>2.5000000000000001E-2</v>
      </c>
      <c r="EE1159"/>
    </row>
    <row r="1160" spans="127:136" x14ac:dyDescent="0.25">
      <c r="DW1160" s="3">
        <v>14</v>
      </c>
      <c r="DX1160"/>
      <c r="DY1160" s="35">
        <v>1.4399999999999999E-5</v>
      </c>
      <c r="DZ1160">
        <v>164.881</v>
      </c>
      <c r="EA1160">
        <v>158.333</v>
      </c>
      <c r="EB1160">
        <v>169.852</v>
      </c>
      <c r="EC1160">
        <v>-119.899</v>
      </c>
      <c r="ED1160">
        <v>2.5000000000000001E-2</v>
      </c>
      <c r="EE1160"/>
    </row>
    <row r="1161" spans="127:136" x14ac:dyDescent="0.25">
      <c r="DW1161" s="3">
        <v>15</v>
      </c>
      <c r="DX1161" t="s">
        <v>3</v>
      </c>
      <c r="DY1161" s="35">
        <v>9.2299999999999997E-6</v>
      </c>
      <c r="DZ1161">
        <v>183.96199999999999</v>
      </c>
      <c r="EA1161">
        <v>173.36699999999999</v>
      </c>
      <c r="EB1161">
        <v>192.85599999999999</v>
      </c>
      <c r="EC1161">
        <v>-29.306999999999999</v>
      </c>
      <c r="ED1161">
        <v>1.6E-2</v>
      </c>
      <c r="EE1161"/>
    </row>
    <row r="1162" spans="127:136" x14ac:dyDescent="0.25">
      <c r="DW1162" s="3">
        <v>16</v>
      </c>
      <c r="DX1162" t="s">
        <v>7</v>
      </c>
      <c r="DY1162" s="35">
        <v>2.83E-6</v>
      </c>
      <c r="DZ1162">
        <v>30.587</v>
      </c>
      <c r="EA1162">
        <v>24.606000000000002</v>
      </c>
      <c r="EB1162">
        <v>33.795999999999999</v>
      </c>
      <c r="EC1162">
        <v>92.941999999999993</v>
      </c>
      <c r="ED1162">
        <v>5.0000000000000001E-3</v>
      </c>
      <c r="EE1162"/>
    </row>
    <row r="1163" spans="127:136" x14ac:dyDescent="0.25">
      <c r="DW1163" s="3">
        <v>17</v>
      </c>
      <c r="DX1163" t="s">
        <v>4</v>
      </c>
      <c r="DY1163" s="35">
        <v>5.5300000000000004E-6</v>
      </c>
      <c r="DZ1163">
        <v>148.93700000000001</v>
      </c>
      <c r="EA1163">
        <v>143.90100000000001</v>
      </c>
      <c r="EB1163">
        <v>153</v>
      </c>
      <c r="EC1163">
        <v>-119.899</v>
      </c>
      <c r="ED1163">
        <v>8.9999999999999993E-3</v>
      </c>
      <c r="EE1163"/>
    </row>
    <row r="1164" spans="127:136" x14ac:dyDescent="0.25">
      <c r="DW1164" s="3">
        <v>18</v>
      </c>
      <c r="DX1164" t="s">
        <v>5</v>
      </c>
      <c r="DY1164" s="35">
        <v>1.4399999999999999E-5</v>
      </c>
      <c r="DZ1164">
        <v>246.68899999999999</v>
      </c>
      <c r="EA1164">
        <v>214.90700000000001</v>
      </c>
      <c r="EB1164">
        <v>253.667</v>
      </c>
      <c r="EC1164">
        <v>62.353999999999999</v>
      </c>
      <c r="ED1164">
        <v>2.5000000000000001E-2</v>
      </c>
      <c r="EE1164"/>
    </row>
    <row r="1165" spans="127:136" x14ac:dyDescent="0.25">
      <c r="DW1165" s="3">
        <v>15</v>
      </c>
      <c r="DX1165" t="s">
        <v>145</v>
      </c>
      <c r="DY1165" s="35">
        <v>1.26E-4</v>
      </c>
      <c r="DZ1165">
        <v>182.19399999999999</v>
      </c>
      <c r="EA1165">
        <v>144.34100000000001</v>
      </c>
      <c r="EB1165">
        <v>253.667</v>
      </c>
      <c r="EC1165">
        <v>-119.259</v>
      </c>
      <c r="ED1165">
        <v>0.22700000000000001</v>
      </c>
      <c r="EE1165"/>
    </row>
    <row r="1166" spans="127:136" x14ac:dyDescent="0.25">
      <c r="DX1166" t="s">
        <v>147</v>
      </c>
      <c r="DY1166"/>
      <c r="DZ1166"/>
      <c r="EA1166"/>
      <c r="EB1166"/>
      <c r="EC1166"/>
      <c r="ED1166">
        <v>5.0250000000000004</v>
      </c>
      <c r="EE1166"/>
    </row>
    <row r="1167" spans="127:136" x14ac:dyDescent="0.25">
      <c r="DX1167"/>
      <c r="DY1167"/>
      <c r="DZ1167"/>
      <c r="EA1167"/>
      <c r="EB1167"/>
      <c r="EC1167"/>
      <c r="ED1167"/>
      <c r="EE1167" t="s">
        <v>8</v>
      </c>
    </row>
    <row r="1168" spans="127:136" x14ac:dyDescent="0.25">
      <c r="DX1168"/>
      <c r="DY1168"/>
      <c r="DZ1168"/>
      <c r="EA1168"/>
      <c r="EB1168"/>
      <c r="EC1168"/>
      <c r="ED1168"/>
      <c r="EE1168">
        <f>ED1165/ED1161</f>
        <v>14.1875</v>
      </c>
      <c r="EF1168">
        <f>ED1166/ED1161</f>
        <v>314.0625</v>
      </c>
    </row>
    <row r="1169" spans="127:136" x14ac:dyDescent="0.25">
      <c r="DX1169"/>
      <c r="DY1169"/>
      <c r="DZ1169">
        <f>EA1170-EF1168</f>
        <v>142.75568181818187</v>
      </c>
      <c r="EA1169">
        <f>ED1166/(ED1161+ED1162)</f>
        <v>239.28571428571428</v>
      </c>
      <c r="EB1169">
        <f>EC1170-EE1168</f>
        <v>6.4488636363636367</v>
      </c>
      <c r="EC1169">
        <f>ED1165/(ED1161+ED1162)</f>
        <v>10.809523809523808</v>
      </c>
      <c r="ED1169" t="s">
        <v>9</v>
      </c>
      <c r="EE1169">
        <f>ED1165/ED1164</f>
        <v>9.08</v>
      </c>
      <c r="EF1169">
        <f>ED1166/ED1164</f>
        <v>201</v>
      </c>
    </row>
    <row r="1170" spans="127:136" x14ac:dyDescent="0.25">
      <c r="DX1170"/>
      <c r="DY1170"/>
      <c r="DZ1170"/>
      <c r="EA1170">
        <f>ED1166/(ED1161-ED1162)</f>
        <v>456.81818181818187</v>
      </c>
      <c r="EB1170"/>
      <c r="EC1170">
        <f>ED1165/(ED1161-ED1162)</f>
        <v>20.636363636363637</v>
      </c>
      <c r="ED1170" t="s">
        <v>10</v>
      </c>
      <c r="EE1170">
        <f>ED1165/ED1163</f>
        <v>25.222222222222225</v>
      </c>
      <c r="EF1170">
        <f>ED1166/ED1163</f>
        <v>558.33333333333337</v>
      </c>
    </row>
    <row r="1171" spans="127:136" x14ac:dyDescent="0.25">
      <c r="DW1171" s="3">
        <v>1</v>
      </c>
      <c r="DX1171"/>
      <c r="DY1171" s="35">
        <v>1.04E-5</v>
      </c>
      <c r="DZ1171">
        <v>169.66200000000001</v>
      </c>
      <c r="EA1171">
        <v>164.333</v>
      </c>
      <c r="EB1171">
        <v>175.76300000000001</v>
      </c>
      <c r="EC1171">
        <v>58.735999999999997</v>
      </c>
      <c r="ED1171">
        <v>1.7999999999999999E-2</v>
      </c>
      <c r="EE1171"/>
    </row>
    <row r="1172" spans="127:136" x14ac:dyDescent="0.25">
      <c r="DW1172" s="3">
        <v>2</v>
      </c>
      <c r="DX1172"/>
      <c r="DY1172" s="35">
        <v>8.2900000000000002E-6</v>
      </c>
      <c r="DZ1172">
        <v>166.93299999999999</v>
      </c>
      <c r="EA1172">
        <v>163.523</v>
      </c>
      <c r="EB1172">
        <v>170.64099999999999</v>
      </c>
      <c r="EC1172">
        <v>-116.565</v>
      </c>
      <c r="ED1172">
        <v>1.4999999999999999E-2</v>
      </c>
      <c r="EE1172"/>
    </row>
    <row r="1173" spans="127:136" x14ac:dyDescent="0.25">
      <c r="DW1173" s="3">
        <v>3</v>
      </c>
      <c r="DX1173"/>
      <c r="DY1173" s="35">
        <v>8.6000000000000007E-6</v>
      </c>
      <c r="DZ1173">
        <v>158.55799999999999</v>
      </c>
      <c r="EA1173">
        <v>151.19300000000001</v>
      </c>
      <c r="EB1173">
        <v>168.11099999999999</v>
      </c>
      <c r="EC1173">
        <v>60.524000000000001</v>
      </c>
      <c r="ED1173">
        <v>1.4999999999999999E-2</v>
      </c>
      <c r="EE1173"/>
    </row>
    <row r="1174" spans="127:136" x14ac:dyDescent="0.25">
      <c r="DW1174" s="3">
        <v>4</v>
      </c>
      <c r="DX1174"/>
      <c r="DY1174" s="35">
        <v>9.8200000000000008E-6</v>
      </c>
      <c r="DZ1174">
        <v>153.13300000000001</v>
      </c>
      <c r="EA1174">
        <v>145.84299999999999</v>
      </c>
      <c r="EB1174">
        <v>157.333</v>
      </c>
      <c r="EC1174">
        <v>-119.05500000000001</v>
      </c>
      <c r="ED1174">
        <v>1.7000000000000001E-2</v>
      </c>
      <c r="EE1174"/>
    </row>
    <row r="1175" spans="127:136" x14ac:dyDescent="0.25">
      <c r="DW1175" s="3">
        <v>5</v>
      </c>
      <c r="DX1175"/>
      <c r="DY1175" s="35">
        <v>5.22E-6</v>
      </c>
      <c r="DZ1175">
        <v>155.90600000000001</v>
      </c>
      <c r="EA1175">
        <v>153.61099999999999</v>
      </c>
      <c r="EB1175">
        <v>160.667</v>
      </c>
      <c r="EC1175">
        <v>60.255000000000003</v>
      </c>
      <c r="ED1175">
        <v>8.9999999999999993E-3</v>
      </c>
      <c r="EE1175"/>
    </row>
    <row r="1176" spans="127:136" x14ac:dyDescent="0.25">
      <c r="DW1176" s="3">
        <v>6</v>
      </c>
      <c r="DX1176"/>
      <c r="DY1176" s="35">
        <v>5.22E-6</v>
      </c>
      <c r="DZ1176">
        <v>160.75</v>
      </c>
      <c r="EA1176">
        <v>154.88900000000001</v>
      </c>
      <c r="EB1176">
        <v>166.417</v>
      </c>
      <c r="EC1176">
        <v>-121.608</v>
      </c>
      <c r="ED1176">
        <v>8.9999999999999993E-3</v>
      </c>
      <c r="EE1176"/>
    </row>
    <row r="1177" spans="127:136" x14ac:dyDescent="0.25">
      <c r="DW1177" s="3">
        <v>7</v>
      </c>
      <c r="DX1177"/>
      <c r="DY1177" s="35">
        <v>1.38E-5</v>
      </c>
      <c r="DZ1177">
        <v>155.333</v>
      </c>
      <c r="EA1177">
        <v>147.488</v>
      </c>
      <c r="EB1177">
        <v>160.738</v>
      </c>
      <c r="EC1177">
        <v>62.85</v>
      </c>
      <c r="ED1177">
        <v>2.5000000000000001E-2</v>
      </c>
      <c r="EE1177"/>
    </row>
    <row r="1178" spans="127:136" x14ac:dyDescent="0.25">
      <c r="DW1178" s="3">
        <v>8</v>
      </c>
      <c r="DX1178"/>
      <c r="DY1178" s="35">
        <v>8.8999999999999995E-6</v>
      </c>
      <c r="DZ1178">
        <v>162.52500000000001</v>
      </c>
      <c r="EA1178">
        <v>147.88900000000001</v>
      </c>
      <c r="EB1178">
        <v>172.38800000000001</v>
      </c>
      <c r="EC1178">
        <v>-122.005</v>
      </c>
      <c r="ED1178">
        <v>1.6E-2</v>
      </c>
      <c r="EE1178"/>
    </row>
    <row r="1179" spans="127:136" x14ac:dyDescent="0.25">
      <c r="DW1179" s="3">
        <v>9</v>
      </c>
      <c r="DX1179"/>
      <c r="DY1179" s="35">
        <v>1.04E-5</v>
      </c>
      <c r="DZ1179">
        <v>149.58000000000001</v>
      </c>
      <c r="EA1179">
        <v>140.83799999999999</v>
      </c>
      <c r="EB1179">
        <v>155.59899999999999</v>
      </c>
      <c r="EC1179">
        <v>63.435000000000002</v>
      </c>
      <c r="ED1179">
        <v>1.7999999999999999E-2</v>
      </c>
      <c r="EE1179"/>
    </row>
    <row r="1180" spans="127:136" x14ac:dyDescent="0.25">
      <c r="DW1180" s="3">
        <v>10</v>
      </c>
      <c r="DX1180"/>
      <c r="DY1180" s="35">
        <v>1.1399999999999999E-5</v>
      </c>
      <c r="DZ1180">
        <v>145.82400000000001</v>
      </c>
      <c r="EA1180">
        <v>139.26499999999999</v>
      </c>
      <c r="EB1180">
        <v>149.88900000000001</v>
      </c>
      <c r="EC1180">
        <v>-121.504</v>
      </c>
      <c r="ED1180">
        <v>0.02</v>
      </c>
      <c r="EE1180"/>
    </row>
    <row r="1181" spans="127:136" x14ac:dyDescent="0.25">
      <c r="DW1181" s="3">
        <v>11</v>
      </c>
      <c r="DX1181"/>
      <c r="DY1181" s="35">
        <v>7.9799999999999998E-6</v>
      </c>
      <c r="DZ1181">
        <v>143.834</v>
      </c>
      <c r="EA1181">
        <v>140.44399999999999</v>
      </c>
      <c r="EB1181">
        <v>147.333</v>
      </c>
      <c r="EC1181">
        <v>61.39</v>
      </c>
      <c r="ED1181">
        <v>1.4E-2</v>
      </c>
      <c r="EE1181"/>
    </row>
    <row r="1182" spans="127:136" x14ac:dyDescent="0.25">
      <c r="DW1182" s="3">
        <v>12</v>
      </c>
      <c r="DX1182"/>
      <c r="DY1182" s="35">
        <v>7.0600000000000002E-6</v>
      </c>
      <c r="DZ1182">
        <v>141.26</v>
      </c>
      <c r="EA1182">
        <v>135.667</v>
      </c>
      <c r="EB1182">
        <v>144.661</v>
      </c>
      <c r="EC1182">
        <v>-120.069</v>
      </c>
      <c r="ED1182">
        <v>1.2E-2</v>
      </c>
      <c r="EE1182"/>
    </row>
    <row r="1183" spans="127:136" x14ac:dyDescent="0.25">
      <c r="DW1183" s="3">
        <v>13</v>
      </c>
      <c r="DX1183" t="s">
        <v>3</v>
      </c>
      <c r="DY1183" s="35">
        <v>8.9299999999999992E-6</v>
      </c>
      <c r="DZ1183">
        <v>155.27500000000001</v>
      </c>
      <c r="EA1183">
        <v>148.749</v>
      </c>
      <c r="EB1183">
        <v>160.79499999999999</v>
      </c>
      <c r="EC1183">
        <v>-29.468</v>
      </c>
      <c r="ED1183">
        <v>1.6E-2</v>
      </c>
      <c r="EE1183"/>
    </row>
    <row r="1184" spans="127:136" x14ac:dyDescent="0.25">
      <c r="DW1184" s="3">
        <v>14</v>
      </c>
      <c r="DX1184" t="s">
        <v>7</v>
      </c>
      <c r="DY1184" s="35">
        <v>2.48E-6</v>
      </c>
      <c r="DZ1184">
        <v>8.9960000000000004</v>
      </c>
      <c r="EA1184">
        <v>9.2040000000000006</v>
      </c>
      <c r="EB1184">
        <v>10.18</v>
      </c>
      <c r="EC1184">
        <v>94.715000000000003</v>
      </c>
      <c r="ED1184">
        <v>5.0000000000000001E-3</v>
      </c>
      <c r="EE1184"/>
    </row>
    <row r="1185" spans="127:136" x14ac:dyDescent="0.25">
      <c r="DW1185" s="3">
        <v>15</v>
      </c>
      <c r="DX1185" t="s">
        <v>4</v>
      </c>
      <c r="DY1185" s="35">
        <v>5.22E-6</v>
      </c>
      <c r="DZ1185">
        <v>141.26</v>
      </c>
      <c r="EA1185">
        <v>135.667</v>
      </c>
      <c r="EB1185">
        <v>144.661</v>
      </c>
      <c r="EC1185">
        <v>-122.005</v>
      </c>
      <c r="ED1185">
        <v>8.9999999999999993E-3</v>
      </c>
      <c r="EE1185"/>
    </row>
    <row r="1186" spans="127:136" x14ac:dyDescent="0.25">
      <c r="DW1186" s="3">
        <v>16</v>
      </c>
      <c r="DX1186" t="s">
        <v>5</v>
      </c>
      <c r="DY1186" s="35">
        <v>1.38E-5</v>
      </c>
      <c r="DZ1186">
        <v>169.66200000000001</v>
      </c>
      <c r="EA1186">
        <v>164.333</v>
      </c>
      <c r="EB1186">
        <v>175.76300000000001</v>
      </c>
      <c r="EC1186">
        <v>63.435000000000002</v>
      </c>
      <c r="ED1186">
        <v>2.5000000000000001E-2</v>
      </c>
      <c r="EE1186"/>
    </row>
    <row r="1187" spans="127:136" x14ac:dyDescent="0.25">
      <c r="DW1187" s="3">
        <v>13</v>
      </c>
      <c r="DX1187" t="s">
        <v>146</v>
      </c>
      <c r="DY1187" s="35">
        <v>1.0399999999999999E-4</v>
      </c>
      <c r="DZ1187">
        <v>155.161</v>
      </c>
      <c r="EA1187">
        <v>135.667</v>
      </c>
      <c r="EB1187">
        <v>173.91900000000001</v>
      </c>
      <c r="EC1187">
        <v>-119.154</v>
      </c>
      <c r="ED1187">
        <v>0.187</v>
      </c>
      <c r="EE1187"/>
    </row>
    <row r="1188" spans="127:136" x14ac:dyDescent="0.25">
      <c r="DX1188" t="s">
        <v>147</v>
      </c>
      <c r="DY1188"/>
      <c r="DZ1188"/>
      <c r="EA1188"/>
      <c r="EB1188"/>
      <c r="EC1188"/>
      <c r="ED1188">
        <v>5.0250000000000004</v>
      </c>
      <c r="EE1188"/>
    </row>
    <row r="1189" spans="127:136" x14ac:dyDescent="0.25">
      <c r="DX1189"/>
      <c r="DY1189"/>
      <c r="DZ1189"/>
      <c r="EA1189"/>
      <c r="EB1189"/>
      <c r="EC1189"/>
      <c r="ED1189"/>
      <c r="EE1189" t="s">
        <v>8</v>
      </c>
    </row>
    <row r="1190" spans="127:136" x14ac:dyDescent="0.25">
      <c r="DX1190"/>
      <c r="DY1190"/>
      <c r="DZ1190"/>
      <c r="EA1190"/>
      <c r="EB1190"/>
      <c r="EC1190"/>
      <c r="ED1190"/>
      <c r="EE1190">
        <f>ED1187/ED1183</f>
        <v>11.6875</v>
      </c>
      <c r="EF1190">
        <f>ED1188/ED1183</f>
        <v>314.0625</v>
      </c>
    </row>
    <row r="1191" spans="127:136" x14ac:dyDescent="0.25">
      <c r="DX1191"/>
      <c r="DY1191"/>
      <c r="DZ1191">
        <f>EA1192-EF1190</f>
        <v>142.75568181818187</v>
      </c>
      <c r="EA1191">
        <f>ED1188/(ED1183+ED1184)</f>
        <v>239.28571428571428</v>
      </c>
      <c r="EB1191">
        <f>EC1192-EE1190</f>
        <v>5.3125</v>
      </c>
      <c r="EC1191">
        <f>ED1187/(ED1183+ED1184)</f>
        <v>8.9047619047619033</v>
      </c>
      <c r="ED1191" t="s">
        <v>9</v>
      </c>
      <c r="EE1191">
        <f>ED1187/ED1186</f>
        <v>7.4799999999999995</v>
      </c>
      <c r="EF1191">
        <f>ED1188/ED1186</f>
        <v>201</v>
      </c>
    </row>
    <row r="1192" spans="127:136" x14ac:dyDescent="0.25">
      <c r="DX1192"/>
      <c r="DY1192"/>
      <c r="DZ1192"/>
      <c r="EA1192">
        <f>ED1188/(ED1183-ED1184)</f>
        <v>456.81818181818187</v>
      </c>
      <c r="EB1192"/>
      <c r="EC1192">
        <f>ED1187/(ED1183-ED1184)</f>
        <v>17</v>
      </c>
      <c r="ED1192" t="s">
        <v>10</v>
      </c>
      <c r="EE1192">
        <f>ED1187/ED1185</f>
        <v>20.777777777777779</v>
      </c>
      <c r="EF1192">
        <f>ED1188/ED1185</f>
        <v>558.33333333333337</v>
      </c>
    </row>
    <row r="1193" spans="127:136" x14ac:dyDescent="0.25">
      <c r="DX1193"/>
      <c r="DY1193"/>
      <c r="DZ1193"/>
      <c r="EA1193"/>
      <c r="EB1193"/>
      <c r="EC1193"/>
      <c r="ED1193"/>
      <c r="EE1193"/>
    </row>
    <row r="1194" spans="127:136" x14ac:dyDescent="0.25">
      <c r="DX1194" t="s">
        <v>3</v>
      </c>
      <c r="DY1194"/>
      <c r="DZ1194"/>
      <c r="EA1194"/>
      <c r="EB1194"/>
      <c r="EC1194"/>
      <c r="ED1194">
        <v>1.6E-2</v>
      </c>
      <c r="EE1194"/>
    </row>
    <row r="1195" spans="127:136" x14ac:dyDescent="0.25">
      <c r="DX1195" t="s">
        <v>7</v>
      </c>
      <c r="DY1195"/>
      <c r="DZ1195"/>
      <c r="EA1195"/>
      <c r="EB1195"/>
      <c r="EC1195"/>
      <c r="ED1195">
        <v>5.0000000000000001E-3</v>
      </c>
      <c r="EE1195"/>
    </row>
    <row r="1196" spans="127:136" x14ac:dyDescent="0.25">
      <c r="DX1196" t="s">
        <v>4</v>
      </c>
      <c r="DY1196"/>
      <c r="DZ1196"/>
      <c r="EA1196"/>
      <c r="EB1196"/>
      <c r="EC1196"/>
      <c r="ED1196">
        <v>8.9999999999999993E-3</v>
      </c>
      <c r="EE1196"/>
    </row>
    <row r="1197" spans="127:136" x14ac:dyDescent="0.25">
      <c r="DX1197" t="s">
        <v>5</v>
      </c>
      <c r="DY1197"/>
      <c r="DZ1197"/>
      <c r="EA1197"/>
      <c r="EB1197"/>
      <c r="EC1197"/>
      <c r="ED1197">
        <v>2.5000000000000001E-2</v>
      </c>
      <c r="EE1197"/>
    </row>
    <row r="1198" spans="127:136" x14ac:dyDescent="0.25">
      <c r="DX1198"/>
      <c r="DY1198"/>
      <c r="DZ1198"/>
      <c r="EA1198"/>
      <c r="EB1198"/>
      <c r="EC1198"/>
      <c r="ED1198">
        <v>0.41399999999999998</v>
      </c>
      <c r="EE1198"/>
    </row>
    <row r="1199" spans="127:136" x14ac:dyDescent="0.25">
      <c r="DX1199" t="s">
        <v>147</v>
      </c>
      <c r="DY1199"/>
      <c r="DZ1199"/>
      <c r="EA1199"/>
      <c r="EB1199"/>
      <c r="EC1199"/>
      <c r="ED1199">
        <v>5.0250000000000004</v>
      </c>
      <c r="EE1199"/>
    </row>
    <row r="1200" spans="127:136" x14ac:dyDescent="0.25">
      <c r="DX1200"/>
      <c r="DY1200"/>
      <c r="DZ1200"/>
      <c r="EA1200"/>
      <c r="EB1200"/>
      <c r="EC1200"/>
      <c r="ED1200"/>
      <c r="EE1200" t="s">
        <v>8</v>
      </c>
    </row>
    <row r="1201" spans="127:136" x14ac:dyDescent="0.25">
      <c r="DX1201"/>
      <c r="DY1201"/>
      <c r="DZ1201"/>
      <c r="EA1201"/>
      <c r="EB1201"/>
      <c r="EC1201"/>
      <c r="ED1201"/>
      <c r="EE1201">
        <f>ED1198/ED1194</f>
        <v>25.874999999999996</v>
      </c>
      <c r="EF1201">
        <f>ED1199/ED1194</f>
        <v>314.0625</v>
      </c>
    </row>
    <row r="1202" spans="127:136" x14ac:dyDescent="0.25">
      <c r="DX1202"/>
      <c r="DY1202"/>
      <c r="DZ1202">
        <f>EA1203-EF1201</f>
        <v>142.75568181818187</v>
      </c>
      <c r="EA1202">
        <f>ED1199/(ED1194+ED1195)</f>
        <v>239.28571428571428</v>
      </c>
      <c r="EB1202">
        <f>EC1203-EE1201</f>
        <v>11.761363636363637</v>
      </c>
      <c r="EC1202">
        <f>ED1198/(ED1194+ED1195)</f>
        <v>19.714285714285712</v>
      </c>
      <c r="ED1202" t="s">
        <v>9</v>
      </c>
      <c r="EE1202">
        <f>ED1198/ED1197</f>
        <v>16.559999999999999</v>
      </c>
      <c r="EF1202">
        <f>ED1199/ED1197</f>
        <v>201</v>
      </c>
    </row>
    <row r="1203" spans="127:136" x14ac:dyDescent="0.25">
      <c r="DX1203"/>
      <c r="DY1203"/>
      <c r="DZ1203"/>
      <c r="EA1203">
        <f>ED1199/(ED1194-ED1195)</f>
        <v>456.81818181818187</v>
      </c>
      <c r="EB1203"/>
      <c r="EC1203">
        <f>ED1198/(ED1194-ED1195)</f>
        <v>37.636363636363633</v>
      </c>
      <c r="ED1203" t="s">
        <v>10</v>
      </c>
      <c r="EE1203">
        <f>ED1198/ED1196</f>
        <v>46</v>
      </c>
      <c r="EF1203">
        <f>ED1199/ED1196</f>
        <v>558.33333333333337</v>
      </c>
    </row>
    <row r="1205" spans="127:136" x14ac:dyDescent="0.25">
      <c r="DW1205" s="36" t="s">
        <v>170</v>
      </c>
    </row>
    <row r="1206" spans="127:136" x14ac:dyDescent="0.25">
      <c r="DW1206" s="3" t="s">
        <v>12</v>
      </c>
      <c r="DX1206" t="s">
        <v>1</v>
      </c>
      <c r="DY1206" t="s">
        <v>2</v>
      </c>
      <c r="DZ1206" t="s">
        <v>3</v>
      </c>
      <c r="EA1206" t="s">
        <v>4</v>
      </c>
      <c r="EB1206" t="s">
        <v>5</v>
      </c>
      <c r="EC1206" t="s">
        <v>6</v>
      </c>
      <c r="ED1206" t="s">
        <v>13</v>
      </c>
      <c r="EE1206"/>
    </row>
    <row r="1207" spans="127:136" x14ac:dyDescent="0.25">
      <c r="DW1207" s="3">
        <v>1</v>
      </c>
      <c r="DX1207"/>
      <c r="DY1207" s="35">
        <v>1.3499999999999999E-5</v>
      </c>
      <c r="DZ1207">
        <v>145.773</v>
      </c>
      <c r="EA1207">
        <v>141.16800000000001</v>
      </c>
      <c r="EB1207">
        <v>151.51900000000001</v>
      </c>
      <c r="EC1207">
        <v>72.801000000000002</v>
      </c>
      <c r="ED1207">
        <v>2.4E-2</v>
      </c>
      <c r="EE1207"/>
    </row>
    <row r="1208" spans="127:136" x14ac:dyDescent="0.25">
      <c r="DW1208" s="3">
        <v>2</v>
      </c>
      <c r="DX1208"/>
      <c r="DY1208" s="35">
        <v>1.1399999999999999E-5</v>
      </c>
      <c r="DZ1208">
        <v>148.82</v>
      </c>
      <c r="EA1208">
        <v>143.09</v>
      </c>
      <c r="EB1208">
        <v>153.02099999999999</v>
      </c>
      <c r="EC1208">
        <v>-104.82599999999999</v>
      </c>
      <c r="ED1208">
        <v>0.02</v>
      </c>
      <c r="EE1208"/>
    </row>
    <row r="1209" spans="127:136" x14ac:dyDescent="0.25">
      <c r="DW1209" s="3">
        <v>3</v>
      </c>
      <c r="DX1209"/>
      <c r="DY1209" s="35">
        <v>1.2E-5</v>
      </c>
      <c r="DZ1209">
        <v>150.059</v>
      </c>
      <c r="EA1209">
        <v>142.26</v>
      </c>
      <c r="EB1209">
        <v>154.874</v>
      </c>
      <c r="EC1209">
        <v>74.876000000000005</v>
      </c>
      <c r="ED1209">
        <v>2.1000000000000001E-2</v>
      </c>
      <c r="EE1209"/>
    </row>
    <row r="1210" spans="127:136" x14ac:dyDescent="0.25">
      <c r="DW1210" s="3">
        <v>4</v>
      </c>
      <c r="DX1210"/>
      <c r="DY1210" s="35">
        <v>1.17E-5</v>
      </c>
      <c r="DZ1210">
        <v>159.69999999999999</v>
      </c>
      <c r="EA1210">
        <v>154.03399999999999</v>
      </c>
      <c r="EB1210">
        <v>164.68299999999999</v>
      </c>
      <c r="EC1210">
        <v>-107.447</v>
      </c>
      <c r="ED1210">
        <v>0.02</v>
      </c>
      <c r="EE1210"/>
    </row>
    <row r="1211" spans="127:136" x14ac:dyDescent="0.25">
      <c r="DW1211" s="3">
        <v>5</v>
      </c>
      <c r="DX1211"/>
      <c r="DY1211" s="35">
        <v>1.2300000000000001E-5</v>
      </c>
      <c r="DZ1211">
        <v>171.834</v>
      </c>
      <c r="EA1211">
        <v>159.667</v>
      </c>
      <c r="EB1211">
        <v>180.571</v>
      </c>
      <c r="EC1211">
        <v>75.256</v>
      </c>
      <c r="ED1211">
        <v>2.1000000000000001E-2</v>
      </c>
      <c r="EE1211"/>
    </row>
    <row r="1212" spans="127:136" x14ac:dyDescent="0.25">
      <c r="DW1212" s="3">
        <v>6</v>
      </c>
      <c r="DX1212"/>
      <c r="DY1212" s="35">
        <v>1.3499999999999999E-5</v>
      </c>
      <c r="DZ1212">
        <v>172.94</v>
      </c>
      <c r="EA1212">
        <v>162.898</v>
      </c>
      <c r="EB1212">
        <v>184.27099999999999</v>
      </c>
      <c r="EC1212">
        <v>-106.31399999999999</v>
      </c>
      <c r="ED1212">
        <v>2.4E-2</v>
      </c>
      <c r="EE1212"/>
    </row>
    <row r="1213" spans="127:136" x14ac:dyDescent="0.25">
      <c r="DW1213" s="3">
        <v>7</v>
      </c>
      <c r="DX1213"/>
      <c r="DY1213" s="35">
        <v>8.2900000000000002E-6</v>
      </c>
      <c r="DZ1213">
        <v>166.26400000000001</v>
      </c>
      <c r="EA1213">
        <v>162.393</v>
      </c>
      <c r="EB1213">
        <v>170.34899999999999</v>
      </c>
      <c r="EC1213">
        <v>74.358000000000004</v>
      </c>
      <c r="ED1213">
        <v>1.4E-2</v>
      </c>
      <c r="EE1213"/>
    </row>
    <row r="1214" spans="127:136" x14ac:dyDescent="0.25">
      <c r="DW1214" s="3">
        <v>8</v>
      </c>
      <c r="DX1214"/>
      <c r="DY1214" s="35">
        <v>1.04E-5</v>
      </c>
      <c r="DZ1214">
        <v>164.946</v>
      </c>
      <c r="EA1214">
        <v>157.36099999999999</v>
      </c>
      <c r="EB1214">
        <v>169</v>
      </c>
      <c r="EC1214">
        <v>75.963999999999999</v>
      </c>
      <c r="ED1214">
        <v>1.7999999999999999E-2</v>
      </c>
      <c r="EE1214"/>
    </row>
    <row r="1215" spans="127:136" x14ac:dyDescent="0.25">
      <c r="DW1215" s="3">
        <v>9</v>
      </c>
      <c r="DX1215"/>
      <c r="DY1215" s="35">
        <v>7.6699999999999994E-6</v>
      </c>
      <c r="DZ1215">
        <v>168.447</v>
      </c>
      <c r="EA1215">
        <v>162.62299999999999</v>
      </c>
      <c r="EB1215">
        <v>172.79599999999999</v>
      </c>
      <c r="EC1215">
        <v>-104.036</v>
      </c>
      <c r="ED1215">
        <v>1.2999999999999999E-2</v>
      </c>
      <c r="EE1215"/>
    </row>
    <row r="1216" spans="127:136" x14ac:dyDescent="0.25">
      <c r="DW1216" s="3">
        <v>10</v>
      </c>
      <c r="DX1216"/>
      <c r="DY1216" s="35">
        <v>8.2900000000000002E-6</v>
      </c>
      <c r="DZ1216">
        <v>172.334</v>
      </c>
      <c r="EA1216">
        <v>167.92599999999999</v>
      </c>
      <c r="EB1216">
        <v>175.88900000000001</v>
      </c>
      <c r="EC1216">
        <v>72.254999999999995</v>
      </c>
      <c r="ED1216">
        <v>1.4999999999999999E-2</v>
      </c>
      <c r="EE1216"/>
    </row>
    <row r="1217" spans="127:136" x14ac:dyDescent="0.25">
      <c r="DW1217" s="3">
        <v>11</v>
      </c>
      <c r="DX1217"/>
      <c r="DY1217" s="35">
        <v>1.04E-5</v>
      </c>
      <c r="DZ1217">
        <v>180.262</v>
      </c>
      <c r="EA1217">
        <v>174.916</v>
      </c>
      <c r="EB1217">
        <v>184.65700000000001</v>
      </c>
      <c r="EC1217">
        <v>-107.879</v>
      </c>
      <c r="ED1217">
        <v>1.7999999999999999E-2</v>
      </c>
      <c r="EE1217"/>
    </row>
    <row r="1218" spans="127:136" x14ac:dyDescent="0.25">
      <c r="DW1218" s="3">
        <v>12</v>
      </c>
      <c r="DX1218"/>
      <c r="DY1218" s="35">
        <v>1.26E-5</v>
      </c>
      <c r="DZ1218">
        <v>177.739</v>
      </c>
      <c r="EA1218">
        <v>173.22200000000001</v>
      </c>
      <c r="EB1218">
        <v>181.27799999999999</v>
      </c>
      <c r="EC1218">
        <v>74.248999999999995</v>
      </c>
      <c r="ED1218">
        <v>2.1999999999999999E-2</v>
      </c>
      <c r="EE1218"/>
    </row>
    <row r="1219" spans="127:136" x14ac:dyDescent="0.25">
      <c r="DW1219" s="3">
        <v>13</v>
      </c>
      <c r="DX1219"/>
      <c r="DY1219" s="35">
        <v>9.8200000000000008E-6</v>
      </c>
      <c r="DZ1219">
        <v>168.71700000000001</v>
      </c>
      <c r="EA1219">
        <v>163.667</v>
      </c>
      <c r="EB1219">
        <v>173.22200000000001</v>
      </c>
      <c r="EC1219">
        <v>-102.724</v>
      </c>
      <c r="ED1219">
        <v>1.7000000000000001E-2</v>
      </c>
      <c r="EE1219"/>
    </row>
    <row r="1220" spans="127:136" x14ac:dyDescent="0.25">
      <c r="DW1220" s="3">
        <v>14</v>
      </c>
      <c r="DX1220"/>
      <c r="DY1220" s="35">
        <v>1.1399999999999999E-5</v>
      </c>
      <c r="DZ1220">
        <v>158.07400000000001</v>
      </c>
      <c r="EA1220">
        <v>154.07300000000001</v>
      </c>
      <c r="EB1220">
        <v>163.667</v>
      </c>
      <c r="EC1220">
        <v>73.61</v>
      </c>
      <c r="ED1220">
        <v>0.02</v>
      </c>
      <c r="EE1220"/>
    </row>
    <row r="1221" spans="127:136" x14ac:dyDescent="0.25">
      <c r="DW1221" s="3">
        <v>15</v>
      </c>
      <c r="DX1221"/>
      <c r="DY1221" s="35">
        <v>1.2300000000000001E-5</v>
      </c>
      <c r="DZ1221">
        <v>155.607</v>
      </c>
      <c r="EA1221">
        <v>151.858</v>
      </c>
      <c r="EB1221">
        <v>161.065</v>
      </c>
      <c r="EC1221">
        <v>-104.744</v>
      </c>
      <c r="ED1221">
        <v>2.1999999999999999E-2</v>
      </c>
      <c r="EE1221"/>
    </row>
    <row r="1222" spans="127:136" x14ac:dyDescent="0.25">
      <c r="DW1222" s="3">
        <v>16</v>
      </c>
      <c r="DX1222"/>
      <c r="DY1222" s="35">
        <v>1.3499999999999999E-5</v>
      </c>
      <c r="DZ1222">
        <v>154.78299999999999</v>
      </c>
      <c r="EA1222">
        <v>149</v>
      </c>
      <c r="EB1222">
        <v>158.994</v>
      </c>
      <c r="EC1222">
        <v>70.709999999999994</v>
      </c>
      <c r="ED1222">
        <v>2.4E-2</v>
      </c>
      <c r="EE1222"/>
    </row>
    <row r="1223" spans="127:136" x14ac:dyDescent="0.25">
      <c r="DW1223" s="3">
        <v>17</v>
      </c>
      <c r="DX1223"/>
      <c r="DY1223" s="35">
        <v>1.11E-5</v>
      </c>
      <c r="DZ1223">
        <v>150.096</v>
      </c>
      <c r="EA1223">
        <v>147</v>
      </c>
      <c r="EB1223">
        <v>153.44800000000001</v>
      </c>
      <c r="EC1223">
        <v>-104.82599999999999</v>
      </c>
      <c r="ED1223">
        <v>0.02</v>
      </c>
      <c r="EE1223"/>
    </row>
    <row r="1224" spans="127:136" x14ac:dyDescent="0.25">
      <c r="DW1224" s="3">
        <v>18</v>
      </c>
      <c r="DX1224" t="s">
        <v>3</v>
      </c>
      <c r="DY1224" s="35">
        <v>1.1199999999999999E-5</v>
      </c>
      <c r="DZ1224">
        <v>162.72900000000001</v>
      </c>
      <c r="EA1224">
        <v>156.89099999999999</v>
      </c>
      <c r="EB1224">
        <v>167.84100000000001</v>
      </c>
      <c r="EC1224">
        <v>-10.513</v>
      </c>
      <c r="ED1224">
        <v>0.02</v>
      </c>
      <c r="EE1224"/>
    </row>
    <row r="1225" spans="127:136" x14ac:dyDescent="0.25">
      <c r="DW1225" s="3">
        <v>19</v>
      </c>
      <c r="DX1225" t="s">
        <v>7</v>
      </c>
      <c r="DY1225" s="35">
        <v>1.8300000000000001E-6</v>
      </c>
      <c r="DZ1225">
        <v>10.734999999999999</v>
      </c>
      <c r="EA1225">
        <v>10.367000000000001</v>
      </c>
      <c r="EB1225">
        <v>11.275</v>
      </c>
      <c r="EC1225">
        <v>92.179000000000002</v>
      </c>
      <c r="ED1225">
        <v>3.0000000000000001E-3</v>
      </c>
      <c r="EE1225"/>
    </row>
    <row r="1226" spans="127:136" x14ac:dyDescent="0.25">
      <c r="DW1226" s="3">
        <v>20</v>
      </c>
      <c r="DX1226" t="s">
        <v>4</v>
      </c>
      <c r="DY1226" s="35">
        <v>7.6699999999999994E-6</v>
      </c>
      <c r="DZ1226">
        <v>145.773</v>
      </c>
      <c r="EA1226">
        <v>141.16800000000001</v>
      </c>
      <c r="EB1226">
        <v>151.51900000000001</v>
      </c>
      <c r="EC1226">
        <v>-107.879</v>
      </c>
      <c r="ED1226">
        <v>1.2999999999999999E-2</v>
      </c>
      <c r="EE1226"/>
    </row>
    <row r="1227" spans="127:136" x14ac:dyDescent="0.25">
      <c r="DW1227" s="3">
        <v>21</v>
      </c>
      <c r="DX1227" t="s">
        <v>5</v>
      </c>
      <c r="DY1227" s="35">
        <v>1.3499999999999999E-5</v>
      </c>
      <c r="DZ1227">
        <v>180.262</v>
      </c>
      <c r="EA1227">
        <v>174.916</v>
      </c>
      <c r="EB1227">
        <v>184.65700000000001</v>
      </c>
      <c r="EC1227">
        <v>75.963999999999999</v>
      </c>
      <c r="ED1227">
        <v>2.4E-2</v>
      </c>
      <c r="EE1227"/>
    </row>
    <row r="1228" spans="127:136" x14ac:dyDescent="0.25">
      <c r="DW1228" s="3">
        <v>18</v>
      </c>
      <c r="DX1228" t="s">
        <v>145</v>
      </c>
      <c r="DY1228" s="35">
        <v>1.85E-4</v>
      </c>
      <c r="DZ1228">
        <v>162.09800000000001</v>
      </c>
      <c r="EA1228">
        <v>141.23400000000001</v>
      </c>
      <c r="EB1228">
        <v>184.358</v>
      </c>
      <c r="EC1228">
        <v>-105.84099999999999</v>
      </c>
      <c r="ED1228">
        <v>0.33300000000000002</v>
      </c>
      <c r="EE1228"/>
    </row>
    <row r="1229" spans="127:136" x14ac:dyDescent="0.25">
      <c r="DX1229" t="s">
        <v>147</v>
      </c>
      <c r="DY1229"/>
      <c r="DZ1229"/>
      <c r="EA1229"/>
      <c r="EB1229"/>
      <c r="EC1229"/>
      <c r="ED1229">
        <v>5.0250000000000004</v>
      </c>
      <c r="EE1229"/>
    </row>
    <row r="1230" spans="127:136" x14ac:dyDescent="0.25">
      <c r="DX1230"/>
      <c r="DY1230"/>
      <c r="DZ1230"/>
      <c r="EA1230"/>
      <c r="EB1230"/>
      <c r="EC1230"/>
      <c r="ED1230"/>
      <c r="EE1230" t="s">
        <v>8</v>
      </c>
    </row>
    <row r="1231" spans="127:136" x14ac:dyDescent="0.25">
      <c r="DX1231"/>
      <c r="DY1231"/>
      <c r="DZ1231"/>
      <c r="EA1231"/>
      <c r="EB1231"/>
      <c r="EC1231"/>
      <c r="ED1231"/>
      <c r="EE1231">
        <f>ED1228/ED1224</f>
        <v>16.650000000000002</v>
      </c>
      <c r="EF1231">
        <f>ED1229/ED1224</f>
        <v>251.25</v>
      </c>
    </row>
    <row r="1232" spans="127:136" x14ac:dyDescent="0.25">
      <c r="DX1232"/>
      <c r="DY1232"/>
      <c r="DZ1232">
        <f>EA1233-EF1231</f>
        <v>44.338235294117624</v>
      </c>
      <c r="EA1232">
        <f>ED1229/(ED1224+ED1225)</f>
        <v>218.47826086956525</v>
      </c>
      <c r="EB1232">
        <f>EC1233-EE1231</f>
        <v>2.9382352941176428</v>
      </c>
      <c r="EC1232">
        <f>ED1228/(ED1224+ED1225)</f>
        <v>14.478260869565219</v>
      </c>
      <c r="ED1232" t="s">
        <v>9</v>
      </c>
      <c r="EE1232">
        <f>ED1228/ED1227</f>
        <v>13.875</v>
      </c>
      <c r="EF1232">
        <f>ED1229/ED1227</f>
        <v>209.375</v>
      </c>
    </row>
    <row r="1233" spans="127:136" x14ac:dyDescent="0.25">
      <c r="DX1233"/>
      <c r="DY1233"/>
      <c r="DZ1233"/>
      <c r="EA1233">
        <f>ED1229/(ED1224-ED1225)</f>
        <v>295.58823529411762</v>
      </c>
      <c r="EB1233"/>
      <c r="EC1233">
        <f>ED1228/(ED1224-ED1225)</f>
        <v>19.588235294117645</v>
      </c>
      <c r="ED1233" t="s">
        <v>10</v>
      </c>
      <c r="EE1233">
        <f>ED1228/ED1226</f>
        <v>25.615384615384617</v>
      </c>
      <c r="EF1233">
        <f>ED1229/ED1226</f>
        <v>386.5384615384616</v>
      </c>
    </row>
    <row r="1234" spans="127:136" x14ac:dyDescent="0.25">
      <c r="DW1234" s="3">
        <v>1</v>
      </c>
      <c r="DX1234"/>
      <c r="DY1234" s="35">
        <v>8.2900000000000002E-6</v>
      </c>
      <c r="DZ1234">
        <v>153.10300000000001</v>
      </c>
      <c r="EA1234">
        <v>147.333</v>
      </c>
      <c r="EB1234">
        <v>157.43700000000001</v>
      </c>
      <c r="EC1234">
        <v>72.254999999999995</v>
      </c>
      <c r="ED1234">
        <v>1.4999999999999999E-2</v>
      </c>
      <c r="EE1234"/>
    </row>
    <row r="1235" spans="127:136" x14ac:dyDescent="0.25">
      <c r="DW1235" s="3">
        <v>2</v>
      </c>
      <c r="DX1235"/>
      <c r="DY1235" s="35">
        <v>9.8200000000000008E-6</v>
      </c>
      <c r="DZ1235">
        <v>144.22300000000001</v>
      </c>
      <c r="EA1235">
        <v>139.499</v>
      </c>
      <c r="EB1235">
        <v>147.333</v>
      </c>
      <c r="EC1235">
        <v>-104.931</v>
      </c>
      <c r="ED1235">
        <v>1.7000000000000001E-2</v>
      </c>
      <c r="EE1235"/>
    </row>
    <row r="1236" spans="127:136" x14ac:dyDescent="0.25">
      <c r="DW1236" s="3">
        <v>3</v>
      </c>
      <c r="DX1236"/>
      <c r="DY1236" s="35">
        <v>1.11E-5</v>
      </c>
      <c r="DZ1236">
        <v>142.196</v>
      </c>
      <c r="EA1236">
        <v>136.58500000000001</v>
      </c>
      <c r="EB1236">
        <v>147.87899999999999</v>
      </c>
      <c r="EC1236">
        <v>73.61</v>
      </c>
      <c r="ED1236">
        <v>0.02</v>
      </c>
      <c r="EE1236"/>
    </row>
    <row r="1237" spans="127:136" x14ac:dyDescent="0.25">
      <c r="DW1237" s="3">
        <v>4</v>
      </c>
      <c r="DX1237"/>
      <c r="DY1237" s="35">
        <v>7.9799999999999998E-6</v>
      </c>
      <c r="DZ1237">
        <v>144.52000000000001</v>
      </c>
      <c r="EA1237">
        <v>140.05199999999999</v>
      </c>
      <c r="EB1237">
        <v>148.43199999999999</v>
      </c>
      <c r="EC1237">
        <v>-106.26</v>
      </c>
      <c r="ED1237">
        <v>1.4E-2</v>
      </c>
      <c r="EE1237"/>
    </row>
    <row r="1238" spans="127:136" x14ac:dyDescent="0.25">
      <c r="DW1238" s="3">
        <v>5</v>
      </c>
      <c r="DX1238"/>
      <c r="DY1238" s="35">
        <v>8.6000000000000007E-6</v>
      </c>
      <c r="DZ1238">
        <v>138.31800000000001</v>
      </c>
      <c r="EA1238">
        <v>132.435</v>
      </c>
      <c r="EB1238">
        <v>145.07400000000001</v>
      </c>
      <c r="EC1238">
        <v>72.897000000000006</v>
      </c>
      <c r="ED1238">
        <v>1.4999999999999999E-2</v>
      </c>
      <c r="EE1238"/>
    </row>
    <row r="1239" spans="127:136" x14ac:dyDescent="0.25">
      <c r="DW1239" s="3">
        <v>6</v>
      </c>
      <c r="DX1239"/>
      <c r="DY1239" s="35">
        <v>1.4399999999999999E-5</v>
      </c>
      <c r="DZ1239">
        <v>147.596</v>
      </c>
      <c r="EA1239">
        <v>139.173</v>
      </c>
      <c r="EB1239">
        <v>153.68600000000001</v>
      </c>
      <c r="EC1239">
        <v>-106.46</v>
      </c>
      <c r="ED1239">
        <v>2.5000000000000001E-2</v>
      </c>
      <c r="EE1239"/>
    </row>
    <row r="1240" spans="127:136" x14ac:dyDescent="0.25">
      <c r="DW1240" s="3">
        <v>7</v>
      </c>
      <c r="DX1240"/>
      <c r="DY1240" s="35">
        <v>7.0600000000000002E-6</v>
      </c>
      <c r="DZ1240">
        <v>155.66499999999999</v>
      </c>
      <c r="EA1240">
        <v>150</v>
      </c>
      <c r="EB1240">
        <v>160.292</v>
      </c>
      <c r="EC1240">
        <v>74.055000000000007</v>
      </c>
      <c r="ED1240">
        <v>1.2E-2</v>
      </c>
      <c r="EE1240"/>
    </row>
    <row r="1241" spans="127:136" x14ac:dyDescent="0.25">
      <c r="DW1241" s="3">
        <v>8</v>
      </c>
      <c r="DX1241"/>
      <c r="DY1241" s="35">
        <v>7.6699999999999994E-6</v>
      </c>
      <c r="DZ1241">
        <v>143.80699999999999</v>
      </c>
      <c r="EA1241">
        <v>135.55600000000001</v>
      </c>
      <c r="EB1241">
        <v>152.07400000000001</v>
      </c>
      <c r="EC1241">
        <v>-108.435</v>
      </c>
      <c r="ED1241">
        <v>1.4E-2</v>
      </c>
      <c r="EE1241"/>
    </row>
    <row r="1242" spans="127:136" x14ac:dyDescent="0.25">
      <c r="DW1242" s="3">
        <v>9</v>
      </c>
      <c r="DX1242"/>
      <c r="DY1242" s="35">
        <v>8.8999999999999995E-6</v>
      </c>
      <c r="DZ1242">
        <v>134.87</v>
      </c>
      <c r="EA1242">
        <v>130.571</v>
      </c>
      <c r="EB1242">
        <v>139.77799999999999</v>
      </c>
      <c r="EC1242">
        <v>73.495999999999995</v>
      </c>
      <c r="ED1242">
        <v>1.6E-2</v>
      </c>
      <c r="EE1242"/>
    </row>
    <row r="1243" spans="127:136" x14ac:dyDescent="0.25">
      <c r="DW1243" s="3">
        <v>10</v>
      </c>
      <c r="DX1243"/>
      <c r="DY1243" s="35">
        <v>8.6000000000000007E-6</v>
      </c>
      <c r="DZ1243">
        <v>138.22399999999999</v>
      </c>
      <c r="EA1243">
        <v>130.42599999999999</v>
      </c>
      <c r="EB1243">
        <v>145.07400000000001</v>
      </c>
      <c r="EC1243">
        <v>-105.068</v>
      </c>
      <c r="ED1243">
        <v>1.4999999999999999E-2</v>
      </c>
      <c r="EE1243"/>
    </row>
    <row r="1244" spans="127:136" x14ac:dyDescent="0.25">
      <c r="DW1244" s="3">
        <v>11</v>
      </c>
      <c r="DX1244" t="s">
        <v>3</v>
      </c>
      <c r="DY1244" s="35">
        <v>9.2399999999999996E-6</v>
      </c>
      <c r="DZ1244">
        <v>144.25200000000001</v>
      </c>
      <c r="EA1244">
        <v>138.16300000000001</v>
      </c>
      <c r="EB1244">
        <v>149.70599999999999</v>
      </c>
      <c r="EC1244">
        <v>-16.484000000000002</v>
      </c>
      <c r="ED1244">
        <v>1.6E-2</v>
      </c>
      <c r="EE1244"/>
    </row>
    <row r="1245" spans="127:136" x14ac:dyDescent="0.25">
      <c r="DW1245" s="3">
        <v>12</v>
      </c>
      <c r="DX1245" t="s">
        <v>7</v>
      </c>
      <c r="DY1245" s="35">
        <v>2.1399999999999998E-6</v>
      </c>
      <c r="DZ1245">
        <v>6.5309999999999997</v>
      </c>
      <c r="EA1245">
        <v>6.5839999999999996</v>
      </c>
      <c r="EB1245">
        <v>6.1950000000000003</v>
      </c>
      <c r="EC1245">
        <v>94.606999999999999</v>
      </c>
      <c r="ED1245">
        <v>4.0000000000000001E-3</v>
      </c>
      <c r="EE1245"/>
    </row>
    <row r="1246" spans="127:136" x14ac:dyDescent="0.25">
      <c r="DW1246" s="3">
        <v>13</v>
      </c>
      <c r="DX1246" t="s">
        <v>4</v>
      </c>
      <c r="DY1246" s="35">
        <v>7.0600000000000002E-6</v>
      </c>
      <c r="DZ1246">
        <v>134.87</v>
      </c>
      <c r="EA1246">
        <v>130.42599999999999</v>
      </c>
      <c r="EB1246">
        <v>139.77799999999999</v>
      </c>
      <c r="EC1246">
        <v>-108.435</v>
      </c>
      <c r="ED1246">
        <v>1.2E-2</v>
      </c>
      <c r="EE1246"/>
    </row>
    <row r="1247" spans="127:136" x14ac:dyDescent="0.25">
      <c r="DW1247" s="3">
        <v>14</v>
      </c>
      <c r="DX1247" t="s">
        <v>5</v>
      </c>
      <c r="DY1247" s="35">
        <v>1.4399999999999999E-5</v>
      </c>
      <c r="DZ1247">
        <v>155.66499999999999</v>
      </c>
      <c r="EA1247">
        <v>150</v>
      </c>
      <c r="EB1247">
        <v>160.292</v>
      </c>
      <c r="EC1247">
        <v>74.055000000000007</v>
      </c>
      <c r="ED1247">
        <v>2.5000000000000001E-2</v>
      </c>
      <c r="EE1247"/>
    </row>
    <row r="1248" spans="127:136" x14ac:dyDescent="0.25">
      <c r="DW1248" s="3">
        <v>11</v>
      </c>
      <c r="DX1248" t="s">
        <v>146</v>
      </c>
      <c r="DY1248" s="35">
        <v>9.09E-5</v>
      </c>
      <c r="DZ1248">
        <v>144.05600000000001</v>
      </c>
      <c r="EA1248">
        <v>130.41900000000001</v>
      </c>
      <c r="EB1248">
        <v>160.84299999999999</v>
      </c>
      <c r="EC1248">
        <v>-105.97199999999999</v>
      </c>
      <c r="ED1248">
        <v>0.16300000000000001</v>
      </c>
      <c r="EE1248"/>
    </row>
    <row r="1249" spans="128:136" x14ac:dyDescent="0.25">
      <c r="DX1249" t="s">
        <v>147</v>
      </c>
      <c r="DY1249"/>
      <c r="DZ1249"/>
      <c r="EA1249"/>
      <c r="EB1249"/>
      <c r="EC1249"/>
      <c r="ED1249">
        <v>5.0250000000000004</v>
      </c>
      <c r="EE1249"/>
    </row>
    <row r="1250" spans="128:136" x14ac:dyDescent="0.25">
      <c r="DX1250"/>
      <c r="DY1250"/>
      <c r="DZ1250"/>
      <c r="EA1250"/>
      <c r="EB1250"/>
      <c r="EC1250"/>
      <c r="ED1250"/>
      <c r="EE1250" t="s">
        <v>8</v>
      </c>
    </row>
    <row r="1251" spans="128:136" x14ac:dyDescent="0.25">
      <c r="DX1251"/>
      <c r="DY1251"/>
      <c r="DZ1251"/>
      <c r="EA1251"/>
      <c r="EB1251"/>
      <c r="EC1251"/>
      <c r="ED1251"/>
      <c r="EE1251">
        <f>ED1248/ED1244</f>
        <v>10.1875</v>
      </c>
      <c r="EF1251">
        <f>ED1249/ED1244</f>
        <v>314.0625</v>
      </c>
    </row>
    <row r="1252" spans="128:136" x14ac:dyDescent="0.25">
      <c r="DX1252"/>
      <c r="DY1252"/>
      <c r="DZ1252">
        <f>EA1253-EF1251</f>
        <v>104.6875</v>
      </c>
      <c r="EA1252">
        <f>ED1249/(ED1244+ED1245)</f>
        <v>251.25</v>
      </c>
      <c r="EB1252">
        <f>EC1253-EE1251</f>
        <v>3.3958333333333339</v>
      </c>
      <c r="EC1252">
        <f>ED1248/(ED1244+ED1245)</f>
        <v>8.15</v>
      </c>
      <c r="ED1252" t="s">
        <v>9</v>
      </c>
      <c r="EE1252">
        <f>ED1248/ED1247</f>
        <v>6.52</v>
      </c>
      <c r="EF1252">
        <f>ED1249/ED1247</f>
        <v>201</v>
      </c>
    </row>
    <row r="1253" spans="128:136" x14ac:dyDescent="0.25">
      <c r="DX1253"/>
      <c r="DY1253"/>
      <c r="DZ1253"/>
      <c r="EA1253">
        <f>ED1249/(ED1244-ED1245)</f>
        <v>418.75</v>
      </c>
      <c r="EB1253"/>
      <c r="EC1253">
        <f>ED1248/(ED1244-ED1245)</f>
        <v>13.583333333333334</v>
      </c>
      <c r="ED1253" t="s">
        <v>10</v>
      </c>
      <c r="EE1253">
        <f>ED1248/ED1246</f>
        <v>13.583333333333334</v>
      </c>
      <c r="EF1253">
        <f>ED1249/ED1246</f>
        <v>418.75</v>
      </c>
    </row>
    <row r="1254" spans="128:136" x14ac:dyDescent="0.25">
      <c r="DX1254"/>
      <c r="DY1254"/>
      <c r="DZ1254"/>
      <c r="EA1254"/>
      <c r="EB1254"/>
      <c r="EC1254"/>
      <c r="ED1254"/>
      <c r="EE1254"/>
    </row>
    <row r="1255" spans="128:136" x14ac:dyDescent="0.25">
      <c r="DX1255" t="s">
        <v>3</v>
      </c>
      <c r="DY1255"/>
      <c r="DZ1255"/>
      <c r="EA1255"/>
      <c r="EB1255"/>
      <c r="EC1255"/>
      <c r="ED1255">
        <v>1.7999999999999999E-2</v>
      </c>
      <c r="EE1255"/>
    </row>
    <row r="1256" spans="128:136" x14ac:dyDescent="0.25">
      <c r="DX1256" t="s">
        <v>7</v>
      </c>
      <c r="DY1256"/>
      <c r="DZ1256"/>
      <c r="EA1256"/>
      <c r="EB1256"/>
      <c r="EC1256"/>
      <c r="ED1256">
        <v>3.5000000000000001E-3</v>
      </c>
      <c r="EE1256"/>
    </row>
    <row r="1257" spans="128:136" x14ac:dyDescent="0.25">
      <c r="DX1257" t="s">
        <v>4</v>
      </c>
      <c r="DY1257"/>
      <c r="DZ1257"/>
      <c r="EA1257"/>
      <c r="EB1257"/>
      <c r="EC1257"/>
      <c r="ED1257">
        <v>1.2500000000000001E-2</v>
      </c>
      <c r="EE1257"/>
    </row>
    <row r="1258" spans="128:136" x14ac:dyDescent="0.25">
      <c r="DX1258" t="s">
        <v>5</v>
      </c>
      <c r="DY1258"/>
      <c r="DZ1258"/>
      <c r="EA1258"/>
      <c r="EB1258"/>
      <c r="EC1258"/>
      <c r="ED1258">
        <v>2.4500000000000001E-2</v>
      </c>
      <c r="EE1258"/>
    </row>
    <row r="1259" spans="128:136" x14ac:dyDescent="0.25">
      <c r="DX1259"/>
      <c r="DY1259"/>
      <c r="DZ1259"/>
      <c r="EA1259"/>
      <c r="EB1259"/>
      <c r="EC1259"/>
      <c r="ED1259">
        <v>0.496</v>
      </c>
      <c r="EE1259"/>
    </row>
    <row r="1260" spans="128:136" x14ac:dyDescent="0.25">
      <c r="DX1260" t="s">
        <v>147</v>
      </c>
      <c r="DY1260"/>
      <c r="DZ1260"/>
      <c r="EA1260"/>
      <c r="EB1260"/>
      <c r="EC1260"/>
      <c r="ED1260">
        <v>5.0250000000000004</v>
      </c>
      <c r="EE1260"/>
    </row>
    <row r="1261" spans="128:136" x14ac:dyDescent="0.25">
      <c r="DX1261"/>
      <c r="DY1261"/>
      <c r="DZ1261"/>
      <c r="EA1261"/>
      <c r="EB1261"/>
      <c r="EC1261"/>
      <c r="ED1261"/>
      <c r="EE1261" t="s">
        <v>8</v>
      </c>
    </row>
    <row r="1262" spans="128:136" x14ac:dyDescent="0.25">
      <c r="DX1262"/>
      <c r="DY1262"/>
      <c r="DZ1262"/>
      <c r="EA1262"/>
      <c r="EB1262"/>
      <c r="EC1262"/>
      <c r="ED1262"/>
      <c r="EE1262">
        <f>ED1259/ED1255</f>
        <v>27.555555555555557</v>
      </c>
      <c r="EF1262">
        <f>ED1260/ED1255</f>
        <v>279.16666666666669</v>
      </c>
    </row>
    <row r="1263" spans="128:136" x14ac:dyDescent="0.25">
      <c r="DX1263"/>
      <c r="DY1263"/>
      <c r="DZ1263">
        <f>EA1264-EF1262</f>
        <v>67.385057471264417</v>
      </c>
      <c r="EA1263">
        <f>ED1260/(ED1255+ED1256)</f>
        <v>233.72093023255817</v>
      </c>
      <c r="EB1263">
        <f>EC1264-EE1262</f>
        <v>6.6513409961685852</v>
      </c>
      <c r="EC1263">
        <f>ED1259/(ED1255+ED1256)</f>
        <v>23.069767441860467</v>
      </c>
      <c r="ED1263" t="s">
        <v>9</v>
      </c>
      <c r="EE1263">
        <f>ED1259/ED1258</f>
        <v>20.244897959183671</v>
      </c>
      <c r="EF1263">
        <f>ED1260/ED1258</f>
        <v>205.10204081632654</v>
      </c>
    </row>
    <row r="1264" spans="128:136" x14ac:dyDescent="0.25">
      <c r="DX1264"/>
      <c r="DY1264"/>
      <c r="DZ1264"/>
      <c r="EA1264">
        <f>ED1260/(ED1255-ED1256)</f>
        <v>346.5517241379311</v>
      </c>
      <c r="EB1264"/>
      <c r="EC1264">
        <f>ED1259/(ED1255-ED1256)</f>
        <v>34.206896551724142</v>
      </c>
      <c r="ED1264" t="s">
        <v>10</v>
      </c>
      <c r="EE1264">
        <f>ED1259/ED1257</f>
        <v>39.68</v>
      </c>
      <c r="EF1264">
        <f>ED1260/ED1257</f>
        <v>402</v>
      </c>
    </row>
    <row r="1266" spans="127:135" x14ac:dyDescent="0.25">
      <c r="DW1266" s="36" t="s">
        <v>171</v>
      </c>
    </row>
    <row r="1267" spans="127:135" x14ac:dyDescent="0.25">
      <c r="DW1267" s="3" t="s">
        <v>12</v>
      </c>
      <c r="DX1267" t="s">
        <v>1</v>
      </c>
      <c r="DY1267" t="s">
        <v>2</v>
      </c>
      <c r="DZ1267" t="s">
        <v>3</v>
      </c>
      <c r="EA1267" t="s">
        <v>4</v>
      </c>
      <c r="EB1267" t="s">
        <v>5</v>
      </c>
      <c r="EC1267" t="s">
        <v>6</v>
      </c>
      <c r="ED1267" t="s">
        <v>13</v>
      </c>
      <c r="EE1267"/>
    </row>
    <row r="1268" spans="127:135" x14ac:dyDescent="0.25">
      <c r="DW1268" s="3">
        <v>1</v>
      </c>
      <c r="DX1268"/>
      <c r="DY1268" s="35">
        <v>8.6000000000000007E-6</v>
      </c>
      <c r="DZ1268">
        <v>124.572</v>
      </c>
      <c r="EA1268">
        <v>122.3</v>
      </c>
      <c r="EB1268">
        <v>126.61</v>
      </c>
      <c r="EC1268">
        <v>33.110999999999997</v>
      </c>
      <c r="ED1268">
        <v>1.4999999999999999E-2</v>
      </c>
      <c r="EE1268"/>
    </row>
    <row r="1269" spans="127:135" x14ac:dyDescent="0.25">
      <c r="DW1269" s="3">
        <v>2</v>
      </c>
      <c r="DX1269"/>
      <c r="DY1269" s="35">
        <v>9.8200000000000008E-6</v>
      </c>
      <c r="DZ1269">
        <v>134.16999999999999</v>
      </c>
      <c r="EA1269">
        <v>126.111</v>
      </c>
      <c r="EB1269">
        <v>141.321</v>
      </c>
      <c r="EC1269">
        <v>-148.392</v>
      </c>
      <c r="ED1269">
        <v>1.7000000000000001E-2</v>
      </c>
      <c r="EE1269"/>
    </row>
    <row r="1270" spans="127:135" x14ac:dyDescent="0.25">
      <c r="DW1270" s="3">
        <v>3</v>
      </c>
      <c r="DX1270"/>
      <c r="DY1270" s="35">
        <v>9.2099999999999999E-6</v>
      </c>
      <c r="DZ1270">
        <v>141.685</v>
      </c>
      <c r="EA1270">
        <v>133.756</v>
      </c>
      <c r="EB1270">
        <v>148.98400000000001</v>
      </c>
      <c r="EC1270">
        <v>33.69</v>
      </c>
      <c r="ED1270">
        <v>1.6E-2</v>
      </c>
      <c r="EE1270"/>
    </row>
    <row r="1271" spans="127:135" x14ac:dyDescent="0.25">
      <c r="DW1271" s="3">
        <v>4</v>
      </c>
      <c r="DX1271"/>
      <c r="DY1271" s="35">
        <v>7.0600000000000002E-6</v>
      </c>
      <c r="DZ1271">
        <v>135.625</v>
      </c>
      <c r="EA1271">
        <v>128</v>
      </c>
      <c r="EB1271">
        <v>139.631</v>
      </c>
      <c r="EC1271">
        <v>-149.93100000000001</v>
      </c>
      <c r="ED1271">
        <v>1.2E-2</v>
      </c>
      <c r="EE1271"/>
    </row>
    <row r="1272" spans="127:135" x14ac:dyDescent="0.25">
      <c r="DW1272" s="3">
        <v>5</v>
      </c>
      <c r="DX1272"/>
      <c r="DY1272" s="35">
        <v>9.8200000000000008E-6</v>
      </c>
      <c r="DZ1272">
        <v>140.55500000000001</v>
      </c>
      <c r="EA1272">
        <v>136.375</v>
      </c>
      <c r="EB1272">
        <v>143.95599999999999</v>
      </c>
      <c r="EC1272">
        <v>33.179000000000002</v>
      </c>
      <c r="ED1272">
        <v>1.7000000000000001E-2</v>
      </c>
      <c r="EE1272"/>
    </row>
    <row r="1273" spans="127:135" x14ac:dyDescent="0.25">
      <c r="DW1273" s="3">
        <v>6</v>
      </c>
      <c r="DX1273"/>
      <c r="DY1273" s="35">
        <v>7.9799999999999998E-6</v>
      </c>
      <c r="DZ1273">
        <v>143.86500000000001</v>
      </c>
      <c r="EA1273">
        <v>138.667</v>
      </c>
      <c r="EB1273">
        <v>148.86500000000001</v>
      </c>
      <c r="EC1273">
        <v>-149.42099999999999</v>
      </c>
      <c r="ED1273">
        <v>1.4E-2</v>
      </c>
      <c r="EE1273"/>
    </row>
    <row r="1274" spans="127:135" x14ac:dyDescent="0.25">
      <c r="DW1274" s="3">
        <v>7</v>
      </c>
      <c r="DX1274"/>
      <c r="DY1274" s="35">
        <v>1.1399999999999999E-5</v>
      </c>
      <c r="DZ1274">
        <v>151.42699999999999</v>
      </c>
      <c r="EA1274">
        <v>142.96299999999999</v>
      </c>
      <c r="EB1274">
        <v>156.29599999999999</v>
      </c>
      <c r="EC1274">
        <v>32.347000000000001</v>
      </c>
      <c r="ED1274">
        <v>0.02</v>
      </c>
      <c r="EE1274"/>
    </row>
    <row r="1275" spans="127:135" x14ac:dyDescent="0.25">
      <c r="DW1275" s="3">
        <v>8</v>
      </c>
      <c r="DX1275"/>
      <c r="DY1275" s="35">
        <v>6.7499999999999997E-6</v>
      </c>
      <c r="DZ1275">
        <v>166.583</v>
      </c>
      <c r="EA1275">
        <v>154.30799999999999</v>
      </c>
      <c r="EB1275">
        <v>187.976</v>
      </c>
      <c r="EC1275">
        <v>-144.78200000000001</v>
      </c>
      <c r="ED1275">
        <v>1.2E-2</v>
      </c>
      <c r="EE1275"/>
    </row>
    <row r="1276" spans="127:135" x14ac:dyDescent="0.25">
      <c r="DW1276" s="3">
        <v>9</v>
      </c>
      <c r="DX1276"/>
      <c r="DY1276" s="35">
        <v>1.3200000000000001E-5</v>
      </c>
      <c r="DZ1276">
        <v>172.79300000000001</v>
      </c>
      <c r="EA1276">
        <v>149.77799999999999</v>
      </c>
      <c r="EB1276">
        <v>192.73699999999999</v>
      </c>
      <c r="EC1276">
        <v>30.256</v>
      </c>
      <c r="ED1276">
        <v>2.3E-2</v>
      </c>
      <c r="EE1276"/>
    </row>
    <row r="1277" spans="127:135" x14ac:dyDescent="0.25">
      <c r="DW1277" s="3">
        <v>10</v>
      </c>
      <c r="DX1277"/>
      <c r="DY1277" s="35">
        <v>8.2900000000000002E-6</v>
      </c>
      <c r="DZ1277">
        <v>144.607</v>
      </c>
      <c r="EA1277">
        <v>138</v>
      </c>
      <c r="EB1277">
        <v>150.131</v>
      </c>
      <c r="EC1277">
        <v>-147.529</v>
      </c>
      <c r="ED1277">
        <v>1.4E-2</v>
      </c>
      <c r="EE1277"/>
    </row>
    <row r="1278" spans="127:135" x14ac:dyDescent="0.25">
      <c r="DW1278" s="3">
        <v>11</v>
      </c>
      <c r="DX1278"/>
      <c r="DY1278" s="35">
        <v>9.2099999999999999E-6</v>
      </c>
      <c r="DZ1278">
        <v>139.37799999999999</v>
      </c>
      <c r="EA1278">
        <v>136.821</v>
      </c>
      <c r="EB1278">
        <v>146.22200000000001</v>
      </c>
      <c r="EC1278">
        <v>33.69</v>
      </c>
      <c r="ED1278">
        <v>1.6E-2</v>
      </c>
      <c r="EE1278"/>
    </row>
    <row r="1279" spans="127:135" x14ac:dyDescent="0.25">
      <c r="DW1279" s="3">
        <v>12</v>
      </c>
      <c r="DX1279"/>
      <c r="DY1279" s="35">
        <v>7.6699999999999994E-6</v>
      </c>
      <c r="DZ1279">
        <v>142.97900000000001</v>
      </c>
      <c r="EA1279">
        <v>139.18199999999999</v>
      </c>
      <c r="EB1279">
        <v>148.10499999999999</v>
      </c>
      <c r="EC1279">
        <v>-148.24100000000001</v>
      </c>
      <c r="ED1279">
        <v>1.4E-2</v>
      </c>
      <c r="EE1279"/>
    </row>
    <row r="1280" spans="127:135" x14ac:dyDescent="0.25">
      <c r="DW1280" s="3">
        <v>13</v>
      </c>
      <c r="DX1280"/>
      <c r="DY1280" s="35">
        <v>9.2099999999999999E-6</v>
      </c>
      <c r="DZ1280">
        <v>148.173</v>
      </c>
      <c r="EA1280">
        <v>139.92500000000001</v>
      </c>
      <c r="EB1280">
        <v>152.43</v>
      </c>
      <c r="EC1280">
        <v>30.963999999999999</v>
      </c>
      <c r="ED1280">
        <v>1.6E-2</v>
      </c>
      <c r="EE1280"/>
    </row>
    <row r="1281" spans="127:135" x14ac:dyDescent="0.25">
      <c r="DW1281" s="3">
        <v>14</v>
      </c>
      <c r="DX1281"/>
      <c r="DY1281" s="35">
        <v>1.01E-5</v>
      </c>
      <c r="DZ1281">
        <v>147.703</v>
      </c>
      <c r="EA1281">
        <v>135.11099999999999</v>
      </c>
      <c r="EB1281">
        <v>166.43799999999999</v>
      </c>
      <c r="EC1281">
        <v>-146.821</v>
      </c>
      <c r="ED1281">
        <v>1.7999999999999999E-2</v>
      </c>
      <c r="EE1281"/>
    </row>
    <row r="1282" spans="127:135" x14ac:dyDescent="0.25">
      <c r="DW1282" s="3">
        <v>15</v>
      </c>
      <c r="DX1282"/>
      <c r="DY1282" s="35">
        <v>8.8999999999999995E-6</v>
      </c>
      <c r="DZ1282">
        <v>140.50399999999999</v>
      </c>
      <c r="EA1282">
        <v>135.11099999999999</v>
      </c>
      <c r="EB1282">
        <v>145.22200000000001</v>
      </c>
      <c r="EC1282">
        <v>32.005000000000003</v>
      </c>
      <c r="ED1282">
        <v>1.4999999999999999E-2</v>
      </c>
      <c r="EE1282"/>
    </row>
    <row r="1283" spans="127:135" x14ac:dyDescent="0.25">
      <c r="DW1283" s="3">
        <v>16</v>
      </c>
      <c r="DX1283"/>
      <c r="DY1283" s="35">
        <v>8.6000000000000007E-6</v>
      </c>
      <c r="DZ1283">
        <v>143.28399999999999</v>
      </c>
      <c r="EA1283">
        <v>136.93899999999999</v>
      </c>
      <c r="EB1283">
        <v>152.23699999999999</v>
      </c>
      <c r="EC1283">
        <v>-148.67099999999999</v>
      </c>
      <c r="ED1283">
        <v>1.4999999999999999E-2</v>
      </c>
      <c r="EE1283"/>
    </row>
    <row r="1284" spans="127:135" x14ac:dyDescent="0.25">
      <c r="DW1284" s="3">
        <v>17</v>
      </c>
      <c r="DX1284"/>
      <c r="DY1284" s="35">
        <v>1.5699999999999999E-5</v>
      </c>
      <c r="DZ1284">
        <v>156.667</v>
      </c>
      <c r="EA1284">
        <v>143.48099999999999</v>
      </c>
      <c r="EB1284">
        <v>164.39500000000001</v>
      </c>
      <c r="EC1284">
        <v>33.366</v>
      </c>
      <c r="ED1284">
        <v>2.7E-2</v>
      </c>
      <c r="EE1284"/>
    </row>
    <row r="1285" spans="127:135" x14ac:dyDescent="0.25">
      <c r="DW1285" s="3">
        <v>18</v>
      </c>
      <c r="DX1285"/>
      <c r="DY1285" s="35">
        <v>1.01E-5</v>
      </c>
      <c r="DZ1285">
        <v>155.39500000000001</v>
      </c>
      <c r="EA1285">
        <v>145.55600000000001</v>
      </c>
      <c r="EB1285">
        <v>182.88900000000001</v>
      </c>
      <c r="EC1285">
        <v>-150.255</v>
      </c>
      <c r="ED1285">
        <v>1.7999999999999999E-2</v>
      </c>
      <c r="EE1285"/>
    </row>
    <row r="1286" spans="127:135" x14ac:dyDescent="0.25">
      <c r="DW1286" s="3">
        <v>19</v>
      </c>
      <c r="DX1286"/>
      <c r="DY1286" s="35">
        <v>1.47E-5</v>
      </c>
      <c r="DZ1286">
        <v>202.96</v>
      </c>
      <c r="EA1286">
        <v>151</v>
      </c>
      <c r="EB1286">
        <v>239.62100000000001</v>
      </c>
      <c r="EC1286">
        <v>33.024000000000001</v>
      </c>
      <c r="ED1286">
        <v>2.5999999999999999E-2</v>
      </c>
      <c r="EE1286"/>
    </row>
    <row r="1287" spans="127:135" x14ac:dyDescent="0.25">
      <c r="DW1287" s="3">
        <v>20</v>
      </c>
      <c r="DX1287"/>
      <c r="DY1287" s="35">
        <v>1.1399999999999999E-5</v>
      </c>
      <c r="DZ1287">
        <v>138.54599999999999</v>
      </c>
      <c r="EA1287">
        <v>128</v>
      </c>
      <c r="EB1287">
        <v>151.46299999999999</v>
      </c>
      <c r="EC1287">
        <v>-146.31</v>
      </c>
      <c r="ED1287">
        <v>0.02</v>
      </c>
      <c r="EE1287"/>
    </row>
    <row r="1288" spans="127:135" x14ac:dyDescent="0.25">
      <c r="DW1288" s="3">
        <v>21</v>
      </c>
      <c r="DX1288"/>
      <c r="DY1288" s="35">
        <v>7.6699999999999994E-6</v>
      </c>
      <c r="DZ1288">
        <v>132.41399999999999</v>
      </c>
      <c r="EA1288">
        <v>123.37</v>
      </c>
      <c r="EB1288">
        <v>139.691</v>
      </c>
      <c r="EC1288">
        <v>30.963999999999999</v>
      </c>
      <c r="ED1288">
        <v>1.2999999999999999E-2</v>
      </c>
      <c r="EE1288"/>
    </row>
    <row r="1289" spans="127:135" x14ac:dyDescent="0.25">
      <c r="DW1289" s="3">
        <v>22</v>
      </c>
      <c r="DX1289"/>
      <c r="DY1289" s="35">
        <v>5.8300000000000001E-6</v>
      </c>
      <c r="DZ1289">
        <v>121.871</v>
      </c>
      <c r="EA1289">
        <v>115.185</v>
      </c>
      <c r="EB1289">
        <v>130.148</v>
      </c>
      <c r="EC1289">
        <v>-146.31</v>
      </c>
      <c r="ED1289">
        <v>0.01</v>
      </c>
      <c r="EE1289"/>
    </row>
    <row r="1290" spans="127:135" x14ac:dyDescent="0.25">
      <c r="DW1290" s="3">
        <v>23</v>
      </c>
      <c r="DX1290"/>
      <c r="DY1290" s="35">
        <v>1.1399999999999999E-5</v>
      </c>
      <c r="DZ1290">
        <v>123.443</v>
      </c>
      <c r="EA1290">
        <v>117.259</v>
      </c>
      <c r="EB1290">
        <v>129.815</v>
      </c>
      <c r="EC1290">
        <v>32.347000000000001</v>
      </c>
      <c r="ED1290">
        <v>0.02</v>
      </c>
      <c r="EE1290"/>
    </row>
    <row r="1291" spans="127:135" x14ac:dyDescent="0.25">
      <c r="DW1291" s="3">
        <v>24</v>
      </c>
      <c r="DX1291"/>
      <c r="DY1291" s="35">
        <v>7.6699999999999994E-6</v>
      </c>
      <c r="DZ1291">
        <v>125.982</v>
      </c>
      <c r="EA1291">
        <v>117.22199999999999</v>
      </c>
      <c r="EB1291">
        <v>133.63</v>
      </c>
      <c r="EC1291">
        <v>-148.24100000000001</v>
      </c>
      <c r="ED1291">
        <v>1.2999999999999999E-2</v>
      </c>
      <c r="EE1291"/>
    </row>
    <row r="1292" spans="127:135" x14ac:dyDescent="0.25">
      <c r="DW1292" s="3">
        <v>25</v>
      </c>
      <c r="DX1292" t="s">
        <v>3</v>
      </c>
      <c r="DY1292" s="35">
        <v>9.5899999999999997E-6</v>
      </c>
      <c r="DZ1292">
        <v>144.79900000000001</v>
      </c>
      <c r="EA1292">
        <v>134.768</v>
      </c>
      <c r="EB1292">
        <v>154.95099999999999</v>
      </c>
      <c r="EC1292">
        <v>-57.747999999999998</v>
      </c>
      <c r="ED1292">
        <v>1.7000000000000001E-2</v>
      </c>
      <c r="EE1292"/>
    </row>
    <row r="1293" spans="127:135" x14ac:dyDescent="0.25">
      <c r="DW1293" s="3">
        <v>26</v>
      </c>
      <c r="DX1293" t="s">
        <v>7</v>
      </c>
      <c r="DY1293" s="35">
        <v>2.4099999999999998E-6</v>
      </c>
      <c r="DZ1293">
        <v>17.661999999999999</v>
      </c>
      <c r="EA1293">
        <v>10.763</v>
      </c>
      <c r="EB1293">
        <v>24.943000000000001</v>
      </c>
      <c r="EC1293">
        <v>92.11</v>
      </c>
      <c r="ED1293">
        <v>4.0000000000000001E-3</v>
      </c>
      <c r="EE1293"/>
    </row>
    <row r="1294" spans="127:135" x14ac:dyDescent="0.25">
      <c r="DW1294" s="3">
        <v>27</v>
      </c>
      <c r="DX1294" t="s">
        <v>4</v>
      </c>
      <c r="DY1294" s="35">
        <v>5.8300000000000001E-6</v>
      </c>
      <c r="DZ1294">
        <v>121.871</v>
      </c>
      <c r="EA1294">
        <v>115.185</v>
      </c>
      <c r="EB1294">
        <v>126.61</v>
      </c>
      <c r="EC1294">
        <v>-150.255</v>
      </c>
      <c r="ED1294">
        <v>0.01</v>
      </c>
      <c r="EE1294"/>
    </row>
    <row r="1295" spans="127:135" x14ac:dyDescent="0.25">
      <c r="DW1295" s="3">
        <v>28</v>
      </c>
      <c r="DX1295" t="s">
        <v>5</v>
      </c>
      <c r="DY1295" s="35">
        <v>1.5699999999999999E-5</v>
      </c>
      <c r="DZ1295">
        <v>202.96</v>
      </c>
      <c r="EA1295">
        <v>154.30799999999999</v>
      </c>
      <c r="EB1295">
        <v>239.62100000000001</v>
      </c>
      <c r="EC1295">
        <v>33.69</v>
      </c>
      <c r="ED1295">
        <v>2.7E-2</v>
      </c>
      <c r="EE1295"/>
    </row>
    <row r="1296" spans="127:135" x14ac:dyDescent="0.25">
      <c r="DW1296" s="3">
        <v>25</v>
      </c>
      <c r="DX1296" t="s">
        <v>172</v>
      </c>
      <c r="DY1296" s="35">
        <v>2.24E-4</v>
      </c>
      <c r="DZ1296">
        <v>147.483</v>
      </c>
      <c r="EA1296">
        <v>115.163</v>
      </c>
      <c r="EB1296">
        <v>240.22499999999999</v>
      </c>
      <c r="EC1296">
        <v>32.247999999999998</v>
      </c>
      <c r="ED1296">
        <v>0.40300000000000002</v>
      </c>
      <c r="EE1296"/>
    </row>
    <row r="1297" spans="127:136" x14ac:dyDescent="0.25">
      <c r="DX1297" t="s">
        <v>147</v>
      </c>
      <c r="DY1297"/>
      <c r="DZ1297"/>
      <c r="EA1297"/>
      <c r="EB1297"/>
      <c r="EC1297"/>
      <c r="ED1297">
        <v>5.0250000000000004</v>
      </c>
      <c r="EE1297"/>
    </row>
    <row r="1298" spans="127:136" x14ac:dyDescent="0.25">
      <c r="DX1298"/>
      <c r="DY1298"/>
      <c r="DZ1298"/>
      <c r="EA1298"/>
      <c r="EB1298"/>
      <c r="EC1298"/>
      <c r="ED1298"/>
      <c r="EE1298" t="s">
        <v>8</v>
      </c>
    </row>
    <row r="1299" spans="127:136" x14ac:dyDescent="0.25">
      <c r="DX1299"/>
      <c r="DY1299"/>
      <c r="DZ1299"/>
      <c r="EA1299"/>
      <c r="EB1299"/>
      <c r="EC1299"/>
      <c r="ED1299"/>
      <c r="EE1299">
        <f>ED1296/ED1292</f>
        <v>23.705882352941178</v>
      </c>
      <c r="EF1299">
        <f>ED1297/ED1292</f>
        <v>295.58823529411762</v>
      </c>
    </row>
    <row r="1300" spans="127:136" x14ac:dyDescent="0.25">
      <c r="DX1300"/>
      <c r="DY1300"/>
      <c r="DZ1300">
        <f>EA1301-EF1299</f>
        <v>90.950226244343924</v>
      </c>
      <c r="EA1300">
        <f>ED1297/(ED1292+ED1293)</f>
        <v>239.28571428571428</v>
      </c>
      <c r="EB1300">
        <f>EC1301-EE1299</f>
        <v>7.2941176470588225</v>
      </c>
      <c r="EC1300">
        <f>ED1296/(ED1292+ED1293)</f>
        <v>19.19047619047619</v>
      </c>
      <c r="ED1300" t="s">
        <v>9</v>
      </c>
      <c r="EE1300">
        <f>ED1296/ED1295</f>
        <v>14.925925925925927</v>
      </c>
      <c r="EF1300">
        <f>ED1297/ED1295</f>
        <v>186.11111111111111</v>
      </c>
    </row>
    <row r="1301" spans="127:136" x14ac:dyDescent="0.25">
      <c r="DX1301"/>
      <c r="DY1301"/>
      <c r="DZ1301"/>
      <c r="EA1301">
        <f>ED1297/(ED1292-ED1293)</f>
        <v>386.53846153846155</v>
      </c>
      <c r="EB1301"/>
      <c r="EC1301">
        <f>ED1296/(ED1292-ED1293)</f>
        <v>31</v>
      </c>
      <c r="ED1301" t="s">
        <v>10</v>
      </c>
      <c r="EE1301">
        <f>ED1296/ED1294</f>
        <v>40.300000000000004</v>
      </c>
      <c r="EF1301">
        <f>ED1297/ED1294</f>
        <v>502.5</v>
      </c>
    </row>
    <row r="1303" spans="127:136" x14ac:dyDescent="0.25">
      <c r="DW1303" s="36" t="s">
        <v>173</v>
      </c>
    </row>
    <row r="1304" spans="127:136" x14ac:dyDescent="0.25">
      <c r="DW1304" s="3" t="s">
        <v>12</v>
      </c>
      <c r="DX1304" t="s">
        <v>1</v>
      </c>
      <c r="DY1304" t="s">
        <v>2</v>
      </c>
      <c r="DZ1304" t="s">
        <v>3</v>
      </c>
      <c r="EA1304" t="s">
        <v>4</v>
      </c>
      <c r="EB1304" t="s">
        <v>5</v>
      </c>
      <c r="EC1304" t="s">
        <v>6</v>
      </c>
      <c r="ED1304" t="s">
        <v>13</v>
      </c>
      <c r="EE1304"/>
    </row>
    <row r="1305" spans="127:136" x14ac:dyDescent="0.25">
      <c r="DW1305" s="3">
        <v>1</v>
      </c>
      <c r="DX1305"/>
      <c r="DY1305" s="35">
        <v>7.9799999999999998E-6</v>
      </c>
      <c r="DZ1305">
        <v>180.34299999999999</v>
      </c>
      <c r="EA1305">
        <v>172.55600000000001</v>
      </c>
      <c r="EB1305">
        <v>184.32</v>
      </c>
      <c r="EC1305">
        <v>61.39</v>
      </c>
      <c r="ED1305">
        <v>1.4E-2</v>
      </c>
      <c r="EE1305"/>
    </row>
    <row r="1306" spans="127:136" x14ac:dyDescent="0.25">
      <c r="DW1306" s="3">
        <v>2</v>
      </c>
      <c r="DX1306"/>
      <c r="DY1306" s="35">
        <v>7.6699999999999994E-6</v>
      </c>
      <c r="DZ1306">
        <v>179.93700000000001</v>
      </c>
      <c r="EA1306">
        <v>172.55600000000001</v>
      </c>
      <c r="EB1306">
        <v>187.77799999999999</v>
      </c>
      <c r="EC1306">
        <v>-121.759</v>
      </c>
      <c r="ED1306">
        <v>1.2999999999999999E-2</v>
      </c>
      <c r="EE1306"/>
    </row>
    <row r="1307" spans="127:136" x14ac:dyDescent="0.25">
      <c r="DW1307" s="3">
        <v>3</v>
      </c>
      <c r="DX1307"/>
      <c r="DY1307" s="35">
        <v>1.0699999999999999E-5</v>
      </c>
      <c r="DZ1307">
        <v>192.41900000000001</v>
      </c>
      <c r="EA1307">
        <v>185.91499999999999</v>
      </c>
      <c r="EB1307">
        <v>199.93899999999999</v>
      </c>
      <c r="EC1307">
        <v>60.460999999999999</v>
      </c>
      <c r="ED1307">
        <v>1.9E-2</v>
      </c>
      <c r="EE1307"/>
    </row>
    <row r="1308" spans="127:136" x14ac:dyDescent="0.25">
      <c r="DW1308" s="3">
        <v>4</v>
      </c>
      <c r="DX1308"/>
      <c r="DY1308" s="35">
        <v>6.7499999999999997E-6</v>
      </c>
      <c r="DZ1308">
        <v>190.24700000000001</v>
      </c>
      <c r="EA1308">
        <v>186.649</v>
      </c>
      <c r="EB1308">
        <v>195.07400000000001</v>
      </c>
      <c r="EC1308">
        <v>-125.218</v>
      </c>
      <c r="ED1308">
        <v>1.2E-2</v>
      </c>
      <c r="EE1308"/>
    </row>
    <row r="1309" spans="127:136" x14ac:dyDescent="0.25">
      <c r="DW1309" s="3">
        <v>5</v>
      </c>
      <c r="DX1309"/>
      <c r="DY1309" s="35">
        <v>7.9799999999999998E-6</v>
      </c>
      <c r="DZ1309">
        <v>209.828</v>
      </c>
      <c r="EA1309">
        <v>194</v>
      </c>
      <c r="EB1309">
        <v>234.155</v>
      </c>
      <c r="EC1309">
        <v>61.39</v>
      </c>
      <c r="ED1309">
        <v>1.4E-2</v>
      </c>
      <c r="EE1309"/>
    </row>
    <row r="1310" spans="127:136" x14ac:dyDescent="0.25">
      <c r="DW1310" s="3">
        <v>6</v>
      </c>
      <c r="DX1310"/>
      <c r="DY1310" s="35">
        <v>3.9899999999999999E-6</v>
      </c>
      <c r="DZ1310">
        <v>216.001</v>
      </c>
      <c r="EA1310">
        <v>210.12299999999999</v>
      </c>
      <c r="EB1310">
        <v>230.44399999999999</v>
      </c>
      <c r="EC1310">
        <v>-128.66</v>
      </c>
      <c r="ED1310">
        <v>7.0000000000000001E-3</v>
      </c>
      <c r="EE1310"/>
    </row>
    <row r="1311" spans="127:136" x14ac:dyDescent="0.25">
      <c r="DW1311" s="3">
        <v>7</v>
      </c>
      <c r="DX1311"/>
      <c r="DY1311" s="35">
        <v>4.9100000000000004E-6</v>
      </c>
      <c r="DZ1311">
        <v>205.91300000000001</v>
      </c>
      <c r="EA1311">
        <v>202.93299999999999</v>
      </c>
      <c r="EB1311">
        <v>210.667</v>
      </c>
      <c r="EC1311">
        <v>63.435000000000002</v>
      </c>
      <c r="ED1311">
        <v>8.0000000000000002E-3</v>
      </c>
      <c r="EE1311"/>
    </row>
    <row r="1312" spans="127:136" x14ac:dyDescent="0.25">
      <c r="DW1312" s="3">
        <v>8</v>
      </c>
      <c r="DX1312"/>
      <c r="DY1312" s="35">
        <v>6.7499999999999997E-6</v>
      </c>
      <c r="DZ1312">
        <v>202.35499999999999</v>
      </c>
      <c r="EA1312">
        <v>198.35</v>
      </c>
      <c r="EB1312">
        <v>205.35400000000001</v>
      </c>
      <c r="EC1312">
        <v>-116.565</v>
      </c>
      <c r="ED1312">
        <v>1.2E-2</v>
      </c>
      <c r="EE1312"/>
    </row>
    <row r="1313" spans="127:136" x14ac:dyDescent="0.25">
      <c r="DW1313" s="3">
        <v>9</v>
      </c>
      <c r="DX1313"/>
      <c r="DY1313" s="35">
        <v>5.22E-6</v>
      </c>
      <c r="DZ1313">
        <v>206.48099999999999</v>
      </c>
      <c r="EA1313">
        <v>202.55600000000001</v>
      </c>
      <c r="EB1313">
        <v>210.68100000000001</v>
      </c>
      <c r="EC1313">
        <v>57.265000000000001</v>
      </c>
      <c r="ED1313">
        <v>8.9999999999999993E-3</v>
      </c>
      <c r="EE1313"/>
    </row>
    <row r="1314" spans="127:136" x14ac:dyDescent="0.25">
      <c r="DW1314" s="3">
        <v>10</v>
      </c>
      <c r="DX1314"/>
      <c r="DY1314" s="35">
        <v>8.6000000000000007E-6</v>
      </c>
      <c r="DZ1314">
        <v>212.33799999999999</v>
      </c>
      <c r="EA1314">
        <v>205.80799999999999</v>
      </c>
      <c r="EB1314">
        <v>223.05600000000001</v>
      </c>
      <c r="EC1314">
        <v>-124.28700000000001</v>
      </c>
      <c r="ED1314">
        <v>1.4999999999999999E-2</v>
      </c>
      <c r="EE1314"/>
    </row>
    <row r="1315" spans="127:136" x14ac:dyDescent="0.25">
      <c r="DW1315" s="3">
        <v>11</v>
      </c>
      <c r="DX1315"/>
      <c r="DY1315" s="35">
        <v>6.7499999999999997E-6</v>
      </c>
      <c r="DZ1315">
        <v>202.1</v>
      </c>
      <c r="EA1315">
        <v>192.49700000000001</v>
      </c>
      <c r="EB1315">
        <v>218.18100000000001</v>
      </c>
      <c r="EC1315">
        <v>58.57</v>
      </c>
      <c r="ED1315">
        <v>1.2E-2</v>
      </c>
      <c r="EE1315"/>
    </row>
    <row r="1316" spans="127:136" x14ac:dyDescent="0.25">
      <c r="DW1316" s="3">
        <v>12</v>
      </c>
      <c r="DX1316"/>
      <c r="DY1316" s="35">
        <v>5.8300000000000001E-6</v>
      </c>
      <c r="DZ1316">
        <v>211.36199999999999</v>
      </c>
      <c r="EA1316">
        <v>197.333</v>
      </c>
      <c r="EB1316">
        <v>220.148</v>
      </c>
      <c r="EC1316">
        <v>-115.20099999999999</v>
      </c>
      <c r="ED1316">
        <v>0.01</v>
      </c>
      <c r="EE1316"/>
    </row>
    <row r="1317" spans="127:136" x14ac:dyDescent="0.25">
      <c r="DW1317" s="3">
        <v>13</v>
      </c>
      <c r="DX1317"/>
      <c r="DY1317" s="35">
        <v>6.4500000000000001E-6</v>
      </c>
      <c r="DZ1317">
        <v>229.01900000000001</v>
      </c>
      <c r="EA1317">
        <v>220.148</v>
      </c>
      <c r="EB1317">
        <v>238.167</v>
      </c>
      <c r="EC1317">
        <v>57.094999999999999</v>
      </c>
      <c r="ED1317">
        <v>1.0999999999999999E-2</v>
      </c>
      <c r="EE1317"/>
    </row>
    <row r="1318" spans="127:136" x14ac:dyDescent="0.25">
      <c r="DW1318" s="3">
        <v>14</v>
      </c>
      <c r="DX1318"/>
      <c r="DY1318" s="35">
        <v>9.2099999999999999E-6</v>
      </c>
      <c r="DZ1318">
        <v>217.80099999999999</v>
      </c>
      <c r="EA1318">
        <v>211.58799999999999</v>
      </c>
      <c r="EB1318">
        <v>226.148</v>
      </c>
      <c r="EC1318">
        <v>-122.005</v>
      </c>
      <c r="ED1318">
        <v>1.6E-2</v>
      </c>
      <c r="EE1318"/>
    </row>
    <row r="1319" spans="127:136" x14ac:dyDescent="0.25">
      <c r="DW1319" s="3">
        <v>15</v>
      </c>
      <c r="DX1319"/>
      <c r="DY1319" s="35">
        <v>7.3699999999999997E-6</v>
      </c>
      <c r="DZ1319">
        <v>214.08600000000001</v>
      </c>
      <c r="EA1319">
        <v>200.11099999999999</v>
      </c>
      <c r="EB1319">
        <v>228.34100000000001</v>
      </c>
      <c r="EC1319">
        <v>56.975999999999999</v>
      </c>
      <c r="ED1319">
        <v>1.2999999999999999E-2</v>
      </c>
      <c r="EE1319"/>
    </row>
    <row r="1320" spans="127:136" x14ac:dyDescent="0.25">
      <c r="DW1320" s="3">
        <v>16</v>
      </c>
      <c r="DX1320"/>
      <c r="DY1320" s="35">
        <v>7.9799999999999998E-6</v>
      </c>
      <c r="DZ1320">
        <v>209.346</v>
      </c>
      <c r="EA1320">
        <v>199.24</v>
      </c>
      <c r="EB1320">
        <v>217.119</v>
      </c>
      <c r="EC1320">
        <v>-116.565</v>
      </c>
      <c r="ED1320">
        <v>1.4E-2</v>
      </c>
      <c r="EE1320"/>
    </row>
    <row r="1321" spans="127:136" x14ac:dyDescent="0.25">
      <c r="DW1321" s="3">
        <v>17</v>
      </c>
      <c r="DX1321" t="s">
        <v>3</v>
      </c>
      <c r="DY1321" s="35">
        <v>7.1400000000000002E-6</v>
      </c>
      <c r="DZ1321">
        <v>204.97300000000001</v>
      </c>
      <c r="EA1321">
        <v>197.023</v>
      </c>
      <c r="EB1321">
        <v>214.34800000000001</v>
      </c>
      <c r="EC1321">
        <v>-30.855</v>
      </c>
      <c r="ED1321">
        <v>1.2E-2</v>
      </c>
      <c r="EE1321"/>
    </row>
    <row r="1322" spans="127:136" x14ac:dyDescent="0.25">
      <c r="DW1322" s="3">
        <v>18</v>
      </c>
      <c r="DX1322" t="s">
        <v>7</v>
      </c>
      <c r="DY1322" s="35">
        <v>1.6899999999999999E-6</v>
      </c>
      <c r="DZ1322">
        <v>13.444000000000001</v>
      </c>
      <c r="EA1322">
        <v>13.000999999999999</v>
      </c>
      <c r="EB1322">
        <v>16.29</v>
      </c>
      <c r="EC1322">
        <v>93.465999999999994</v>
      </c>
      <c r="ED1322">
        <v>3.0000000000000001E-3</v>
      </c>
      <c r="EE1322"/>
    </row>
    <row r="1323" spans="127:136" x14ac:dyDescent="0.25">
      <c r="DW1323" s="3">
        <v>19</v>
      </c>
      <c r="DX1323" t="s">
        <v>4</v>
      </c>
      <c r="DY1323" s="35">
        <v>3.9899999999999999E-6</v>
      </c>
      <c r="DZ1323">
        <v>179.93700000000001</v>
      </c>
      <c r="EA1323">
        <v>172.55600000000001</v>
      </c>
      <c r="EB1323">
        <v>184.32</v>
      </c>
      <c r="EC1323">
        <v>-128.66</v>
      </c>
      <c r="ED1323">
        <v>7.0000000000000001E-3</v>
      </c>
      <c r="EE1323"/>
    </row>
    <row r="1324" spans="127:136" x14ac:dyDescent="0.25">
      <c r="DW1324" s="3">
        <v>20</v>
      </c>
      <c r="DX1324" t="s">
        <v>5</v>
      </c>
      <c r="DY1324" s="35">
        <v>1.0699999999999999E-5</v>
      </c>
      <c r="DZ1324">
        <v>229.01900000000001</v>
      </c>
      <c r="EA1324">
        <v>220.148</v>
      </c>
      <c r="EB1324">
        <v>238.167</v>
      </c>
      <c r="EC1324">
        <v>63.435000000000002</v>
      </c>
      <c r="ED1324">
        <v>1.9E-2</v>
      </c>
      <c r="EE1324"/>
    </row>
    <row r="1325" spans="127:136" x14ac:dyDescent="0.25">
      <c r="DW1325" s="3">
        <v>17</v>
      </c>
      <c r="DX1325" t="s">
        <v>145</v>
      </c>
      <c r="DY1325" s="35">
        <v>1.11E-4</v>
      </c>
      <c r="DZ1325">
        <v>204.17</v>
      </c>
      <c r="EA1325">
        <v>172.01499999999999</v>
      </c>
      <c r="EB1325">
        <v>237.99799999999999</v>
      </c>
      <c r="EC1325">
        <v>-120.991</v>
      </c>
      <c r="ED1325">
        <v>0.19900000000000001</v>
      </c>
      <c r="EE1325"/>
    </row>
    <row r="1326" spans="127:136" x14ac:dyDescent="0.25">
      <c r="DX1326" t="s">
        <v>147</v>
      </c>
      <c r="DY1326"/>
      <c r="DZ1326"/>
      <c r="EA1326"/>
      <c r="EB1326"/>
      <c r="EC1326"/>
      <c r="ED1326">
        <v>5.0250000000000004</v>
      </c>
      <c r="EE1326"/>
    </row>
    <row r="1327" spans="127:136" x14ac:dyDescent="0.25">
      <c r="DX1327"/>
      <c r="DY1327"/>
      <c r="DZ1327"/>
      <c r="EA1327"/>
      <c r="EB1327"/>
      <c r="EC1327"/>
      <c r="ED1327"/>
      <c r="EE1327" t="s">
        <v>8</v>
      </c>
    </row>
    <row r="1328" spans="127:136" x14ac:dyDescent="0.25">
      <c r="DX1328"/>
      <c r="DY1328"/>
      <c r="DZ1328"/>
      <c r="EA1328"/>
      <c r="EB1328"/>
      <c r="EC1328"/>
      <c r="ED1328"/>
      <c r="EE1328">
        <f>ED1325/ED1321</f>
        <v>16.583333333333332</v>
      </c>
      <c r="EF1328">
        <f>ED1326/ED1321</f>
        <v>418.75</v>
      </c>
    </row>
    <row r="1329" spans="127:136" x14ac:dyDescent="0.25">
      <c r="DX1329"/>
      <c r="DY1329"/>
      <c r="DZ1329">
        <f>EA1330-EF1328</f>
        <v>139.58333333333326</v>
      </c>
      <c r="EA1329">
        <f>ED1326/(ED1321+ED1322)</f>
        <v>335.00000000000006</v>
      </c>
      <c r="EB1329">
        <f>EC1330-EE1328</f>
        <v>5.5277777777777786</v>
      </c>
      <c r="EC1329">
        <f>ED1325/(ED1321+ED1322)</f>
        <v>13.266666666666667</v>
      </c>
      <c r="ED1329" t="s">
        <v>9</v>
      </c>
      <c r="EE1329">
        <f>ED1325/ED1324</f>
        <v>10.473684210526317</v>
      </c>
      <c r="EF1329">
        <f>ED1326/ED1324</f>
        <v>264.47368421052636</v>
      </c>
    </row>
    <row r="1330" spans="127:136" x14ac:dyDescent="0.25">
      <c r="DX1330"/>
      <c r="DY1330"/>
      <c r="DZ1330"/>
      <c r="EA1330">
        <f>ED1326/(ED1321-ED1322)</f>
        <v>558.33333333333326</v>
      </c>
      <c r="EB1330"/>
      <c r="EC1330">
        <f>ED1325/(ED1321-ED1322)</f>
        <v>22.111111111111111</v>
      </c>
      <c r="ED1330" t="s">
        <v>10</v>
      </c>
      <c r="EE1330">
        <f>ED1325/ED1323</f>
        <v>28.428571428571431</v>
      </c>
      <c r="EF1330">
        <f>ED1326/ED1323</f>
        <v>717.85714285714289</v>
      </c>
    </row>
    <row r="1331" spans="127:136" x14ac:dyDescent="0.25">
      <c r="DW1331" s="3">
        <v>1</v>
      </c>
      <c r="DX1331"/>
      <c r="DY1331" s="35">
        <v>5.5300000000000004E-6</v>
      </c>
      <c r="DZ1331">
        <v>140.37</v>
      </c>
      <c r="EA1331">
        <v>138.667</v>
      </c>
      <c r="EB1331">
        <v>141.875</v>
      </c>
      <c r="EC1331">
        <v>57.265000000000001</v>
      </c>
      <c r="ED1331">
        <v>8.9999999999999993E-3</v>
      </c>
      <c r="EE1331"/>
    </row>
    <row r="1332" spans="127:136" x14ac:dyDescent="0.25">
      <c r="DW1332" s="3">
        <v>2</v>
      </c>
      <c r="DX1332"/>
      <c r="DY1332" s="35">
        <v>6.7499999999999997E-6</v>
      </c>
      <c r="DZ1332">
        <v>137.857</v>
      </c>
      <c r="EA1332">
        <v>133.22200000000001</v>
      </c>
      <c r="EB1332">
        <v>142.06399999999999</v>
      </c>
      <c r="EC1332">
        <v>-121.43</v>
      </c>
      <c r="ED1332">
        <v>1.2E-2</v>
      </c>
      <c r="EE1332"/>
    </row>
    <row r="1333" spans="127:136" x14ac:dyDescent="0.25">
      <c r="DW1333" s="3">
        <v>3</v>
      </c>
      <c r="DX1333"/>
      <c r="DY1333" s="35">
        <v>1.04E-5</v>
      </c>
      <c r="DZ1333">
        <v>137.66200000000001</v>
      </c>
      <c r="EA1333">
        <v>131.60900000000001</v>
      </c>
      <c r="EB1333">
        <v>143.25899999999999</v>
      </c>
      <c r="EC1333">
        <v>61.113</v>
      </c>
      <c r="ED1333">
        <v>1.9E-2</v>
      </c>
      <c r="EE1333"/>
    </row>
    <row r="1334" spans="127:136" x14ac:dyDescent="0.25">
      <c r="DW1334" s="3">
        <v>4</v>
      </c>
      <c r="DX1334"/>
      <c r="DY1334" s="35">
        <v>7.9799999999999998E-6</v>
      </c>
      <c r="DZ1334">
        <v>142.798</v>
      </c>
      <c r="EA1334">
        <v>128.17099999999999</v>
      </c>
      <c r="EB1334">
        <v>148.333</v>
      </c>
      <c r="EC1334">
        <v>-123.69</v>
      </c>
      <c r="ED1334">
        <v>1.4E-2</v>
      </c>
      <c r="EE1334"/>
    </row>
    <row r="1335" spans="127:136" x14ac:dyDescent="0.25">
      <c r="DW1335" s="3">
        <v>5</v>
      </c>
      <c r="DX1335"/>
      <c r="DY1335" s="35">
        <v>5.8300000000000001E-6</v>
      </c>
      <c r="DZ1335">
        <v>133.523</v>
      </c>
      <c r="EA1335">
        <v>129.07400000000001</v>
      </c>
      <c r="EB1335">
        <v>138.22999999999999</v>
      </c>
      <c r="EC1335">
        <v>59.036000000000001</v>
      </c>
      <c r="ED1335">
        <v>0.01</v>
      </c>
      <c r="EE1335"/>
    </row>
    <row r="1336" spans="127:136" x14ac:dyDescent="0.25">
      <c r="DW1336" s="3">
        <v>6</v>
      </c>
      <c r="DX1336"/>
      <c r="DY1336" s="35">
        <v>9.8200000000000008E-6</v>
      </c>
      <c r="DZ1336">
        <v>128.40299999999999</v>
      </c>
      <c r="EA1336">
        <v>123.95699999999999</v>
      </c>
      <c r="EB1336">
        <v>132.452</v>
      </c>
      <c r="EC1336">
        <v>-120.651</v>
      </c>
      <c r="ED1336">
        <v>1.7000000000000001E-2</v>
      </c>
      <c r="EE1336"/>
    </row>
    <row r="1337" spans="127:136" x14ac:dyDescent="0.25">
      <c r="DW1337" s="3">
        <v>7</v>
      </c>
      <c r="DX1337"/>
      <c r="DY1337" s="35">
        <v>8.2900000000000002E-6</v>
      </c>
      <c r="DZ1337">
        <v>120.48699999999999</v>
      </c>
      <c r="EA1337">
        <v>110.026</v>
      </c>
      <c r="EB1337">
        <v>126</v>
      </c>
      <c r="EC1337">
        <v>59.420999999999999</v>
      </c>
      <c r="ED1337">
        <v>1.4E-2</v>
      </c>
      <c r="EE1337"/>
    </row>
    <row r="1338" spans="127:136" x14ac:dyDescent="0.25">
      <c r="DW1338" s="3">
        <v>8</v>
      </c>
      <c r="DX1338" t="s">
        <v>3</v>
      </c>
      <c r="DY1338" s="35">
        <v>7.8099999999999998E-6</v>
      </c>
      <c r="DZ1338">
        <v>134.44300000000001</v>
      </c>
      <c r="EA1338">
        <v>127.818</v>
      </c>
      <c r="EB1338">
        <v>138.88800000000001</v>
      </c>
      <c r="EC1338">
        <v>-18.419</v>
      </c>
      <c r="ED1338">
        <v>1.2999999999999999E-2</v>
      </c>
      <c r="EE1338"/>
    </row>
    <row r="1339" spans="127:136" x14ac:dyDescent="0.25">
      <c r="DW1339" s="3">
        <v>9</v>
      </c>
      <c r="DX1339" t="s">
        <v>7</v>
      </c>
      <c r="DY1339" s="35">
        <v>1.8899999999999999E-6</v>
      </c>
      <c r="DZ1339">
        <v>7.7359999999999998</v>
      </c>
      <c r="EA1339">
        <v>9.0779999999999994</v>
      </c>
      <c r="EB1339">
        <v>7.4749999999999996</v>
      </c>
      <c r="EC1339">
        <v>96.83</v>
      </c>
      <c r="ED1339">
        <v>3.0000000000000001E-3</v>
      </c>
      <c r="EE1339"/>
    </row>
    <row r="1340" spans="127:136" x14ac:dyDescent="0.25">
      <c r="DW1340" s="3">
        <v>10</v>
      </c>
      <c r="DX1340" t="s">
        <v>4</v>
      </c>
      <c r="DY1340" s="35">
        <v>5.5300000000000004E-6</v>
      </c>
      <c r="DZ1340">
        <v>120.48699999999999</v>
      </c>
      <c r="EA1340">
        <v>110.026</v>
      </c>
      <c r="EB1340">
        <v>126</v>
      </c>
      <c r="EC1340">
        <v>-123.69</v>
      </c>
      <c r="ED1340">
        <v>8.9999999999999993E-3</v>
      </c>
      <c r="EE1340"/>
    </row>
    <row r="1341" spans="127:136" x14ac:dyDescent="0.25">
      <c r="DW1341" s="3">
        <v>11</v>
      </c>
      <c r="DX1341" t="s">
        <v>5</v>
      </c>
      <c r="DY1341" s="35">
        <v>1.04E-5</v>
      </c>
      <c r="DZ1341">
        <v>142.798</v>
      </c>
      <c r="EA1341">
        <v>138.667</v>
      </c>
      <c r="EB1341">
        <v>148.333</v>
      </c>
      <c r="EC1341">
        <v>61.113</v>
      </c>
      <c r="ED1341">
        <v>1.9E-2</v>
      </c>
      <c r="EE1341"/>
    </row>
    <row r="1342" spans="127:136" x14ac:dyDescent="0.25">
      <c r="DW1342" s="3">
        <v>8</v>
      </c>
      <c r="DX1342" t="s">
        <v>146</v>
      </c>
      <c r="DY1342" s="35">
        <v>5.2800000000000003E-5</v>
      </c>
      <c r="DZ1342">
        <v>133.91499999999999</v>
      </c>
      <c r="EA1342">
        <v>110.03700000000001</v>
      </c>
      <c r="EB1342">
        <v>148.333</v>
      </c>
      <c r="EC1342">
        <v>58.808</v>
      </c>
      <c r="ED1342">
        <v>9.5000000000000001E-2</v>
      </c>
      <c r="EE1342"/>
    </row>
    <row r="1343" spans="127:136" x14ac:dyDescent="0.25">
      <c r="DX1343" t="s">
        <v>147</v>
      </c>
      <c r="DY1343"/>
      <c r="DZ1343"/>
      <c r="EA1343"/>
      <c r="EB1343"/>
      <c r="EC1343"/>
      <c r="ED1343">
        <v>5.0250000000000004</v>
      </c>
      <c r="EE1343"/>
    </row>
    <row r="1344" spans="127:136" x14ac:dyDescent="0.25">
      <c r="DX1344"/>
      <c r="DY1344"/>
      <c r="DZ1344"/>
      <c r="EA1344"/>
      <c r="EB1344"/>
      <c r="EC1344"/>
      <c r="ED1344"/>
      <c r="EE1344" t="s">
        <v>8</v>
      </c>
    </row>
    <row r="1345" spans="127:136" x14ac:dyDescent="0.25">
      <c r="DX1345"/>
      <c r="DY1345"/>
      <c r="DZ1345"/>
      <c r="EA1345"/>
      <c r="EB1345"/>
      <c r="EC1345"/>
      <c r="ED1345"/>
      <c r="EE1345">
        <f>ED1342/ED1338</f>
        <v>7.3076923076923084</v>
      </c>
      <c r="EF1345">
        <f>ED1343/ED1338</f>
        <v>386.5384615384616</v>
      </c>
    </row>
    <row r="1346" spans="127:136" x14ac:dyDescent="0.25">
      <c r="DX1346"/>
      <c r="DY1346"/>
      <c r="DZ1346">
        <f>EA1347-EF1345</f>
        <v>115.96153846153851</v>
      </c>
      <c r="EA1346">
        <f>ED1343/(ED1338+ED1339)</f>
        <v>314.0625</v>
      </c>
      <c r="EB1346">
        <f>EC1347-EE1345</f>
        <v>2.1923076923076934</v>
      </c>
      <c r="EC1346">
        <f>ED1342/(ED1338+ED1339)</f>
        <v>5.9375</v>
      </c>
      <c r="ED1346" t="s">
        <v>9</v>
      </c>
      <c r="EE1346">
        <f>ED1342/ED1341</f>
        <v>5</v>
      </c>
      <c r="EF1346">
        <f>ED1343/ED1341</f>
        <v>264.47368421052636</v>
      </c>
    </row>
    <row r="1347" spans="127:136" x14ac:dyDescent="0.25">
      <c r="DX1347"/>
      <c r="DY1347"/>
      <c r="DZ1347"/>
      <c r="EA1347">
        <f>ED1343/(ED1338-ED1339)</f>
        <v>502.50000000000011</v>
      </c>
      <c r="EB1347"/>
      <c r="EC1347">
        <f>ED1342/(ED1338-ED1339)</f>
        <v>9.5000000000000018</v>
      </c>
      <c r="ED1347" t="s">
        <v>10</v>
      </c>
      <c r="EE1347">
        <f>ED1342/ED1340</f>
        <v>10.555555555555557</v>
      </c>
      <c r="EF1347">
        <f>ED1343/ED1340</f>
        <v>558.33333333333337</v>
      </c>
    </row>
    <row r="1348" spans="127:136" x14ac:dyDescent="0.25">
      <c r="DX1348"/>
      <c r="DY1348"/>
      <c r="DZ1348"/>
      <c r="EA1348"/>
      <c r="EB1348"/>
      <c r="EC1348"/>
      <c r="ED1348"/>
      <c r="EE1348"/>
    </row>
    <row r="1349" spans="127:136" x14ac:dyDescent="0.25">
      <c r="DX1349" t="s">
        <v>3</v>
      </c>
      <c r="DY1349"/>
      <c r="DZ1349"/>
      <c r="EA1349"/>
      <c r="EB1349"/>
      <c r="EC1349"/>
      <c r="ED1349">
        <v>1.2500000000000001E-2</v>
      </c>
      <c r="EE1349"/>
    </row>
    <row r="1350" spans="127:136" x14ac:dyDescent="0.25">
      <c r="DX1350" t="s">
        <v>7</v>
      </c>
      <c r="DY1350"/>
      <c r="DZ1350"/>
      <c r="EA1350"/>
      <c r="EB1350"/>
      <c r="EC1350"/>
      <c r="ED1350">
        <v>3.0000000000000001E-3</v>
      </c>
      <c r="EE1350"/>
    </row>
    <row r="1351" spans="127:136" x14ac:dyDescent="0.25">
      <c r="DX1351" t="s">
        <v>4</v>
      </c>
      <c r="DY1351"/>
      <c r="DZ1351"/>
      <c r="EA1351"/>
      <c r="EB1351"/>
      <c r="EC1351"/>
      <c r="ED1351">
        <v>8.0000000000000002E-3</v>
      </c>
      <c r="EE1351"/>
    </row>
    <row r="1352" spans="127:136" x14ac:dyDescent="0.25">
      <c r="DX1352" t="s">
        <v>5</v>
      </c>
      <c r="DY1352"/>
      <c r="DZ1352"/>
      <c r="EA1352"/>
      <c r="EB1352"/>
      <c r="EC1352"/>
      <c r="ED1352">
        <v>1.9E-2</v>
      </c>
      <c r="EE1352"/>
    </row>
    <row r="1353" spans="127:136" x14ac:dyDescent="0.25">
      <c r="DX1353"/>
      <c r="DY1353"/>
      <c r="DZ1353"/>
      <c r="EA1353"/>
      <c r="EB1353"/>
      <c r="EC1353"/>
      <c r="ED1353">
        <v>0.29399999999999998</v>
      </c>
      <c r="EE1353"/>
    </row>
    <row r="1354" spans="127:136" x14ac:dyDescent="0.25">
      <c r="DX1354" t="s">
        <v>147</v>
      </c>
      <c r="DY1354"/>
      <c r="DZ1354"/>
      <c r="EA1354"/>
      <c r="EB1354"/>
      <c r="EC1354"/>
      <c r="ED1354">
        <v>5.0250000000000004</v>
      </c>
      <c r="EE1354"/>
    </row>
    <row r="1355" spans="127:136" x14ac:dyDescent="0.25">
      <c r="DX1355"/>
      <c r="DY1355"/>
      <c r="DZ1355"/>
      <c r="EA1355"/>
      <c r="EB1355"/>
      <c r="EC1355"/>
      <c r="ED1355"/>
      <c r="EE1355" t="s">
        <v>8</v>
      </c>
    </row>
    <row r="1356" spans="127:136" x14ac:dyDescent="0.25">
      <c r="DX1356"/>
      <c r="DY1356"/>
      <c r="DZ1356"/>
      <c r="EA1356"/>
      <c r="EB1356"/>
      <c r="EC1356"/>
      <c r="ED1356"/>
      <c r="EE1356">
        <f>ED1353/ED1349</f>
        <v>23.519999999999996</v>
      </c>
      <c r="EF1356">
        <f>ED1354/ED1349</f>
        <v>402</v>
      </c>
    </row>
    <row r="1357" spans="127:136" x14ac:dyDescent="0.25">
      <c r="DX1357"/>
      <c r="DY1357"/>
      <c r="DZ1357">
        <f>EA1358-EF1356</f>
        <v>126.9473684210526</v>
      </c>
      <c r="EA1357">
        <f>ED1354/(ED1349+ED1350)</f>
        <v>324.19354838709683</v>
      </c>
      <c r="EB1357">
        <f>EC1358-EE1356</f>
        <v>7.4273684210526305</v>
      </c>
      <c r="EC1357">
        <f>ED1353/(ED1349+ED1350)</f>
        <v>18.967741935483868</v>
      </c>
      <c r="ED1357" t="s">
        <v>9</v>
      </c>
      <c r="EE1357">
        <f>ED1353/ED1352</f>
        <v>15.473684210526315</v>
      </c>
      <c r="EF1357">
        <f>ED1354/ED1352</f>
        <v>264.47368421052636</v>
      </c>
    </row>
    <row r="1358" spans="127:136" x14ac:dyDescent="0.25">
      <c r="DX1358"/>
      <c r="DY1358"/>
      <c r="DZ1358"/>
      <c r="EA1358">
        <f>ED1354/(ED1349-ED1350)</f>
        <v>528.9473684210526</v>
      </c>
      <c r="EB1358"/>
      <c r="EC1358">
        <f>ED1353/(ED1349-ED1350)</f>
        <v>30.947368421052627</v>
      </c>
      <c r="ED1358" t="s">
        <v>10</v>
      </c>
      <c r="EE1358">
        <f>ED1353/ED1351</f>
        <v>36.75</v>
      </c>
      <c r="EF1358">
        <f>ED1354/ED1351</f>
        <v>628.125</v>
      </c>
    </row>
    <row r="1360" spans="127:136" x14ac:dyDescent="0.25">
      <c r="DW1360" s="36" t="s">
        <v>174</v>
      </c>
    </row>
    <row r="1361" spans="127:135" x14ac:dyDescent="0.25">
      <c r="DW1361" s="3" t="s">
        <v>12</v>
      </c>
      <c r="DX1361" t="s">
        <v>1</v>
      </c>
      <c r="DY1361" t="s">
        <v>2</v>
      </c>
      <c r="DZ1361" t="s">
        <v>3</v>
      </c>
      <c r="EA1361" t="s">
        <v>4</v>
      </c>
      <c r="EB1361" t="s">
        <v>5</v>
      </c>
      <c r="EC1361" t="s">
        <v>6</v>
      </c>
      <c r="ED1361" t="s">
        <v>13</v>
      </c>
      <c r="EE1361"/>
    </row>
    <row r="1362" spans="127:135" x14ac:dyDescent="0.25">
      <c r="DW1362" s="3">
        <v>1</v>
      </c>
      <c r="DX1362"/>
      <c r="DY1362" s="35">
        <v>1.47E-5</v>
      </c>
      <c r="DZ1362">
        <v>36.137999999999998</v>
      </c>
      <c r="EA1362">
        <v>24.434999999999999</v>
      </c>
      <c r="EB1362">
        <v>46.148000000000003</v>
      </c>
      <c r="EC1362">
        <v>170.34</v>
      </c>
      <c r="ED1362">
        <v>2.5999999999999999E-2</v>
      </c>
      <c r="EE1362"/>
    </row>
    <row r="1363" spans="127:135" x14ac:dyDescent="0.25">
      <c r="DW1363" s="3">
        <v>2</v>
      </c>
      <c r="DX1363"/>
      <c r="DY1363" s="35">
        <v>1.0699999999999999E-5</v>
      </c>
      <c r="DZ1363">
        <v>51.267000000000003</v>
      </c>
      <c r="EA1363">
        <v>42.472999999999999</v>
      </c>
      <c r="EB1363">
        <v>61.902000000000001</v>
      </c>
      <c r="EC1363">
        <v>-8.3659999999999997</v>
      </c>
      <c r="ED1363">
        <v>1.9E-2</v>
      </c>
      <c r="EE1363"/>
    </row>
    <row r="1364" spans="127:135" x14ac:dyDescent="0.25">
      <c r="DW1364" s="3">
        <v>3</v>
      </c>
      <c r="DX1364"/>
      <c r="DY1364" s="35">
        <v>1.0699999999999999E-5</v>
      </c>
      <c r="DZ1364">
        <v>52.509</v>
      </c>
      <c r="EA1364">
        <v>47.441000000000003</v>
      </c>
      <c r="EB1364">
        <v>62.637</v>
      </c>
      <c r="EC1364">
        <v>169.69499999999999</v>
      </c>
      <c r="ED1364">
        <v>1.9E-2</v>
      </c>
      <c r="EE1364"/>
    </row>
    <row r="1365" spans="127:135" x14ac:dyDescent="0.25">
      <c r="DW1365" s="3">
        <v>4</v>
      </c>
      <c r="DX1365"/>
      <c r="DY1365" s="35">
        <v>1.1399999999999999E-5</v>
      </c>
      <c r="DZ1365">
        <v>63.052</v>
      </c>
      <c r="EA1365">
        <v>50</v>
      </c>
      <c r="EB1365">
        <v>70.667000000000002</v>
      </c>
      <c r="EC1365">
        <v>-7.907</v>
      </c>
      <c r="ED1365">
        <v>0.02</v>
      </c>
      <c r="EE1365"/>
    </row>
    <row r="1366" spans="127:135" x14ac:dyDescent="0.25">
      <c r="DW1366" s="3">
        <v>5</v>
      </c>
      <c r="DX1366"/>
      <c r="DY1366" s="35">
        <v>8.6000000000000007E-6</v>
      </c>
      <c r="DZ1366">
        <v>73.043000000000006</v>
      </c>
      <c r="EA1366">
        <v>66.106999999999999</v>
      </c>
      <c r="EB1366">
        <v>83.188000000000002</v>
      </c>
      <c r="EC1366">
        <v>171.57300000000001</v>
      </c>
      <c r="ED1366">
        <v>1.4999999999999999E-2</v>
      </c>
      <c r="EE1366"/>
    </row>
    <row r="1367" spans="127:135" x14ac:dyDescent="0.25">
      <c r="DW1367" s="3">
        <v>6</v>
      </c>
      <c r="DX1367"/>
      <c r="DY1367" s="35">
        <v>7.3699999999999997E-6</v>
      </c>
      <c r="DZ1367">
        <v>82.936999999999998</v>
      </c>
      <c r="EA1367">
        <v>70.332999999999998</v>
      </c>
      <c r="EB1367">
        <v>93.418000000000006</v>
      </c>
      <c r="EC1367">
        <v>-7.7649999999999997</v>
      </c>
      <c r="ED1367">
        <v>1.2E-2</v>
      </c>
      <c r="EE1367"/>
    </row>
    <row r="1368" spans="127:135" x14ac:dyDescent="0.25">
      <c r="DW1368" s="3">
        <v>7</v>
      </c>
      <c r="DX1368"/>
      <c r="DY1368" s="35">
        <v>8.2900000000000002E-6</v>
      </c>
      <c r="DZ1368">
        <v>76.902000000000001</v>
      </c>
      <c r="EA1368">
        <v>71.540000000000006</v>
      </c>
      <c r="EB1368">
        <v>82.667000000000002</v>
      </c>
      <c r="EC1368">
        <v>169.114</v>
      </c>
      <c r="ED1368">
        <v>1.4E-2</v>
      </c>
      <c r="EE1368"/>
    </row>
    <row r="1369" spans="127:135" x14ac:dyDescent="0.25">
      <c r="DW1369" s="3">
        <v>8</v>
      </c>
      <c r="DX1369"/>
      <c r="DY1369" s="35">
        <v>9.8200000000000008E-6</v>
      </c>
      <c r="DZ1369">
        <v>77.281000000000006</v>
      </c>
      <c r="EA1369">
        <v>72.144000000000005</v>
      </c>
      <c r="EB1369">
        <v>81.915999999999997</v>
      </c>
      <c r="EC1369">
        <v>-9.4619999999999997</v>
      </c>
      <c r="ED1369">
        <v>1.7000000000000001E-2</v>
      </c>
      <c r="EE1369"/>
    </row>
    <row r="1370" spans="127:135" x14ac:dyDescent="0.25">
      <c r="DW1370" s="3">
        <v>9</v>
      </c>
      <c r="DX1370"/>
      <c r="DY1370" s="35">
        <v>7.6699999999999994E-6</v>
      </c>
      <c r="DZ1370">
        <v>80.263999999999996</v>
      </c>
      <c r="EA1370">
        <v>73.444000000000003</v>
      </c>
      <c r="EB1370">
        <v>85.593000000000004</v>
      </c>
      <c r="EC1370">
        <v>170.53800000000001</v>
      </c>
      <c r="ED1370">
        <v>1.2999999999999999E-2</v>
      </c>
      <c r="EE1370"/>
    </row>
    <row r="1371" spans="127:135" x14ac:dyDescent="0.25">
      <c r="DW1371" s="3">
        <v>10</v>
      </c>
      <c r="DX1371"/>
      <c r="DY1371" s="35">
        <v>7.9799999999999998E-6</v>
      </c>
      <c r="DZ1371">
        <v>82.906000000000006</v>
      </c>
      <c r="EA1371">
        <v>80</v>
      </c>
      <c r="EB1371">
        <v>86.298000000000002</v>
      </c>
      <c r="EC1371">
        <v>-9.4619999999999997</v>
      </c>
      <c r="ED1371">
        <v>1.4E-2</v>
      </c>
      <c r="EE1371"/>
    </row>
    <row r="1372" spans="127:135" x14ac:dyDescent="0.25">
      <c r="DW1372" s="3">
        <v>11</v>
      </c>
      <c r="DX1372"/>
      <c r="DY1372" s="35">
        <v>7.3699999999999997E-6</v>
      </c>
      <c r="DZ1372">
        <v>87.525999999999996</v>
      </c>
      <c r="EA1372">
        <v>81.097999999999999</v>
      </c>
      <c r="EB1372">
        <v>95.045000000000002</v>
      </c>
      <c r="EC1372">
        <v>169.69499999999999</v>
      </c>
      <c r="ED1372">
        <v>1.2999999999999999E-2</v>
      </c>
      <c r="EE1372"/>
    </row>
    <row r="1373" spans="127:135" x14ac:dyDescent="0.25">
      <c r="DW1373" s="3">
        <v>12</v>
      </c>
      <c r="DX1373"/>
      <c r="DY1373" s="35">
        <v>1.0699999999999999E-5</v>
      </c>
      <c r="DZ1373">
        <v>92.584000000000003</v>
      </c>
      <c r="EA1373">
        <v>86.123999999999995</v>
      </c>
      <c r="EB1373">
        <v>102.902</v>
      </c>
      <c r="EC1373">
        <v>-8.3659999999999997</v>
      </c>
      <c r="ED1373">
        <v>1.9E-2</v>
      </c>
      <c r="EE1373"/>
    </row>
    <row r="1374" spans="127:135" x14ac:dyDescent="0.25">
      <c r="DW1374" s="3">
        <v>13</v>
      </c>
      <c r="DX1374"/>
      <c r="DY1374" s="35">
        <v>9.5200000000000003E-6</v>
      </c>
      <c r="DZ1374">
        <v>99.043999999999997</v>
      </c>
      <c r="EA1374">
        <v>84.962999999999994</v>
      </c>
      <c r="EB1374">
        <v>110.407</v>
      </c>
      <c r="EC1374">
        <v>170.53800000000001</v>
      </c>
      <c r="ED1374">
        <v>1.7000000000000001E-2</v>
      </c>
      <c r="EE1374"/>
    </row>
    <row r="1375" spans="127:135" x14ac:dyDescent="0.25">
      <c r="DW1375" s="3">
        <v>14</v>
      </c>
      <c r="DX1375"/>
      <c r="DY1375" s="35">
        <v>9.5200000000000003E-6</v>
      </c>
      <c r="DZ1375">
        <v>112.577</v>
      </c>
      <c r="EA1375">
        <v>107</v>
      </c>
      <c r="EB1375">
        <v>118.72799999999999</v>
      </c>
      <c r="EC1375">
        <v>-9.4619999999999997</v>
      </c>
      <c r="ED1375">
        <v>1.7000000000000001E-2</v>
      </c>
      <c r="EE1375"/>
    </row>
    <row r="1376" spans="127:135" x14ac:dyDescent="0.25">
      <c r="DW1376" s="3">
        <v>15</v>
      </c>
      <c r="DX1376"/>
      <c r="DY1376" s="35">
        <v>8.8999999999999995E-6</v>
      </c>
      <c r="DZ1376">
        <v>122.495</v>
      </c>
      <c r="EA1376">
        <v>115.741</v>
      </c>
      <c r="EB1376">
        <v>128.87299999999999</v>
      </c>
      <c r="EC1376">
        <v>171.57300000000001</v>
      </c>
      <c r="ED1376">
        <v>1.4999999999999999E-2</v>
      </c>
      <c r="EE1376"/>
    </row>
    <row r="1377" spans="127:135" x14ac:dyDescent="0.25">
      <c r="DW1377" s="3">
        <v>16</v>
      </c>
      <c r="DX1377"/>
      <c r="DY1377" s="35">
        <v>8.6000000000000007E-6</v>
      </c>
      <c r="DZ1377">
        <v>129.62200000000001</v>
      </c>
      <c r="EA1377">
        <v>122.486</v>
      </c>
      <c r="EB1377">
        <v>138.03100000000001</v>
      </c>
      <c r="EC1377">
        <v>-10.885999999999999</v>
      </c>
      <c r="ED1377">
        <v>1.4999999999999999E-2</v>
      </c>
      <c r="EE1377"/>
    </row>
    <row r="1378" spans="127:135" x14ac:dyDescent="0.25">
      <c r="DW1378" s="3">
        <v>17</v>
      </c>
      <c r="DX1378"/>
      <c r="DY1378" s="35">
        <v>9.2099999999999999E-6</v>
      </c>
      <c r="DZ1378">
        <v>131.42400000000001</v>
      </c>
      <c r="EA1378">
        <v>128.107</v>
      </c>
      <c r="EB1378">
        <v>135.49299999999999</v>
      </c>
      <c r="EC1378">
        <v>172.14699999999999</v>
      </c>
      <c r="ED1378">
        <v>1.6E-2</v>
      </c>
      <c r="EE1378"/>
    </row>
    <row r="1379" spans="127:135" x14ac:dyDescent="0.25">
      <c r="DW1379" s="3">
        <v>18</v>
      </c>
      <c r="DX1379"/>
      <c r="DY1379" s="35">
        <v>9.5200000000000003E-6</v>
      </c>
      <c r="DZ1379">
        <v>134.602</v>
      </c>
      <c r="EA1379">
        <v>128.96299999999999</v>
      </c>
      <c r="EB1379">
        <v>139.673</v>
      </c>
      <c r="EC1379">
        <v>-7.8529999999999998</v>
      </c>
      <c r="ED1379">
        <v>1.6E-2</v>
      </c>
      <c r="EE1379"/>
    </row>
    <row r="1380" spans="127:135" x14ac:dyDescent="0.25">
      <c r="DW1380" s="3">
        <v>19</v>
      </c>
      <c r="DX1380"/>
      <c r="DY1380" s="35">
        <v>7.3699999999999997E-6</v>
      </c>
      <c r="DZ1380">
        <v>141.30000000000001</v>
      </c>
      <c r="EA1380">
        <v>132.874</v>
      </c>
      <c r="EB1380">
        <v>148.58000000000001</v>
      </c>
      <c r="EC1380">
        <v>170.13399999999999</v>
      </c>
      <c r="ED1380">
        <v>1.2999999999999999E-2</v>
      </c>
      <c r="EE1380"/>
    </row>
    <row r="1381" spans="127:135" x14ac:dyDescent="0.25">
      <c r="DW1381" s="3">
        <v>20</v>
      </c>
      <c r="DX1381"/>
      <c r="DY1381" s="35">
        <v>8.2900000000000002E-6</v>
      </c>
      <c r="DZ1381">
        <v>147.411</v>
      </c>
      <c r="EA1381">
        <v>139.655</v>
      </c>
      <c r="EB1381">
        <v>156</v>
      </c>
      <c r="EC1381">
        <v>-10.885999999999999</v>
      </c>
      <c r="ED1381">
        <v>1.4999999999999999E-2</v>
      </c>
      <c r="EE1381"/>
    </row>
    <row r="1382" spans="127:135" x14ac:dyDescent="0.25">
      <c r="DW1382" s="3">
        <v>21</v>
      </c>
      <c r="DX1382"/>
      <c r="DY1382" s="35">
        <v>7.9799999999999998E-6</v>
      </c>
      <c r="DZ1382">
        <v>155.45699999999999</v>
      </c>
      <c r="EA1382">
        <v>144.51900000000001</v>
      </c>
      <c r="EB1382">
        <v>166.23</v>
      </c>
      <c r="EC1382">
        <v>175.23599999999999</v>
      </c>
      <c r="ED1382">
        <v>1.4E-2</v>
      </c>
      <c r="EE1382"/>
    </row>
    <row r="1383" spans="127:135" x14ac:dyDescent="0.25">
      <c r="DW1383" s="3">
        <v>22</v>
      </c>
      <c r="DX1383"/>
      <c r="DY1383" s="35">
        <v>7.0600000000000002E-6</v>
      </c>
      <c r="DZ1383">
        <v>168.98599999999999</v>
      </c>
      <c r="EA1383">
        <v>153.21199999999999</v>
      </c>
      <c r="EB1383">
        <v>196.333</v>
      </c>
      <c r="EC1383">
        <v>-10.305</v>
      </c>
      <c r="ED1383">
        <v>1.2E-2</v>
      </c>
      <c r="EE1383"/>
    </row>
    <row r="1384" spans="127:135" x14ac:dyDescent="0.25">
      <c r="DW1384" s="3">
        <v>23</v>
      </c>
      <c r="DX1384"/>
      <c r="DY1384" s="35">
        <v>7.6699999999999994E-6</v>
      </c>
      <c r="DZ1384">
        <v>220.81</v>
      </c>
      <c r="EA1384">
        <v>196.333</v>
      </c>
      <c r="EB1384">
        <v>227.61099999999999</v>
      </c>
      <c r="EC1384">
        <v>170.53800000000001</v>
      </c>
      <c r="ED1384">
        <v>1.2999999999999999E-2</v>
      </c>
      <c r="EE1384"/>
    </row>
    <row r="1385" spans="127:135" x14ac:dyDescent="0.25">
      <c r="DW1385" s="3">
        <v>24</v>
      </c>
      <c r="DX1385"/>
      <c r="DY1385" s="35">
        <v>8.2900000000000002E-6</v>
      </c>
      <c r="DZ1385">
        <v>216.69499999999999</v>
      </c>
      <c r="EA1385">
        <v>192.37</v>
      </c>
      <c r="EB1385">
        <v>225.41</v>
      </c>
      <c r="EC1385">
        <v>-8.7460000000000004</v>
      </c>
      <c r="ED1385">
        <v>1.4999999999999999E-2</v>
      </c>
      <c r="EE1385"/>
    </row>
    <row r="1386" spans="127:135" x14ac:dyDescent="0.25">
      <c r="DW1386" s="3">
        <v>25</v>
      </c>
      <c r="DX1386"/>
      <c r="DY1386" s="35">
        <v>6.7499999999999997E-6</v>
      </c>
      <c r="DZ1386">
        <v>180.25700000000001</v>
      </c>
      <c r="EA1386">
        <v>173.751</v>
      </c>
      <c r="EB1386">
        <v>192.37</v>
      </c>
      <c r="EC1386">
        <v>168.69</v>
      </c>
      <c r="ED1386">
        <v>1.0999999999999999E-2</v>
      </c>
      <c r="EE1386"/>
    </row>
    <row r="1387" spans="127:135" x14ac:dyDescent="0.25">
      <c r="DW1387" s="3">
        <v>26</v>
      </c>
      <c r="DX1387"/>
      <c r="DY1387" s="35">
        <v>7.9799999999999998E-6</v>
      </c>
      <c r="DZ1387">
        <v>175.18600000000001</v>
      </c>
      <c r="EA1387">
        <v>165.11099999999999</v>
      </c>
      <c r="EB1387">
        <v>181.858</v>
      </c>
      <c r="EC1387">
        <v>-4.7640000000000002</v>
      </c>
      <c r="ED1387">
        <v>1.4E-2</v>
      </c>
      <c r="EE1387"/>
    </row>
    <row r="1388" spans="127:135" x14ac:dyDescent="0.25">
      <c r="DW1388" s="3">
        <v>27</v>
      </c>
      <c r="DX1388"/>
      <c r="DY1388" s="35">
        <v>6.4500000000000001E-6</v>
      </c>
      <c r="DZ1388">
        <v>161.86699999999999</v>
      </c>
      <c r="EA1388">
        <v>156.333</v>
      </c>
      <c r="EB1388">
        <v>166.489</v>
      </c>
      <c r="EC1388">
        <v>165.964</v>
      </c>
      <c r="ED1388">
        <v>1.0999999999999999E-2</v>
      </c>
      <c r="EE1388"/>
    </row>
    <row r="1389" spans="127:135" x14ac:dyDescent="0.25">
      <c r="DW1389" s="3">
        <v>28</v>
      </c>
      <c r="DX1389"/>
      <c r="DY1389" s="35">
        <v>8.2900000000000002E-6</v>
      </c>
      <c r="DZ1389">
        <v>156.88900000000001</v>
      </c>
      <c r="EA1389">
        <v>147.245</v>
      </c>
      <c r="EB1389">
        <v>163.333</v>
      </c>
      <c r="EC1389">
        <v>-6.5819999999999999</v>
      </c>
      <c r="ED1389">
        <v>1.4E-2</v>
      </c>
      <c r="EE1389"/>
    </row>
    <row r="1390" spans="127:135" x14ac:dyDescent="0.25">
      <c r="DW1390" s="3">
        <v>29</v>
      </c>
      <c r="DX1390"/>
      <c r="DY1390" s="35">
        <v>6.4500000000000001E-6</v>
      </c>
      <c r="DZ1390">
        <v>160.44300000000001</v>
      </c>
      <c r="EA1390">
        <v>153.22200000000001</v>
      </c>
      <c r="EB1390">
        <v>167.22200000000001</v>
      </c>
      <c r="EC1390">
        <v>171.46899999999999</v>
      </c>
      <c r="ED1390">
        <v>1.0999999999999999E-2</v>
      </c>
      <c r="EE1390"/>
    </row>
    <row r="1391" spans="127:135" x14ac:dyDescent="0.25">
      <c r="DW1391" s="3">
        <v>30</v>
      </c>
      <c r="DX1391"/>
      <c r="DY1391" s="35">
        <v>7.0600000000000002E-6</v>
      </c>
      <c r="DZ1391">
        <v>159.80699999999999</v>
      </c>
      <c r="EA1391">
        <v>155.44399999999999</v>
      </c>
      <c r="EB1391">
        <v>164.15199999999999</v>
      </c>
      <c r="EC1391">
        <v>-10.784000000000001</v>
      </c>
      <c r="ED1391">
        <v>1.2E-2</v>
      </c>
      <c r="EE1391"/>
    </row>
    <row r="1392" spans="127:135" x14ac:dyDescent="0.25">
      <c r="DW1392" s="3">
        <v>31</v>
      </c>
      <c r="DX1392"/>
      <c r="DY1392" s="35">
        <v>7.3699999999999997E-6</v>
      </c>
      <c r="DZ1392">
        <v>151.47999999999999</v>
      </c>
      <c r="EA1392">
        <v>146.22200000000001</v>
      </c>
      <c r="EB1392">
        <v>155.44399999999999</v>
      </c>
      <c r="EC1392">
        <v>172.56899999999999</v>
      </c>
      <c r="ED1392">
        <v>1.2999999999999999E-2</v>
      </c>
      <c r="EE1392"/>
    </row>
    <row r="1393" spans="127:136" x14ac:dyDescent="0.25">
      <c r="DW1393" s="3">
        <v>32</v>
      </c>
      <c r="DX1393"/>
      <c r="DY1393" s="35">
        <v>6.7499999999999997E-6</v>
      </c>
      <c r="DZ1393">
        <v>150.75700000000001</v>
      </c>
      <c r="EA1393">
        <v>143.39699999999999</v>
      </c>
      <c r="EB1393">
        <v>157.363</v>
      </c>
      <c r="EC1393">
        <v>-8.5310000000000006</v>
      </c>
      <c r="ED1393">
        <v>1.2E-2</v>
      </c>
      <c r="EE1393"/>
    </row>
    <row r="1394" spans="127:136" x14ac:dyDescent="0.25">
      <c r="DW1394" s="3">
        <v>33</v>
      </c>
      <c r="DX1394"/>
      <c r="DY1394" s="35">
        <v>1.17E-5</v>
      </c>
      <c r="DZ1394">
        <v>155.672</v>
      </c>
      <c r="EA1394">
        <v>147.815</v>
      </c>
      <c r="EB1394">
        <v>160.488</v>
      </c>
      <c r="EC1394">
        <v>170.78899999999999</v>
      </c>
      <c r="ED1394">
        <v>2.1000000000000001E-2</v>
      </c>
      <c r="EE1394"/>
    </row>
    <row r="1395" spans="127:136" x14ac:dyDescent="0.25">
      <c r="DW1395" s="3">
        <v>34</v>
      </c>
      <c r="DX1395"/>
      <c r="DY1395" s="35">
        <v>7.0600000000000002E-6</v>
      </c>
      <c r="DZ1395">
        <v>158.00800000000001</v>
      </c>
      <c r="EA1395">
        <v>147.815</v>
      </c>
      <c r="EB1395">
        <v>164.27799999999999</v>
      </c>
      <c r="EC1395">
        <v>-7.7649999999999997</v>
      </c>
      <c r="ED1395">
        <v>1.2E-2</v>
      </c>
      <c r="EE1395"/>
    </row>
    <row r="1396" spans="127:136" x14ac:dyDescent="0.25">
      <c r="DW1396" s="3">
        <v>35</v>
      </c>
      <c r="DX1396"/>
      <c r="DY1396" s="35">
        <v>5.8300000000000001E-6</v>
      </c>
      <c r="DZ1396">
        <v>160.749</v>
      </c>
      <c r="EA1396">
        <v>154.84</v>
      </c>
      <c r="EB1396">
        <v>167.667</v>
      </c>
      <c r="EC1396">
        <v>170.53800000000001</v>
      </c>
      <c r="ED1396">
        <v>0.01</v>
      </c>
      <c r="EE1396"/>
    </row>
    <row r="1397" spans="127:136" x14ac:dyDescent="0.25">
      <c r="DW1397" s="3">
        <v>36</v>
      </c>
      <c r="DX1397"/>
      <c r="DY1397" s="35">
        <v>8.6000000000000007E-6</v>
      </c>
      <c r="DZ1397">
        <v>157.86799999999999</v>
      </c>
      <c r="EA1397">
        <v>150.94</v>
      </c>
      <c r="EB1397">
        <v>166.77799999999999</v>
      </c>
      <c r="EC1397">
        <v>-8.4269999999999996</v>
      </c>
      <c r="ED1397">
        <v>1.4999999999999999E-2</v>
      </c>
      <c r="EE1397"/>
    </row>
    <row r="1398" spans="127:136" x14ac:dyDescent="0.25">
      <c r="DW1398" s="3">
        <v>37</v>
      </c>
      <c r="DX1398"/>
      <c r="DY1398" s="35">
        <v>5.8300000000000001E-6</v>
      </c>
      <c r="DZ1398">
        <v>156.22</v>
      </c>
      <c r="EA1398">
        <v>150.667</v>
      </c>
      <c r="EB1398">
        <v>159.852</v>
      </c>
      <c r="EC1398">
        <v>169.99199999999999</v>
      </c>
      <c r="ED1398">
        <v>0.01</v>
      </c>
      <c r="EE1398"/>
    </row>
    <row r="1399" spans="127:136" x14ac:dyDescent="0.25">
      <c r="DW1399" s="3">
        <v>38</v>
      </c>
      <c r="DX1399" t="s">
        <v>3</v>
      </c>
      <c r="DY1399" s="35">
        <v>8.4700000000000002E-6</v>
      </c>
      <c r="DZ1399">
        <v>127.623</v>
      </c>
      <c r="EA1399">
        <v>119.032</v>
      </c>
      <c r="EB1399">
        <v>135.434</v>
      </c>
      <c r="EC1399">
        <v>83.373000000000005</v>
      </c>
      <c r="ED1399">
        <v>1.4999999999999999E-2</v>
      </c>
      <c r="EE1399"/>
    </row>
    <row r="1400" spans="127:136" x14ac:dyDescent="0.25">
      <c r="DW1400" s="3">
        <v>39</v>
      </c>
      <c r="DX1400" t="s">
        <v>7</v>
      </c>
      <c r="DY1400" s="35">
        <v>1.8300000000000001E-6</v>
      </c>
      <c r="DZ1400">
        <v>46.191000000000003</v>
      </c>
      <c r="EA1400">
        <v>44.670999999999999</v>
      </c>
      <c r="EB1400">
        <v>46.354999999999997</v>
      </c>
      <c r="EC1400">
        <v>90.853999999999999</v>
      </c>
      <c r="ED1400">
        <v>3.0000000000000001E-3</v>
      </c>
      <c r="EE1400"/>
    </row>
    <row r="1401" spans="127:136" x14ac:dyDescent="0.25">
      <c r="DW1401" s="3">
        <v>40</v>
      </c>
      <c r="DX1401" t="s">
        <v>4</v>
      </c>
      <c r="DY1401" s="35">
        <v>5.8300000000000001E-6</v>
      </c>
      <c r="DZ1401">
        <v>36.137999999999998</v>
      </c>
      <c r="EA1401">
        <v>24.434999999999999</v>
      </c>
      <c r="EB1401">
        <v>46.148000000000003</v>
      </c>
      <c r="EC1401">
        <v>-10.885999999999999</v>
      </c>
      <c r="ED1401">
        <v>0.01</v>
      </c>
      <c r="EE1401"/>
    </row>
    <row r="1402" spans="127:136" x14ac:dyDescent="0.25">
      <c r="DW1402" s="3">
        <v>41</v>
      </c>
      <c r="DX1402" t="s">
        <v>5</v>
      </c>
      <c r="DY1402" s="35">
        <v>1.47E-5</v>
      </c>
      <c r="DZ1402">
        <v>220.81</v>
      </c>
      <c r="EA1402">
        <v>196.333</v>
      </c>
      <c r="EB1402">
        <v>227.61099999999999</v>
      </c>
      <c r="EC1402">
        <v>175.23599999999999</v>
      </c>
      <c r="ED1402">
        <v>2.5999999999999999E-2</v>
      </c>
      <c r="EE1402"/>
    </row>
    <row r="1403" spans="127:136" x14ac:dyDescent="0.25">
      <c r="DW1403" s="3">
        <v>38</v>
      </c>
      <c r="DX1403" t="s">
        <v>172</v>
      </c>
      <c r="DY1403" s="35">
        <v>3.0200000000000002E-4</v>
      </c>
      <c r="DZ1403">
        <v>121.848</v>
      </c>
      <c r="EA1403">
        <v>24.434000000000001</v>
      </c>
      <c r="EB1403">
        <v>227.78100000000001</v>
      </c>
      <c r="EC1403">
        <v>171.15199999999999</v>
      </c>
      <c r="ED1403">
        <v>0.54400000000000004</v>
      </c>
      <c r="EE1403"/>
    </row>
    <row r="1404" spans="127:136" x14ac:dyDescent="0.25">
      <c r="DX1404" t="s">
        <v>147</v>
      </c>
      <c r="DY1404"/>
      <c r="DZ1404"/>
      <c r="EA1404"/>
      <c r="EB1404"/>
      <c r="EC1404"/>
      <c r="ED1404">
        <v>5.0250000000000004</v>
      </c>
      <c r="EE1404"/>
    </row>
    <row r="1405" spans="127:136" x14ac:dyDescent="0.25">
      <c r="DX1405"/>
      <c r="DY1405"/>
      <c r="DZ1405"/>
      <c r="EA1405"/>
      <c r="EB1405"/>
      <c r="EC1405"/>
      <c r="ED1405"/>
      <c r="EE1405" t="s">
        <v>8</v>
      </c>
    </row>
    <row r="1406" spans="127:136" x14ac:dyDescent="0.25">
      <c r="DX1406"/>
      <c r="DY1406"/>
      <c r="DZ1406"/>
      <c r="EA1406"/>
      <c r="EB1406"/>
      <c r="EC1406"/>
      <c r="ED1406"/>
      <c r="EE1406">
        <f>ED1403/ED1399</f>
        <v>36.266666666666673</v>
      </c>
      <c r="EF1406">
        <f>ED1404/ED1399</f>
        <v>335.00000000000006</v>
      </c>
    </row>
    <row r="1407" spans="127:136" x14ac:dyDescent="0.25">
      <c r="DX1407"/>
      <c r="DY1407"/>
      <c r="DZ1407">
        <f>EA1408-EF1406</f>
        <v>83.749999999999943</v>
      </c>
      <c r="EA1407">
        <f>ED1404/(ED1399+ED1400)</f>
        <v>279.16666666666669</v>
      </c>
      <c r="EB1407">
        <f>EC1408-EE1406</f>
        <v>9.0666666666666629</v>
      </c>
      <c r="EC1407">
        <f>ED1403/(ED1399+ED1400)</f>
        <v>30.222222222222225</v>
      </c>
      <c r="ED1407" t="s">
        <v>9</v>
      </c>
      <c r="EE1407">
        <f>ED1403/ED1402</f>
        <v>20.923076923076927</v>
      </c>
      <c r="EF1407">
        <f>ED1404/ED1402</f>
        <v>193.2692307692308</v>
      </c>
    </row>
    <row r="1408" spans="127:136" x14ac:dyDescent="0.25">
      <c r="DX1408"/>
      <c r="DY1408"/>
      <c r="DZ1408"/>
      <c r="EA1408">
        <f>ED1404/(ED1399-ED1400)</f>
        <v>418.75</v>
      </c>
      <c r="EB1408"/>
      <c r="EC1408">
        <f>ED1403/(ED1399-ED1400)</f>
        <v>45.333333333333336</v>
      </c>
      <c r="ED1408" t="s">
        <v>10</v>
      </c>
      <c r="EE1408">
        <f>ED1403/ED1401</f>
        <v>54.400000000000006</v>
      </c>
      <c r="EF1408">
        <f>ED1404/ED1401</f>
        <v>502.5</v>
      </c>
    </row>
    <row r="1410" spans="127:135" x14ac:dyDescent="0.25">
      <c r="DW1410" s="36" t="s">
        <v>175</v>
      </c>
    </row>
    <row r="1411" spans="127:135" x14ac:dyDescent="0.25">
      <c r="DW1411" s="3" t="s">
        <v>12</v>
      </c>
      <c r="DX1411" t="s">
        <v>1</v>
      </c>
      <c r="DY1411" t="s">
        <v>2</v>
      </c>
      <c r="DZ1411" t="s">
        <v>3</v>
      </c>
      <c r="EA1411" t="s">
        <v>4</v>
      </c>
      <c r="EB1411" t="s">
        <v>5</v>
      </c>
      <c r="EC1411" t="s">
        <v>6</v>
      </c>
      <c r="ED1411" t="s">
        <v>13</v>
      </c>
      <c r="EE1411"/>
    </row>
    <row r="1412" spans="127:135" x14ac:dyDescent="0.25">
      <c r="DW1412" s="3">
        <v>1</v>
      </c>
      <c r="DX1412"/>
      <c r="DY1412" s="35">
        <v>5.5300000000000004E-6</v>
      </c>
      <c r="DZ1412">
        <v>129.977</v>
      </c>
      <c r="EA1412">
        <v>125.438</v>
      </c>
      <c r="EB1412">
        <v>135.876</v>
      </c>
      <c r="EC1412">
        <v>180</v>
      </c>
      <c r="ED1412">
        <v>8.9999999999999993E-3</v>
      </c>
      <c r="EE1412"/>
    </row>
    <row r="1413" spans="127:135" x14ac:dyDescent="0.25">
      <c r="DW1413" s="3">
        <v>2</v>
      </c>
      <c r="DX1413"/>
      <c r="DY1413" s="35">
        <v>9.2099999999999999E-6</v>
      </c>
      <c r="DZ1413">
        <v>133.917</v>
      </c>
      <c r="EA1413">
        <v>128.73599999999999</v>
      </c>
      <c r="EB1413">
        <v>138.47900000000001</v>
      </c>
      <c r="EC1413">
        <v>-3.9449999999999998</v>
      </c>
      <c r="ED1413">
        <v>1.6E-2</v>
      </c>
      <c r="EE1413"/>
    </row>
    <row r="1414" spans="127:135" x14ac:dyDescent="0.25">
      <c r="DW1414" s="3">
        <v>3</v>
      </c>
      <c r="DX1414"/>
      <c r="DY1414" s="35">
        <v>1.3499999999999999E-5</v>
      </c>
      <c r="DZ1414">
        <v>137.46700000000001</v>
      </c>
      <c r="EA1414">
        <v>133.023</v>
      </c>
      <c r="EB1414">
        <v>143.411</v>
      </c>
      <c r="EC1414">
        <v>180</v>
      </c>
      <c r="ED1414">
        <v>2.4E-2</v>
      </c>
      <c r="EE1414"/>
    </row>
    <row r="1415" spans="127:135" x14ac:dyDescent="0.25">
      <c r="DW1415" s="3">
        <v>4</v>
      </c>
      <c r="DX1415"/>
      <c r="DY1415" s="35">
        <v>6.7499999999999997E-6</v>
      </c>
      <c r="DZ1415">
        <v>140.31</v>
      </c>
      <c r="EA1415">
        <v>132.929</v>
      </c>
      <c r="EB1415">
        <v>159.667</v>
      </c>
      <c r="EC1415">
        <v>2.726</v>
      </c>
      <c r="ED1415">
        <v>1.0999999999999999E-2</v>
      </c>
      <c r="EE1415"/>
    </row>
    <row r="1416" spans="127:135" x14ac:dyDescent="0.25">
      <c r="DW1416" s="3">
        <v>5</v>
      </c>
      <c r="DX1416"/>
      <c r="DY1416" s="35">
        <v>8.2900000000000002E-6</v>
      </c>
      <c r="DZ1416">
        <v>144.63399999999999</v>
      </c>
      <c r="EA1416">
        <v>138.88900000000001</v>
      </c>
      <c r="EB1416">
        <v>158.11099999999999</v>
      </c>
      <c r="EC1416">
        <v>180</v>
      </c>
      <c r="ED1416">
        <v>1.4E-2</v>
      </c>
      <c r="EE1416"/>
    </row>
    <row r="1417" spans="127:135" x14ac:dyDescent="0.25">
      <c r="DW1417" s="3">
        <v>6</v>
      </c>
      <c r="DX1417"/>
      <c r="DY1417" s="35">
        <v>7.9799999999999998E-6</v>
      </c>
      <c r="DZ1417">
        <v>145.654</v>
      </c>
      <c r="EA1417">
        <v>138.815</v>
      </c>
      <c r="EB1417">
        <v>152.54400000000001</v>
      </c>
      <c r="EC1417">
        <v>-4.5739999999999998</v>
      </c>
      <c r="ED1417">
        <v>1.4E-2</v>
      </c>
      <c r="EE1417"/>
    </row>
    <row r="1418" spans="127:135" x14ac:dyDescent="0.25">
      <c r="DW1418" s="3">
        <v>7</v>
      </c>
      <c r="DX1418"/>
      <c r="DY1418" s="35">
        <v>7.3699999999999997E-6</v>
      </c>
      <c r="DZ1418">
        <v>144.61000000000001</v>
      </c>
      <c r="EA1418">
        <v>137.45400000000001</v>
      </c>
      <c r="EB1418">
        <v>149.643</v>
      </c>
      <c r="EC1418">
        <v>180</v>
      </c>
      <c r="ED1418">
        <v>1.2999999999999999E-2</v>
      </c>
      <c r="EE1418"/>
    </row>
    <row r="1419" spans="127:135" x14ac:dyDescent="0.25">
      <c r="DW1419" s="3">
        <v>8</v>
      </c>
      <c r="DX1419"/>
      <c r="DY1419" s="35">
        <v>1.0699999999999999E-5</v>
      </c>
      <c r="DZ1419">
        <v>145.435</v>
      </c>
      <c r="EA1419">
        <v>134.255</v>
      </c>
      <c r="EB1419">
        <v>165.333</v>
      </c>
      <c r="EC1419">
        <v>1.6850000000000001</v>
      </c>
      <c r="ED1419">
        <v>1.9E-2</v>
      </c>
      <c r="EE1419"/>
    </row>
    <row r="1420" spans="127:135" x14ac:dyDescent="0.25">
      <c r="DW1420" s="3">
        <v>9</v>
      </c>
      <c r="DX1420"/>
      <c r="DY1420" s="35">
        <v>8.8999999999999995E-6</v>
      </c>
      <c r="DZ1420">
        <v>166.471</v>
      </c>
      <c r="EA1420">
        <v>155.667</v>
      </c>
      <c r="EB1420">
        <v>184.333</v>
      </c>
      <c r="EC1420">
        <v>180</v>
      </c>
      <c r="ED1420">
        <v>1.6E-2</v>
      </c>
      <c r="EE1420"/>
    </row>
    <row r="1421" spans="127:135" x14ac:dyDescent="0.25">
      <c r="DW1421" s="3">
        <v>10</v>
      </c>
      <c r="DX1421"/>
      <c r="DY1421" s="35">
        <v>6.7499999999999997E-6</v>
      </c>
      <c r="DZ1421">
        <v>173.63</v>
      </c>
      <c r="EA1421">
        <v>167</v>
      </c>
      <c r="EB1421">
        <v>180.67400000000001</v>
      </c>
      <c r="EC1421">
        <v>-2.726</v>
      </c>
      <c r="ED1421">
        <v>1.0999999999999999E-2</v>
      </c>
      <c r="EE1421"/>
    </row>
    <row r="1422" spans="127:135" x14ac:dyDescent="0.25">
      <c r="DW1422" s="3">
        <v>11</v>
      </c>
      <c r="DX1422"/>
      <c r="DY1422" s="35">
        <v>4.9100000000000004E-6</v>
      </c>
      <c r="DZ1422">
        <v>177.67500000000001</v>
      </c>
      <c r="EA1422">
        <v>170.18700000000001</v>
      </c>
      <c r="EB1422">
        <v>191.36600000000001</v>
      </c>
      <c r="EC1422">
        <v>-176.18600000000001</v>
      </c>
      <c r="ED1422">
        <v>8.9999999999999993E-3</v>
      </c>
      <c r="EE1422"/>
    </row>
    <row r="1423" spans="127:135" x14ac:dyDescent="0.25">
      <c r="DW1423" s="3">
        <v>12</v>
      </c>
      <c r="DX1423"/>
      <c r="DY1423" s="35">
        <v>3.9899999999999999E-6</v>
      </c>
      <c r="DZ1423">
        <v>178.59299999999999</v>
      </c>
      <c r="EA1423">
        <v>170</v>
      </c>
      <c r="EB1423">
        <v>187.667</v>
      </c>
      <c r="EC1423">
        <v>-4.7640000000000002</v>
      </c>
      <c r="ED1423">
        <v>7.0000000000000001E-3</v>
      </c>
      <c r="EE1423"/>
    </row>
    <row r="1424" spans="127:135" x14ac:dyDescent="0.25">
      <c r="DW1424" s="3">
        <v>13</v>
      </c>
      <c r="DX1424"/>
      <c r="DY1424" s="35">
        <v>7.3699999999999997E-6</v>
      </c>
      <c r="DZ1424">
        <v>170.45599999999999</v>
      </c>
      <c r="EA1424">
        <v>161.33799999999999</v>
      </c>
      <c r="EB1424">
        <v>177.23699999999999</v>
      </c>
      <c r="EC1424">
        <v>177.51</v>
      </c>
      <c r="ED1424">
        <v>1.2999999999999999E-2</v>
      </c>
      <c r="EE1424"/>
    </row>
    <row r="1425" spans="127:135" x14ac:dyDescent="0.25">
      <c r="DW1425" s="3">
        <v>14</v>
      </c>
      <c r="DX1425"/>
      <c r="DY1425" s="35">
        <v>8.8999999999999995E-6</v>
      </c>
      <c r="DZ1425">
        <v>189.39500000000001</v>
      </c>
      <c r="EA1425">
        <v>161</v>
      </c>
      <c r="EB1425">
        <v>218.11099999999999</v>
      </c>
      <c r="EC1425">
        <v>0</v>
      </c>
      <c r="ED1425">
        <v>1.6E-2</v>
      </c>
      <c r="EE1425"/>
    </row>
    <row r="1426" spans="127:135" x14ac:dyDescent="0.25">
      <c r="DW1426" s="3">
        <v>15</v>
      </c>
      <c r="DX1426"/>
      <c r="DY1426" s="35">
        <v>1.17E-5</v>
      </c>
      <c r="DZ1426">
        <v>208.25899999999999</v>
      </c>
      <c r="EA1426">
        <v>179.066</v>
      </c>
      <c r="EB1426">
        <v>244.13800000000001</v>
      </c>
      <c r="EC1426">
        <v>-178.452</v>
      </c>
      <c r="ED1426">
        <v>0.02</v>
      </c>
      <c r="EE1426"/>
    </row>
    <row r="1427" spans="127:135" x14ac:dyDescent="0.25">
      <c r="DW1427" s="3">
        <v>16</v>
      </c>
      <c r="DX1427"/>
      <c r="DY1427" s="35">
        <v>8.8999999999999995E-6</v>
      </c>
      <c r="DZ1427">
        <v>188.75899999999999</v>
      </c>
      <c r="EA1427">
        <v>172.399</v>
      </c>
      <c r="EB1427">
        <v>204.97200000000001</v>
      </c>
      <c r="EC1427">
        <v>-4.2359999999999998</v>
      </c>
      <c r="ED1427">
        <v>1.4999999999999999E-2</v>
      </c>
      <c r="EE1427"/>
    </row>
    <row r="1428" spans="127:135" x14ac:dyDescent="0.25">
      <c r="DW1428" s="3">
        <v>17</v>
      </c>
      <c r="DX1428"/>
      <c r="DY1428" s="35">
        <v>7.3699999999999997E-6</v>
      </c>
      <c r="DZ1428">
        <v>172.232</v>
      </c>
      <c r="EA1428">
        <v>158.583</v>
      </c>
      <c r="EB1428">
        <v>195.44399999999999</v>
      </c>
      <c r="EC1428">
        <v>180</v>
      </c>
      <c r="ED1428">
        <v>1.2999999999999999E-2</v>
      </c>
      <c r="EE1428"/>
    </row>
    <row r="1429" spans="127:135" x14ac:dyDescent="0.25">
      <c r="DW1429" s="3">
        <v>18</v>
      </c>
      <c r="DX1429"/>
      <c r="DY1429" s="35">
        <v>7.3699999999999997E-6</v>
      </c>
      <c r="DZ1429">
        <v>165.32900000000001</v>
      </c>
      <c r="EA1429">
        <v>157.96299999999999</v>
      </c>
      <c r="EB1429">
        <v>171.77</v>
      </c>
      <c r="EC1429">
        <v>0</v>
      </c>
      <c r="ED1429">
        <v>1.2999999999999999E-2</v>
      </c>
      <c r="EE1429"/>
    </row>
    <row r="1430" spans="127:135" x14ac:dyDescent="0.25">
      <c r="DW1430" s="3">
        <v>19</v>
      </c>
      <c r="DX1430"/>
      <c r="DY1430" s="35">
        <v>7.3699999999999997E-6</v>
      </c>
      <c r="DZ1430">
        <v>163.07300000000001</v>
      </c>
      <c r="EA1430">
        <v>151.00200000000001</v>
      </c>
      <c r="EB1430">
        <v>185.27699999999999</v>
      </c>
      <c r="EC1430">
        <v>177.51</v>
      </c>
      <c r="ED1430">
        <v>1.2999999999999999E-2</v>
      </c>
      <c r="EE1430"/>
    </row>
    <row r="1431" spans="127:135" x14ac:dyDescent="0.25">
      <c r="DW1431" s="3">
        <v>20</v>
      </c>
      <c r="DX1431"/>
      <c r="DY1431" s="35">
        <v>7.0600000000000002E-6</v>
      </c>
      <c r="DZ1431">
        <v>154.52600000000001</v>
      </c>
      <c r="EA1431">
        <v>150.60900000000001</v>
      </c>
      <c r="EB1431">
        <v>160</v>
      </c>
      <c r="EC1431">
        <v>0</v>
      </c>
      <c r="ED1431">
        <v>1.2E-2</v>
      </c>
      <c r="EE1431"/>
    </row>
    <row r="1432" spans="127:135" x14ac:dyDescent="0.25">
      <c r="DW1432" s="3">
        <v>21</v>
      </c>
      <c r="DX1432"/>
      <c r="DY1432" s="35">
        <v>7.3699999999999997E-6</v>
      </c>
      <c r="DZ1432">
        <v>148.416</v>
      </c>
      <c r="EA1432">
        <v>124.319</v>
      </c>
      <c r="EB1432">
        <v>158.148</v>
      </c>
      <c r="EC1432">
        <v>180</v>
      </c>
      <c r="ED1432">
        <v>1.2999999999999999E-2</v>
      </c>
      <c r="EE1432"/>
    </row>
    <row r="1433" spans="127:135" x14ac:dyDescent="0.25">
      <c r="DW1433" s="3">
        <v>22</v>
      </c>
      <c r="DX1433"/>
      <c r="DY1433" s="35">
        <v>6.1399999999999997E-6</v>
      </c>
      <c r="DZ1433">
        <v>148.83199999999999</v>
      </c>
      <c r="EA1433">
        <v>136.42099999999999</v>
      </c>
      <c r="EB1433">
        <v>157.50899999999999</v>
      </c>
      <c r="EC1433">
        <v>0</v>
      </c>
      <c r="ED1433">
        <v>1.0999999999999999E-2</v>
      </c>
      <c r="EE1433"/>
    </row>
    <row r="1434" spans="127:135" x14ac:dyDescent="0.25">
      <c r="DW1434" s="3">
        <v>23</v>
      </c>
      <c r="DX1434"/>
      <c r="DY1434" s="35">
        <v>6.4500000000000001E-6</v>
      </c>
      <c r="DZ1434">
        <v>154.44399999999999</v>
      </c>
      <c r="EA1434">
        <v>145.25899999999999</v>
      </c>
      <c r="EB1434">
        <v>160.77799999999999</v>
      </c>
      <c r="EC1434">
        <v>180</v>
      </c>
      <c r="ED1434">
        <v>1.0999999999999999E-2</v>
      </c>
      <c r="EE1434"/>
    </row>
    <row r="1435" spans="127:135" x14ac:dyDescent="0.25">
      <c r="DW1435" s="3">
        <v>24</v>
      </c>
      <c r="DX1435"/>
      <c r="DY1435" s="35">
        <v>7.6699999999999994E-6</v>
      </c>
      <c r="DZ1435">
        <v>157.446</v>
      </c>
      <c r="EA1435">
        <v>151.24700000000001</v>
      </c>
      <c r="EB1435">
        <v>164.76499999999999</v>
      </c>
      <c r="EC1435">
        <v>0</v>
      </c>
      <c r="ED1435">
        <v>1.2999999999999999E-2</v>
      </c>
      <c r="EE1435"/>
    </row>
    <row r="1436" spans="127:135" x14ac:dyDescent="0.25">
      <c r="DW1436" s="3">
        <v>25</v>
      </c>
      <c r="DX1436"/>
      <c r="DY1436" s="35">
        <v>4.9100000000000004E-6</v>
      </c>
      <c r="DZ1436">
        <v>162.262</v>
      </c>
      <c r="EA1436">
        <v>155.09399999999999</v>
      </c>
      <c r="EB1436">
        <v>169.84800000000001</v>
      </c>
      <c r="EC1436">
        <v>176.18600000000001</v>
      </c>
      <c r="ED1436">
        <v>8.0000000000000002E-3</v>
      </c>
      <c r="EE1436"/>
    </row>
    <row r="1437" spans="127:135" x14ac:dyDescent="0.25">
      <c r="DW1437" s="3">
        <v>26</v>
      </c>
      <c r="DX1437"/>
      <c r="DY1437" s="35">
        <v>8.2900000000000002E-6</v>
      </c>
      <c r="DZ1437">
        <v>154.15100000000001</v>
      </c>
      <c r="EA1437">
        <v>149.96299999999999</v>
      </c>
      <c r="EB1437">
        <v>160.63</v>
      </c>
      <c r="EC1437">
        <v>0</v>
      </c>
      <c r="ED1437">
        <v>1.4E-2</v>
      </c>
      <c r="EE1437"/>
    </row>
    <row r="1438" spans="127:135" x14ac:dyDescent="0.25">
      <c r="DW1438" s="3">
        <v>27</v>
      </c>
      <c r="DX1438"/>
      <c r="DY1438" s="35">
        <v>6.7499999999999997E-6</v>
      </c>
      <c r="DZ1438">
        <v>148.82499999999999</v>
      </c>
      <c r="EA1438">
        <v>143.97399999999999</v>
      </c>
      <c r="EB1438">
        <v>158.40700000000001</v>
      </c>
      <c r="EC1438">
        <v>180</v>
      </c>
      <c r="ED1438">
        <v>1.0999999999999999E-2</v>
      </c>
      <c r="EE1438"/>
    </row>
    <row r="1439" spans="127:135" x14ac:dyDescent="0.25">
      <c r="DW1439" s="3">
        <v>28</v>
      </c>
      <c r="DX1439"/>
      <c r="DY1439" s="35">
        <v>8.6000000000000007E-6</v>
      </c>
      <c r="DZ1439">
        <v>149.42599999999999</v>
      </c>
      <c r="EA1439">
        <v>140.41999999999999</v>
      </c>
      <c r="EB1439">
        <v>154.72</v>
      </c>
      <c r="EC1439">
        <v>0</v>
      </c>
      <c r="ED1439">
        <v>1.4999999999999999E-2</v>
      </c>
      <c r="EE1439"/>
    </row>
    <row r="1440" spans="127:135" x14ac:dyDescent="0.25">
      <c r="DW1440" s="3">
        <v>29</v>
      </c>
      <c r="DX1440"/>
      <c r="DY1440" s="35">
        <v>5.8300000000000001E-6</v>
      </c>
      <c r="DZ1440">
        <v>152.21</v>
      </c>
      <c r="EA1440">
        <v>144.88900000000001</v>
      </c>
      <c r="EB1440">
        <v>159.06200000000001</v>
      </c>
      <c r="EC1440">
        <v>176.82</v>
      </c>
      <c r="ED1440">
        <v>0.01</v>
      </c>
      <c r="EE1440"/>
    </row>
    <row r="1441" spans="127:136" x14ac:dyDescent="0.25">
      <c r="DW1441" s="3">
        <v>30</v>
      </c>
      <c r="DX1441"/>
      <c r="DY1441" s="35">
        <v>8.6000000000000007E-6</v>
      </c>
      <c r="DZ1441">
        <v>157.149</v>
      </c>
      <c r="EA1441">
        <v>146.916</v>
      </c>
      <c r="EB1441">
        <v>175.221</v>
      </c>
      <c r="EC1441">
        <v>0</v>
      </c>
      <c r="ED1441">
        <v>1.4999999999999999E-2</v>
      </c>
      <c r="EE1441"/>
    </row>
    <row r="1442" spans="127:136" x14ac:dyDescent="0.25">
      <c r="DW1442" s="3">
        <v>31</v>
      </c>
      <c r="DX1442" t="s">
        <v>3</v>
      </c>
      <c r="DY1442" s="35">
        <v>7.6799999999999993E-6</v>
      </c>
      <c r="DZ1442">
        <v>158.785</v>
      </c>
      <c r="EA1442">
        <v>148.762</v>
      </c>
      <c r="EB1442">
        <v>170.77099999999999</v>
      </c>
      <c r="EC1442">
        <v>65.251999999999995</v>
      </c>
      <c r="ED1442">
        <v>1.2999999999999999E-2</v>
      </c>
      <c r="EE1442"/>
    </row>
    <row r="1443" spans="127:136" x14ac:dyDescent="0.25">
      <c r="DW1443" s="3">
        <v>32</v>
      </c>
      <c r="DX1443" t="s">
        <v>7</v>
      </c>
      <c r="DY1443" s="35">
        <v>1.9700000000000002E-6</v>
      </c>
      <c r="DZ1443">
        <v>17.809000000000001</v>
      </c>
      <c r="EA1443">
        <v>14.579000000000001</v>
      </c>
      <c r="EB1443">
        <v>23.492999999999999</v>
      </c>
      <c r="EC1443">
        <v>110.2</v>
      </c>
      <c r="ED1443">
        <v>4.0000000000000001E-3</v>
      </c>
      <c r="EE1443"/>
    </row>
    <row r="1444" spans="127:136" x14ac:dyDescent="0.25">
      <c r="DW1444" s="3">
        <v>33</v>
      </c>
      <c r="DX1444" t="s">
        <v>4</v>
      </c>
      <c r="DY1444" s="35">
        <v>3.9899999999999999E-6</v>
      </c>
      <c r="DZ1444">
        <v>129.977</v>
      </c>
      <c r="EA1444">
        <v>124.319</v>
      </c>
      <c r="EB1444">
        <v>135.876</v>
      </c>
      <c r="EC1444">
        <v>-178.452</v>
      </c>
      <c r="ED1444">
        <v>7.0000000000000001E-3</v>
      </c>
      <c r="EE1444"/>
    </row>
    <row r="1445" spans="127:136" x14ac:dyDescent="0.25">
      <c r="DW1445" s="3">
        <v>34</v>
      </c>
      <c r="DX1445" t="s">
        <v>5</v>
      </c>
      <c r="DY1445" s="35">
        <v>1.3499999999999999E-5</v>
      </c>
      <c r="DZ1445">
        <v>208.25899999999999</v>
      </c>
      <c r="EA1445">
        <v>179.066</v>
      </c>
      <c r="EB1445">
        <v>244.13800000000001</v>
      </c>
      <c r="EC1445">
        <v>180</v>
      </c>
      <c r="ED1445">
        <v>2.4E-2</v>
      </c>
      <c r="EE1445"/>
    </row>
    <row r="1446" spans="127:136" x14ac:dyDescent="0.25">
      <c r="DW1446" s="3">
        <v>31</v>
      </c>
      <c r="DX1446" t="s">
        <v>172</v>
      </c>
      <c r="DY1446" s="35">
        <v>3.0200000000000002E-4</v>
      </c>
      <c r="DZ1446">
        <v>121.848</v>
      </c>
      <c r="EA1446">
        <v>24.434000000000001</v>
      </c>
      <c r="EB1446">
        <v>227.78100000000001</v>
      </c>
      <c r="EC1446">
        <v>171.15199999999999</v>
      </c>
      <c r="ED1446">
        <v>0.54400000000000004</v>
      </c>
      <c r="EE1446"/>
    </row>
    <row r="1447" spans="127:136" x14ac:dyDescent="0.25">
      <c r="DX1447" t="s">
        <v>147</v>
      </c>
      <c r="DY1447"/>
      <c r="DZ1447"/>
      <c r="EA1447"/>
      <c r="EB1447"/>
      <c r="EC1447"/>
      <c r="ED1447">
        <v>5.0250000000000004</v>
      </c>
      <c r="EE1447"/>
    </row>
    <row r="1448" spans="127:136" x14ac:dyDescent="0.25">
      <c r="DX1448"/>
      <c r="DY1448"/>
      <c r="DZ1448"/>
      <c r="EA1448"/>
      <c r="EB1448"/>
      <c r="EC1448"/>
      <c r="ED1448"/>
      <c r="EE1448" t="s">
        <v>8</v>
      </c>
    </row>
    <row r="1449" spans="127:136" x14ac:dyDescent="0.25">
      <c r="DX1449"/>
      <c r="DY1449"/>
      <c r="DZ1449"/>
      <c r="EA1449"/>
      <c r="EB1449"/>
      <c r="EC1449"/>
      <c r="ED1449"/>
      <c r="EE1449">
        <f>ED1446/ED1442</f>
        <v>41.846153846153854</v>
      </c>
      <c r="EF1449">
        <f>ED1447/ED1442</f>
        <v>386.5384615384616</v>
      </c>
    </row>
    <row r="1450" spans="127:136" x14ac:dyDescent="0.25">
      <c r="DX1450"/>
      <c r="DY1450"/>
      <c r="DZ1450">
        <f>EA1451-EF1449</f>
        <v>171.79487179487177</v>
      </c>
      <c r="EA1450">
        <f>ED1447/(ED1442+ED1443)</f>
        <v>295.58823529411762</v>
      </c>
      <c r="EB1450">
        <f>EC1451-EE1449</f>
        <v>18.598290598290596</v>
      </c>
      <c r="EC1450">
        <f>ED1446/(ED1442+ED1443)</f>
        <v>32</v>
      </c>
      <c r="ED1450" t="s">
        <v>9</v>
      </c>
      <c r="EE1450">
        <f>ED1446/ED1445</f>
        <v>22.666666666666668</v>
      </c>
      <c r="EF1450">
        <f>ED1447/ED1445</f>
        <v>209.375</v>
      </c>
    </row>
    <row r="1451" spans="127:136" x14ac:dyDescent="0.25">
      <c r="DX1451"/>
      <c r="DY1451"/>
      <c r="DZ1451"/>
      <c r="EA1451">
        <f>ED1447/(ED1442-ED1443)</f>
        <v>558.33333333333337</v>
      </c>
      <c r="EB1451"/>
      <c r="EC1451">
        <f>ED1446/(ED1442-ED1443)</f>
        <v>60.44444444444445</v>
      </c>
      <c r="ED1451" t="s">
        <v>10</v>
      </c>
      <c r="EE1451">
        <f>ED1446/ED1444</f>
        <v>77.714285714285722</v>
      </c>
      <c r="EF1451">
        <f>ED1447/ED1444</f>
        <v>717.85714285714289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4D5C3-E98E-410E-8EA7-80BD08D279BC}">
  <dimension ref="A1:HD37"/>
  <sheetViews>
    <sheetView tabSelected="1" workbookViewId="0">
      <selection activeCell="J4" sqref="J4"/>
    </sheetView>
  </sheetViews>
  <sheetFormatPr defaultRowHeight="15" x14ac:dyDescent="0.25"/>
  <cols>
    <col min="1" max="1" width="12.42578125" customWidth="1"/>
    <col min="2" max="2" width="19.42578125" customWidth="1"/>
    <col min="3" max="5" width="16.140625" customWidth="1"/>
    <col min="10" max="11" width="9.5703125" style="22" bestFit="1" customWidth="1"/>
    <col min="12" max="13" width="9.140625" style="22"/>
    <col min="18" max="19" width="9.5703125" style="22" bestFit="1" customWidth="1"/>
    <col min="20" max="21" width="9.140625" style="22"/>
    <col min="26" max="26" width="9.5703125" style="22" bestFit="1" customWidth="1"/>
    <col min="27" max="29" width="9.140625" style="22"/>
    <col min="34" max="37" width="9.140625" style="22"/>
    <col min="42" max="45" width="9.140625" style="22"/>
    <col min="50" max="53" width="9.140625" style="22"/>
    <col min="58" max="61" width="9.140625" style="22"/>
    <col min="66" max="69" width="9.140625" style="22"/>
    <col min="74" max="77" width="9.140625" style="22"/>
    <col min="82" max="85" width="9.140625" style="22"/>
    <col min="90" max="93" width="9.140625" style="22"/>
    <col min="98" max="101" width="9.140625" style="22"/>
    <col min="106" max="109" width="9.140625" style="22"/>
    <col min="114" max="117" width="9.140625" style="22"/>
    <col min="122" max="125" width="9.140625" style="22"/>
    <col min="130" max="133" width="9.140625" style="22"/>
    <col min="138" max="141" width="9.140625" style="22"/>
    <col min="146" max="149" width="9.140625" style="22"/>
    <col min="154" max="157" width="9.140625" style="22"/>
    <col min="162" max="165" width="9.140625" style="22"/>
    <col min="170" max="173" width="9.140625" style="22"/>
    <col min="178" max="181" width="9.140625" style="22"/>
    <col min="186" max="189" width="9.140625" style="22"/>
    <col min="190" max="190" width="12.28515625" customWidth="1"/>
    <col min="191" max="193" width="10.42578125" customWidth="1"/>
    <col min="194" max="194" width="11.140625" customWidth="1"/>
    <col min="196" max="197" width="9.5703125" bestFit="1" customWidth="1"/>
    <col min="198" max="198" width="10.5703125" bestFit="1" customWidth="1"/>
    <col min="199" max="199" width="9.5703125" bestFit="1" customWidth="1"/>
  </cols>
  <sheetData>
    <row r="1" spans="1:212" x14ac:dyDescent="0.25">
      <c r="F1" t="s">
        <v>50</v>
      </c>
    </row>
    <row r="2" spans="1:212" s="1" customFormat="1" x14ac:dyDescent="0.25">
      <c r="E2" s="70"/>
      <c r="F2" s="4" t="s">
        <v>24</v>
      </c>
      <c r="J2" s="23"/>
      <c r="K2" s="23"/>
      <c r="L2" s="23"/>
      <c r="M2" s="72"/>
      <c r="N2" s="4" t="s">
        <v>26</v>
      </c>
      <c r="R2" s="23"/>
      <c r="S2" s="23"/>
      <c r="T2" s="23"/>
      <c r="U2" s="72"/>
      <c r="V2" s="4" t="s">
        <v>27</v>
      </c>
      <c r="Z2" s="23"/>
      <c r="AA2" s="23"/>
      <c r="AB2" s="23"/>
      <c r="AC2" s="72"/>
      <c r="AD2" s="4" t="s">
        <v>28</v>
      </c>
      <c r="AH2" s="23"/>
      <c r="AI2" s="23"/>
      <c r="AJ2" s="23"/>
      <c r="AK2" s="72"/>
      <c r="AL2" s="4" t="s">
        <v>29</v>
      </c>
      <c r="AP2" s="23"/>
      <c r="AQ2" s="23"/>
      <c r="AR2" s="23"/>
      <c r="AS2" s="72"/>
      <c r="AT2" s="4" t="s">
        <v>30</v>
      </c>
      <c r="AX2" s="23"/>
      <c r="AY2" s="23"/>
      <c r="AZ2" s="23"/>
      <c r="BA2" s="72"/>
      <c r="BB2" s="4" t="s">
        <v>31</v>
      </c>
      <c r="BF2" s="23"/>
      <c r="BG2" s="23"/>
      <c r="BH2" s="23"/>
      <c r="BI2" s="72"/>
      <c r="BJ2" s="4" t="s">
        <v>32</v>
      </c>
      <c r="BN2" s="23"/>
      <c r="BO2" s="23"/>
      <c r="BP2" s="23"/>
      <c r="BQ2" s="72"/>
      <c r="BR2" s="4" t="s">
        <v>33</v>
      </c>
      <c r="BV2" s="23"/>
      <c r="BW2" s="23"/>
      <c r="BX2" s="23"/>
      <c r="BY2" s="72"/>
      <c r="BZ2" s="4" t="s">
        <v>34</v>
      </c>
      <c r="CD2" s="23"/>
      <c r="CE2" s="23"/>
      <c r="CF2" s="23"/>
      <c r="CG2" s="72"/>
      <c r="CH2" s="4" t="s">
        <v>35</v>
      </c>
      <c r="CL2" s="23"/>
      <c r="CM2" s="23"/>
      <c r="CN2" s="23"/>
      <c r="CO2" s="72"/>
      <c r="CP2" s="4" t="s">
        <v>36</v>
      </c>
      <c r="CT2" s="23"/>
      <c r="CU2" s="23"/>
      <c r="CV2" s="23"/>
      <c r="CW2" s="72"/>
      <c r="CX2" s="4" t="s">
        <v>186</v>
      </c>
      <c r="DB2" s="23"/>
      <c r="DC2" s="23"/>
      <c r="DD2" s="23"/>
      <c r="DE2" s="72"/>
      <c r="DF2" s="4" t="s">
        <v>187</v>
      </c>
      <c r="DJ2" s="23"/>
      <c r="DK2" s="23"/>
      <c r="DL2" s="23"/>
      <c r="DM2" s="72"/>
      <c r="DN2" s="4" t="s">
        <v>188</v>
      </c>
      <c r="DR2" s="23"/>
      <c r="DS2" s="23"/>
      <c r="DT2" s="23"/>
      <c r="DU2" s="72"/>
      <c r="DV2" s="4" t="s">
        <v>189</v>
      </c>
      <c r="DZ2" s="23"/>
      <c r="EA2" s="23"/>
      <c r="EB2" s="23"/>
      <c r="EC2" s="72"/>
      <c r="ED2" s="4" t="s">
        <v>190</v>
      </c>
      <c r="EH2" s="23"/>
      <c r="EI2" s="23"/>
      <c r="EJ2" s="23"/>
      <c r="EK2" s="72"/>
      <c r="EL2" s="4" t="s">
        <v>191</v>
      </c>
      <c r="EP2" s="23"/>
      <c r="EQ2" s="23"/>
      <c r="ER2" s="23"/>
      <c r="ES2" s="72"/>
      <c r="ET2" s="4" t="s">
        <v>192</v>
      </c>
      <c r="EX2" s="23"/>
      <c r="EY2" s="23"/>
      <c r="EZ2" s="23"/>
      <c r="FA2" s="72"/>
      <c r="FB2" s="4" t="s">
        <v>193</v>
      </c>
      <c r="FF2" s="23"/>
      <c r="FG2" s="23"/>
      <c r="FH2" s="23"/>
      <c r="FI2" s="72"/>
      <c r="FJ2" s="4" t="s">
        <v>194</v>
      </c>
      <c r="FN2" s="23"/>
      <c r="FO2" s="23"/>
      <c r="FP2" s="23"/>
      <c r="FQ2" s="72"/>
      <c r="FR2" s="4" t="s">
        <v>195</v>
      </c>
      <c r="FV2" s="23"/>
      <c r="FW2" s="23"/>
      <c r="FX2" s="23"/>
      <c r="FY2" s="72"/>
      <c r="FZ2" s="4" t="s">
        <v>196</v>
      </c>
      <c r="GD2" s="23"/>
      <c r="GE2" s="23"/>
      <c r="GF2" s="23"/>
      <c r="GG2" s="72"/>
      <c r="GH2" s="4"/>
      <c r="GN2" s="4"/>
      <c r="GO2" s="4"/>
    </row>
    <row r="3" spans="1:212" x14ac:dyDescent="0.25">
      <c r="A3" t="s">
        <v>199</v>
      </c>
      <c r="B3" s="6"/>
      <c r="C3" s="6" t="s">
        <v>205</v>
      </c>
      <c r="D3" s="5" t="s">
        <v>204</v>
      </c>
      <c r="E3" s="71" t="s">
        <v>51</v>
      </c>
      <c r="F3" s="69" t="s">
        <v>25</v>
      </c>
      <c r="G3" s="5" t="s">
        <v>9</v>
      </c>
      <c r="H3" s="5" t="s">
        <v>10</v>
      </c>
      <c r="I3" s="5" t="s">
        <v>37</v>
      </c>
      <c r="J3" s="22" t="s">
        <v>206</v>
      </c>
      <c r="K3" s="24" t="s">
        <v>200</v>
      </c>
      <c r="L3" s="5" t="s">
        <v>37</v>
      </c>
      <c r="M3" s="73" t="s">
        <v>201</v>
      </c>
      <c r="N3" s="69" t="s">
        <v>25</v>
      </c>
      <c r="O3" s="5" t="s">
        <v>9</v>
      </c>
      <c r="P3" s="5" t="s">
        <v>10</v>
      </c>
      <c r="Q3" s="5" t="s">
        <v>37</v>
      </c>
      <c r="R3" s="22" t="s">
        <v>206</v>
      </c>
      <c r="S3" s="22" t="s">
        <v>200</v>
      </c>
      <c r="T3" s="5" t="s">
        <v>37</v>
      </c>
      <c r="U3" s="73" t="s">
        <v>201</v>
      </c>
      <c r="V3" s="69" t="s">
        <v>25</v>
      </c>
      <c r="W3" s="5" t="s">
        <v>9</v>
      </c>
      <c r="X3" s="5" t="s">
        <v>10</v>
      </c>
      <c r="Y3" s="5" t="s">
        <v>37</v>
      </c>
      <c r="Z3" s="22" t="s">
        <v>206</v>
      </c>
      <c r="AA3" s="22" t="s">
        <v>200</v>
      </c>
      <c r="AB3" s="5" t="s">
        <v>37</v>
      </c>
      <c r="AC3" s="73" t="s">
        <v>201</v>
      </c>
      <c r="AD3" s="69" t="s">
        <v>25</v>
      </c>
      <c r="AE3" s="5" t="s">
        <v>9</v>
      </c>
      <c r="AF3" s="5" t="s">
        <v>10</v>
      </c>
      <c r="AG3" s="5" t="s">
        <v>37</v>
      </c>
      <c r="AH3" s="22" t="s">
        <v>206</v>
      </c>
      <c r="AI3" s="22" t="s">
        <v>200</v>
      </c>
      <c r="AJ3" s="5" t="s">
        <v>37</v>
      </c>
      <c r="AK3" s="73" t="s">
        <v>201</v>
      </c>
      <c r="AL3" s="69" t="s">
        <v>25</v>
      </c>
      <c r="AM3" s="5" t="s">
        <v>9</v>
      </c>
      <c r="AN3" s="5" t="s">
        <v>10</v>
      </c>
      <c r="AO3" s="5" t="s">
        <v>37</v>
      </c>
      <c r="AP3" s="22" t="s">
        <v>206</v>
      </c>
      <c r="AQ3" s="82" t="s">
        <v>200</v>
      </c>
      <c r="AR3" s="5" t="s">
        <v>37</v>
      </c>
      <c r="AS3" s="73" t="s">
        <v>201</v>
      </c>
      <c r="AT3" s="69" t="s">
        <v>25</v>
      </c>
      <c r="AU3" s="5" t="s">
        <v>9</v>
      </c>
      <c r="AV3" s="5" t="s">
        <v>10</v>
      </c>
      <c r="AW3" s="5" t="s">
        <v>37</v>
      </c>
      <c r="AX3" s="22" t="s">
        <v>206</v>
      </c>
      <c r="AY3" s="22" t="s">
        <v>200</v>
      </c>
      <c r="AZ3" s="5" t="s">
        <v>37</v>
      </c>
      <c r="BA3" s="73" t="s">
        <v>201</v>
      </c>
      <c r="BB3" s="69" t="s">
        <v>25</v>
      </c>
      <c r="BC3" s="5" t="s">
        <v>9</v>
      </c>
      <c r="BD3" s="5" t="s">
        <v>10</v>
      </c>
      <c r="BE3" s="5" t="s">
        <v>37</v>
      </c>
      <c r="BF3" s="22" t="s">
        <v>206</v>
      </c>
      <c r="BG3" s="22" t="s">
        <v>200</v>
      </c>
      <c r="BH3" s="5" t="s">
        <v>37</v>
      </c>
      <c r="BI3" s="73" t="s">
        <v>201</v>
      </c>
      <c r="BJ3" s="69" t="s">
        <v>25</v>
      </c>
      <c r="BK3" s="5" t="s">
        <v>9</v>
      </c>
      <c r="BL3" s="5" t="s">
        <v>10</v>
      </c>
      <c r="BM3" s="5" t="s">
        <v>37</v>
      </c>
      <c r="BN3" s="22" t="s">
        <v>206</v>
      </c>
      <c r="BO3" s="22" t="s">
        <v>200</v>
      </c>
      <c r="BP3" s="5" t="s">
        <v>37</v>
      </c>
      <c r="BQ3" s="73" t="s">
        <v>201</v>
      </c>
      <c r="BR3" s="69" t="s">
        <v>25</v>
      </c>
      <c r="BS3" s="5" t="s">
        <v>9</v>
      </c>
      <c r="BT3" s="5" t="s">
        <v>10</v>
      </c>
      <c r="BU3" s="5" t="s">
        <v>37</v>
      </c>
      <c r="BV3" s="22" t="s">
        <v>206</v>
      </c>
      <c r="BW3" s="22" t="s">
        <v>200</v>
      </c>
      <c r="BX3" s="5" t="s">
        <v>37</v>
      </c>
      <c r="BY3" s="73" t="s">
        <v>201</v>
      </c>
      <c r="BZ3" s="69" t="s">
        <v>25</v>
      </c>
      <c r="CA3" s="5" t="s">
        <v>9</v>
      </c>
      <c r="CB3" s="5" t="s">
        <v>10</v>
      </c>
      <c r="CC3" s="5" t="s">
        <v>37</v>
      </c>
      <c r="CD3" s="22" t="s">
        <v>206</v>
      </c>
      <c r="CE3" s="22" t="s">
        <v>200</v>
      </c>
      <c r="CF3" s="5" t="s">
        <v>37</v>
      </c>
      <c r="CG3" s="73" t="s">
        <v>201</v>
      </c>
      <c r="CH3" s="69" t="s">
        <v>25</v>
      </c>
      <c r="CI3" s="5" t="s">
        <v>9</v>
      </c>
      <c r="CJ3" s="5" t="s">
        <v>10</v>
      </c>
      <c r="CK3" s="5" t="s">
        <v>37</v>
      </c>
      <c r="CL3" s="22" t="s">
        <v>206</v>
      </c>
      <c r="CM3" s="22" t="s">
        <v>200</v>
      </c>
      <c r="CN3" s="5" t="s">
        <v>37</v>
      </c>
      <c r="CO3" s="73" t="s">
        <v>201</v>
      </c>
      <c r="CP3" s="69" t="s">
        <v>25</v>
      </c>
      <c r="CQ3" s="5" t="s">
        <v>9</v>
      </c>
      <c r="CR3" s="5" t="s">
        <v>10</v>
      </c>
      <c r="CS3" s="5" t="s">
        <v>37</v>
      </c>
      <c r="CT3" s="22" t="s">
        <v>206</v>
      </c>
      <c r="CU3" s="22" t="s">
        <v>200</v>
      </c>
      <c r="CV3" s="5" t="s">
        <v>37</v>
      </c>
      <c r="CW3" s="73" t="s">
        <v>201</v>
      </c>
      <c r="CX3" s="69" t="s">
        <v>25</v>
      </c>
      <c r="CY3" s="5" t="s">
        <v>9</v>
      </c>
      <c r="CZ3" s="5" t="s">
        <v>10</v>
      </c>
      <c r="DA3" s="5" t="s">
        <v>37</v>
      </c>
      <c r="DB3" s="22" t="s">
        <v>206</v>
      </c>
      <c r="DC3" s="22" t="s">
        <v>200</v>
      </c>
      <c r="DD3" s="5" t="s">
        <v>37</v>
      </c>
      <c r="DE3" s="73" t="s">
        <v>201</v>
      </c>
      <c r="DF3" s="69" t="s">
        <v>25</v>
      </c>
      <c r="DG3" s="5" t="s">
        <v>9</v>
      </c>
      <c r="DH3" s="5" t="s">
        <v>10</v>
      </c>
      <c r="DI3" s="5" t="s">
        <v>37</v>
      </c>
      <c r="DJ3" s="22" t="s">
        <v>206</v>
      </c>
      <c r="DK3" s="22" t="s">
        <v>200</v>
      </c>
      <c r="DL3" s="5" t="s">
        <v>37</v>
      </c>
      <c r="DM3" s="73" t="s">
        <v>201</v>
      </c>
      <c r="DN3" s="69" t="s">
        <v>25</v>
      </c>
      <c r="DO3" s="5" t="s">
        <v>9</v>
      </c>
      <c r="DP3" s="5" t="s">
        <v>10</v>
      </c>
      <c r="DQ3" s="5" t="s">
        <v>37</v>
      </c>
      <c r="DR3" s="22" t="s">
        <v>206</v>
      </c>
      <c r="DS3" s="22" t="s">
        <v>200</v>
      </c>
      <c r="DT3" s="5" t="s">
        <v>37</v>
      </c>
      <c r="DU3" s="73" t="s">
        <v>201</v>
      </c>
      <c r="DV3" s="69" t="s">
        <v>25</v>
      </c>
      <c r="DW3" s="5" t="s">
        <v>9</v>
      </c>
      <c r="DX3" s="5" t="s">
        <v>10</v>
      </c>
      <c r="DY3" s="5" t="s">
        <v>37</v>
      </c>
      <c r="DZ3" s="22" t="s">
        <v>206</v>
      </c>
      <c r="EA3" s="22" t="s">
        <v>200</v>
      </c>
      <c r="EB3" s="5" t="s">
        <v>37</v>
      </c>
      <c r="EC3" s="73" t="s">
        <v>201</v>
      </c>
      <c r="ED3" s="69" t="s">
        <v>25</v>
      </c>
      <c r="EE3" s="5" t="s">
        <v>9</v>
      </c>
      <c r="EF3" s="5" t="s">
        <v>10</v>
      </c>
      <c r="EG3" s="5" t="s">
        <v>37</v>
      </c>
      <c r="EH3" s="22" t="s">
        <v>206</v>
      </c>
      <c r="EI3" s="22" t="s">
        <v>200</v>
      </c>
      <c r="EJ3" s="5" t="s">
        <v>37</v>
      </c>
      <c r="EK3" s="73" t="s">
        <v>201</v>
      </c>
      <c r="EL3" s="69" t="s">
        <v>25</v>
      </c>
      <c r="EM3" s="5" t="s">
        <v>9</v>
      </c>
      <c r="EN3" s="5" t="s">
        <v>10</v>
      </c>
      <c r="EO3" s="5" t="s">
        <v>37</v>
      </c>
      <c r="EP3" s="22" t="s">
        <v>206</v>
      </c>
      <c r="EQ3" s="22" t="s">
        <v>200</v>
      </c>
      <c r="ER3" s="5" t="s">
        <v>37</v>
      </c>
      <c r="ES3" s="73" t="s">
        <v>201</v>
      </c>
      <c r="ET3" s="69" t="s">
        <v>25</v>
      </c>
      <c r="EU3" s="5" t="s">
        <v>9</v>
      </c>
      <c r="EV3" s="5" t="s">
        <v>10</v>
      </c>
      <c r="EW3" s="5" t="s">
        <v>37</v>
      </c>
      <c r="EX3" s="22" t="s">
        <v>206</v>
      </c>
      <c r="EY3" s="22" t="s">
        <v>200</v>
      </c>
      <c r="EZ3" s="5" t="s">
        <v>37</v>
      </c>
      <c r="FA3" s="73" t="s">
        <v>201</v>
      </c>
      <c r="FB3" s="69" t="s">
        <v>25</v>
      </c>
      <c r="FC3" s="5" t="s">
        <v>9</v>
      </c>
      <c r="FD3" s="5" t="s">
        <v>10</v>
      </c>
      <c r="FE3" s="5" t="s">
        <v>37</v>
      </c>
      <c r="FF3" s="22" t="s">
        <v>206</v>
      </c>
      <c r="FG3" s="22" t="s">
        <v>200</v>
      </c>
      <c r="FH3" s="5" t="s">
        <v>37</v>
      </c>
      <c r="FI3" s="73" t="s">
        <v>201</v>
      </c>
      <c r="FJ3" s="69" t="s">
        <v>25</v>
      </c>
      <c r="FK3" s="5" t="s">
        <v>9</v>
      </c>
      <c r="FL3" s="5" t="s">
        <v>10</v>
      </c>
      <c r="FM3" s="5" t="s">
        <v>37</v>
      </c>
      <c r="FN3" s="22" t="s">
        <v>206</v>
      </c>
      <c r="FO3" s="22" t="s">
        <v>200</v>
      </c>
      <c r="FP3" s="5" t="s">
        <v>37</v>
      </c>
      <c r="FQ3" s="73" t="s">
        <v>201</v>
      </c>
      <c r="FR3" s="69" t="s">
        <v>25</v>
      </c>
      <c r="FS3" s="5" t="s">
        <v>9</v>
      </c>
      <c r="FT3" s="5" t="s">
        <v>10</v>
      </c>
      <c r="FU3" s="5" t="s">
        <v>37</v>
      </c>
      <c r="FV3" s="22" t="s">
        <v>206</v>
      </c>
      <c r="FW3" s="22" t="s">
        <v>200</v>
      </c>
      <c r="FX3" s="5" t="s">
        <v>37</v>
      </c>
      <c r="FY3" s="73" t="s">
        <v>201</v>
      </c>
      <c r="FZ3" s="69" t="s">
        <v>25</v>
      </c>
      <c r="GA3" s="5" t="s">
        <v>9</v>
      </c>
      <c r="GB3" s="5" t="s">
        <v>10</v>
      </c>
      <c r="GC3" s="5" t="s">
        <v>37</v>
      </c>
      <c r="GD3" s="22" t="s">
        <v>206</v>
      </c>
      <c r="GE3" s="22" t="s">
        <v>200</v>
      </c>
      <c r="GF3" s="5" t="s">
        <v>37</v>
      </c>
      <c r="GG3" s="73" t="s">
        <v>201</v>
      </c>
      <c r="GH3" s="6" t="s">
        <v>47</v>
      </c>
      <c r="GI3" s="6" t="s">
        <v>46</v>
      </c>
      <c r="GJ3" s="6" t="s">
        <v>64</v>
      </c>
      <c r="GK3" s="6" t="s">
        <v>65</v>
      </c>
      <c r="GL3" s="52" t="s">
        <v>71</v>
      </c>
      <c r="GM3" s="52" t="s">
        <v>46</v>
      </c>
      <c r="GN3" s="21" t="s">
        <v>48</v>
      </c>
      <c r="GO3" s="21" t="s">
        <v>46</v>
      </c>
      <c r="GP3" s="20" t="s">
        <v>49</v>
      </c>
      <c r="GQ3" s="20" t="s">
        <v>46</v>
      </c>
      <c r="GR3" s="25" t="s">
        <v>66</v>
      </c>
      <c r="GS3" s="53" t="s">
        <v>69</v>
      </c>
      <c r="GT3" t="s">
        <v>46</v>
      </c>
      <c r="GU3" t="s">
        <v>67</v>
      </c>
      <c r="GV3" t="s">
        <v>68</v>
      </c>
      <c r="GW3" s="19" t="s">
        <v>70</v>
      </c>
      <c r="GX3" s="19" t="s">
        <v>46</v>
      </c>
      <c r="GY3" t="s">
        <v>202</v>
      </c>
      <c r="GZ3" t="s">
        <v>207</v>
      </c>
    </row>
    <row r="4" spans="1:212" s="10" customFormat="1" x14ac:dyDescent="0.25">
      <c r="A4" s="10">
        <v>6</v>
      </c>
      <c r="B4" s="4" t="s">
        <v>0</v>
      </c>
      <c r="C4" s="156">
        <v>27.254999999999999</v>
      </c>
      <c r="D4" s="39">
        <v>5.6550000000000002</v>
      </c>
      <c r="E4" s="84">
        <f>('Teeth basic data corr crown h'!I99+'Teeth basic data corr crown h'!I197+'Teeth basic data corr crown h'!I308+'Teeth basic data corr crown h'!I386+'Teeth basic data corr crown h'!I484+'Teeth basic data corr crown h'!I552)/6</f>
        <v>1.3833333333333335E-2</v>
      </c>
      <c r="F4" s="76">
        <f>'Teeth basic data corr crown h'!J106</f>
        <v>97.461538461538453</v>
      </c>
      <c r="G4" s="46">
        <f>'Teeth basic data corr crown h'!J107</f>
        <v>46.925925925925924</v>
      </c>
      <c r="H4" s="46">
        <f>'Teeth basic data corr crown h'!J108</f>
        <v>211.16666666666666</v>
      </c>
      <c r="I4" s="46">
        <f>'Teeth basic data corr crown h'!G107</f>
        <v>43.316239316239319</v>
      </c>
      <c r="J4" s="46">
        <f>C4/'Teeth basic data corr crown h'!I99</f>
        <v>2096.5384615384614</v>
      </c>
      <c r="K4" s="46">
        <f>'Teeth basic data corr crown h'!K106</f>
        <v>435.00000000000006</v>
      </c>
      <c r="L4" s="46">
        <f>'Teeth basic data corr crown h'!E107</f>
        <v>193.33333333333331</v>
      </c>
      <c r="M4" s="77">
        <f>D4/'Teeth basic data corr crown h'!I99</f>
        <v>435.00000000000006</v>
      </c>
      <c r="N4" s="76">
        <f>'Teeth basic data corr crown h'!J204</f>
        <v>82.785714285714292</v>
      </c>
      <c r="O4" s="46">
        <f>'Teeth basic data corr crown h'!J205</f>
        <v>41.392857142857146</v>
      </c>
      <c r="P4" s="46">
        <f>'Teeth basic data corr crown h'!J206</f>
        <v>128.7777777777778</v>
      </c>
      <c r="Q4" s="46">
        <f>'Teeth basic data corr crown h'!G205</f>
        <v>33.114285714285714</v>
      </c>
      <c r="R4" s="46">
        <f>C4/'Teeth basic data corr crown h'!I197</f>
        <v>1946.7857142857142</v>
      </c>
      <c r="S4" s="46">
        <f>'Teeth basic data corr crown h'!K204</f>
        <v>403.92857142857144</v>
      </c>
      <c r="T4" s="46">
        <f>'Teeth basic data corr crown h'!E205</f>
        <v>161.57142857142856</v>
      </c>
      <c r="U4" s="77">
        <f>D4/'Teeth basic data corr crown h'!I197</f>
        <v>403.92857142857144</v>
      </c>
      <c r="V4" s="76">
        <f>'Teeth basic data corr crown h'!J315</f>
        <v>94.571428571428569</v>
      </c>
      <c r="W4" s="46">
        <f>'Teeth basic data corr crown h'!J316</f>
        <v>49.037037037037038</v>
      </c>
      <c r="X4" s="46">
        <f>'Teeth basic data corr crown h'!J317</f>
        <v>189.14285714285714</v>
      </c>
      <c r="Y4" s="46">
        <f>'Teeth basic data corr crown h'!G316</f>
        <v>37.828571428571436</v>
      </c>
      <c r="Z4" s="46">
        <f>C4/'Teeth basic data corr crown h'!I308</f>
        <v>1946.7857142857142</v>
      </c>
      <c r="AA4" s="46">
        <f>'Teeth basic data corr crown h'!K315</f>
        <v>403.92857142857144</v>
      </c>
      <c r="AB4" s="46">
        <f>'Teeth basic data corr crown h'!E316</f>
        <v>161.57142857142856</v>
      </c>
      <c r="AC4" s="77">
        <f>D4/'Teeth basic data corr crown h'!I308</f>
        <v>403.92857142857144</v>
      </c>
      <c r="AD4" s="76">
        <f>'Teeth basic data corr crown h'!J393</f>
        <v>43.866666666666667</v>
      </c>
      <c r="AE4" s="13">
        <f>'Teeth basic data corr crown h'!J394</f>
        <v>30.604651162790702</v>
      </c>
      <c r="AF4" s="13">
        <f>'Teeth basic data corr crown h'!J395</f>
        <v>65.8</v>
      </c>
      <c r="AG4" s="13">
        <f>'Teeth basic data corr crown h'!G394</f>
        <v>8.7733333333333405</v>
      </c>
      <c r="AH4" s="13">
        <f>C4/'Teeth basic data corr crown h'!I386</f>
        <v>1817</v>
      </c>
      <c r="AI4" s="13">
        <f>'Teeth basic data corr crown h'!K393</f>
        <v>377.00000000000006</v>
      </c>
      <c r="AJ4" s="13">
        <f>'Teeth basic data corr crown h'!E394</f>
        <v>75.399999999999977</v>
      </c>
      <c r="AK4" s="77">
        <f>D4/'Teeth basic data corr crown h'!I386</f>
        <v>377.00000000000006</v>
      </c>
      <c r="AL4" s="76">
        <f>'Teeth basic data corr crown h'!J491</f>
        <v>83.25</v>
      </c>
      <c r="AM4" s="46">
        <f>'Teeth basic data corr crown h'!J492</f>
        <v>55.5</v>
      </c>
      <c r="AN4" s="46">
        <f>'Teeth basic data corr crown h'!J493</f>
        <v>166.5</v>
      </c>
      <c r="AO4" s="46">
        <f>'Teeth basic data corr crown h'!G492</f>
        <v>27.75</v>
      </c>
      <c r="AP4" s="46">
        <f>C4/'Teeth basic data corr crown h'!I484</f>
        <v>1703.4375</v>
      </c>
      <c r="AQ4" s="47">
        <f>'Teeth basic data corr crown h'!K491</f>
        <v>353.4375</v>
      </c>
      <c r="AR4" s="46">
        <f>'Teeth basic data corr crown h'!E492</f>
        <v>117.8125</v>
      </c>
      <c r="AS4" s="77">
        <f>D4/'Teeth basic data corr crown h'!I484</f>
        <v>353.4375</v>
      </c>
      <c r="AT4" s="76">
        <f>'Teeth basic data corr crown h'!J559</f>
        <v>57.45454545454546</v>
      </c>
      <c r="AU4" s="16">
        <f>'Teeth basic data corr crown h'!J560</f>
        <v>27.478260869565219</v>
      </c>
      <c r="AV4" s="16">
        <f>'Teeth basic data corr crown h'!J561</f>
        <v>105.33333333333333</v>
      </c>
      <c r="AW4" s="16">
        <f>'Teeth basic data corr crown h'!G560</f>
        <v>32.831168831168831</v>
      </c>
      <c r="AX4" s="16">
        <f>C4/'Teeth basic data corr crown h'!I552</f>
        <v>2477.727272727273</v>
      </c>
      <c r="AY4" s="16">
        <f>'Teeth basic data corr crown h'!K559</f>
        <v>514.09090909090912</v>
      </c>
      <c r="AZ4" s="16">
        <f>'Teeth basic data corr crown h'!E560</f>
        <v>293.76623376623388</v>
      </c>
      <c r="BA4" s="77">
        <f>D4/'Teeth basic data corr crown h'!I552</f>
        <v>514.09090909090912</v>
      </c>
      <c r="BB4" s="67"/>
      <c r="BC4" s="27"/>
      <c r="BD4" s="27"/>
      <c r="BE4" s="27"/>
      <c r="BF4" s="32"/>
      <c r="BG4" s="32"/>
      <c r="BH4" s="32"/>
      <c r="BI4" s="68"/>
      <c r="BJ4" s="67"/>
      <c r="BK4" s="27"/>
      <c r="BL4" s="27"/>
      <c r="BM4" s="27"/>
      <c r="BN4" s="32"/>
      <c r="BO4" s="32"/>
      <c r="BP4" s="32"/>
      <c r="BQ4" s="68"/>
      <c r="BR4" s="67"/>
      <c r="BS4" s="27"/>
      <c r="BT4" s="27"/>
      <c r="BU4" s="27"/>
      <c r="BV4" s="32"/>
      <c r="BW4" s="32"/>
      <c r="BX4" s="32"/>
      <c r="BY4" s="68"/>
      <c r="BZ4" s="67"/>
      <c r="CA4" s="27"/>
      <c r="CB4" s="27"/>
      <c r="CC4" s="27"/>
      <c r="CD4" s="32"/>
      <c r="CE4" s="32"/>
      <c r="CF4" s="32"/>
      <c r="CG4" s="68"/>
      <c r="CH4" s="67"/>
      <c r="CI4" s="27"/>
      <c r="CJ4" s="27"/>
      <c r="CK4" s="27"/>
      <c r="CL4" s="32"/>
      <c r="CM4" s="28"/>
      <c r="CN4" s="32"/>
      <c r="CO4" s="68"/>
      <c r="CP4" s="67"/>
      <c r="CQ4" s="27"/>
      <c r="CR4" s="27"/>
      <c r="CS4" s="27"/>
      <c r="CT4" s="32"/>
      <c r="CU4" s="32"/>
      <c r="CV4" s="32"/>
      <c r="CW4" s="68"/>
      <c r="CX4" s="67"/>
      <c r="CY4" s="27"/>
      <c r="CZ4" s="27"/>
      <c r="DA4" s="27"/>
      <c r="DB4" s="32"/>
      <c r="DC4" s="32"/>
      <c r="DD4" s="32"/>
      <c r="DE4" s="68"/>
      <c r="DF4" s="67"/>
      <c r="DG4" s="27"/>
      <c r="DH4" s="27"/>
      <c r="DI4" s="27"/>
      <c r="DJ4" s="32"/>
      <c r="DK4" s="32"/>
      <c r="DL4" s="32"/>
      <c r="DM4" s="68"/>
      <c r="DN4" s="67"/>
      <c r="DO4" s="27"/>
      <c r="DP4" s="27"/>
      <c r="DQ4" s="27"/>
      <c r="DR4" s="32"/>
      <c r="DS4" s="32"/>
      <c r="DT4" s="32"/>
      <c r="DU4" s="68"/>
      <c r="DV4" s="67"/>
      <c r="DW4" s="27"/>
      <c r="DX4" s="27"/>
      <c r="DY4" s="27"/>
      <c r="DZ4" s="32"/>
      <c r="EA4" s="32"/>
      <c r="EB4" s="32"/>
      <c r="EC4" s="68"/>
      <c r="ED4" s="67"/>
      <c r="EE4" s="27"/>
      <c r="EF4" s="27"/>
      <c r="EG4" s="27"/>
      <c r="EH4" s="32"/>
      <c r="EI4" s="32"/>
      <c r="EJ4" s="32"/>
      <c r="EK4" s="68"/>
      <c r="EL4" s="67"/>
      <c r="EM4" s="27"/>
      <c r="EN4" s="27"/>
      <c r="EO4" s="27"/>
      <c r="EP4" s="32"/>
      <c r="EQ4" s="32"/>
      <c r="ER4" s="32"/>
      <c r="ES4" s="68"/>
      <c r="ET4" s="67"/>
      <c r="EU4" s="27"/>
      <c r="EV4" s="27"/>
      <c r="EW4" s="27"/>
      <c r="EX4" s="32"/>
      <c r="EY4" s="32"/>
      <c r="EZ4" s="32"/>
      <c r="FA4" s="68"/>
      <c r="FB4" s="67"/>
      <c r="FC4" s="27"/>
      <c r="FD4" s="27"/>
      <c r="FE4" s="27"/>
      <c r="FF4" s="32"/>
      <c r="FG4" s="32"/>
      <c r="FH4" s="32"/>
      <c r="FI4" s="68"/>
      <c r="FJ4" s="67"/>
      <c r="FK4" s="27"/>
      <c r="FL4" s="27"/>
      <c r="FM4" s="27"/>
      <c r="FN4" s="32"/>
      <c r="FO4" s="32"/>
      <c r="FP4" s="32"/>
      <c r="FQ4" s="68"/>
      <c r="FR4" s="67"/>
      <c r="FS4" s="27"/>
      <c r="FT4" s="27"/>
      <c r="FU4" s="27"/>
      <c r="FV4" s="32"/>
      <c r="FW4" s="32"/>
      <c r="FX4" s="32"/>
      <c r="FY4" s="68"/>
      <c r="FZ4" s="67"/>
      <c r="GA4" s="27"/>
      <c r="GB4" s="27"/>
      <c r="GC4" s="27"/>
      <c r="GD4" s="32"/>
      <c r="GE4" s="32"/>
      <c r="GF4" s="32"/>
      <c r="GG4" s="68"/>
      <c r="GH4" s="76">
        <f>(AT4+AL4+AD4+V4+N4+F4)/6</f>
        <v>76.564982239982243</v>
      </c>
      <c r="GI4" s="39">
        <f>(I4+Q4+Y4+AG4+AO4+AW4)/6</f>
        <v>30.60226643726644</v>
      </c>
      <c r="GJ4" s="38">
        <f>(K4+S4+AA4+AI4+AQ4+AY4)/6</f>
        <v>414.56425865800867</v>
      </c>
      <c r="GK4" s="38">
        <f>(L4+T4+AB4+AJ4+AR4+AZ4)/6</f>
        <v>167.24248737373736</v>
      </c>
      <c r="GL4" s="112">
        <f>(K4+S4+AA4+AQ4)/4</f>
        <v>399.07366071428578</v>
      </c>
      <c r="GM4" s="112">
        <f>(L4+T4+AB4+AR4)/4</f>
        <v>158.57217261904759</v>
      </c>
      <c r="GN4" s="138"/>
      <c r="GO4" s="138"/>
      <c r="GP4" s="138"/>
      <c r="GQ4" s="138"/>
      <c r="GR4" s="120">
        <f>(M4+U4+AC4+AK4+AS4+BA4)/6</f>
        <v>414.56425865800867</v>
      </c>
      <c r="GS4" s="121">
        <f>(M4+U4+AC4+AS4)/4</f>
        <v>399.07366071428578</v>
      </c>
      <c r="GT4" s="138">
        <f>('Teeth basic data corr crown h'!E107+'Teeth basic data corr crown h'!E205+'Teeth basic data corr crown h'!E316+'Teeth basic data corr crown h'!E394+'Teeth basic data corr crown h'!E492)/5</f>
        <v>141.93773809523807</v>
      </c>
      <c r="GU4" s="39">
        <f>D4/E4</f>
        <v>408.79518072289153</v>
      </c>
      <c r="GV4" s="39"/>
      <c r="GW4" s="37">
        <f>(M4+U4+AC4+AK4+AS4+BA4)/6</f>
        <v>414.56425865800867</v>
      </c>
      <c r="GX4" s="37"/>
      <c r="GY4" s="37">
        <f>GJ4/GS4</f>
        <v>1.0388163877214971</v>
      </c>
      <c r="GZ4" s="30">
        <f>GW4/GH4</f>
        <v>5.414541302427458</v>
      </c>
      <c r="HA4" s="37"/>
      <c r="HB4" s="37"/>
      <c r="HC4" s="37"/>
      <c r="HD4" s="37"/>
    </row>
    <row r="5" spans="1:212" x14ac:dyDescent="0.25">
      <c r="A5">
        <v>3</v>
      </c>
      <c r="B5" s="8" t="s">
        <v>11</v>
      </c>
      <c r="C5" s="157">
        <v>39.015000000000001</v>
      </c>
      <c r="D5" s="40">
        <v>11.455</v>
      </c>
      <c r="E5" s="86">
        <f>('Teeth basic data corr crown h'!S59+'Teeth basic data corr crown h'!S134+'Teeth basic data corr crown h'!S204)/3</f>
        <v>1.1000000000000001E-2</v>
      </c>
      <c r="F5" s="78">
        <f>'Teeth basic data corr crown h'!T66</f>
        <v>57.45454545454546</v>
      </c>
      <c r="G5" s="16">
        <f>'Teeth basic data corr crown h'!T67</f>
        <v>27.478260869565219</v>
      </c>
      <c r="H5" s="16">
        <f>'Teeth basic data corr crown h'!T68</f>
        <v>105.33333333333333</v>
      </c>
      <c r="I5" s="16">
        <f>'Teeth basic data corr crown h'!Q67</f>
        <v>32.831168831168831</v>
      </c>
      <c r="J5" s="16">
        <f>C5/'Teeth basic data corr crown h'!S59</f>
        <v>3546.818181818182</v>
      </c>
      <c r="K5" s="16">
        <f>'Teeth basic data corr crown h'!U66</f>
        <v>1041.3636363636365</v>
      </c>
      <c r="L5" s="16">
        <f>'Teeth basic data corr crown h'!O67</f>
        <v>595.06493506493507</v>
      </c>
      <c r="M5" s="41">
        <f>D5/'Teeth basic data corr crown h'!S59</f>
        <v>1041.3636363636365</v>
      </c>
      <c r="N5" s="78">
        <f>'Teeth basic data corr crown h'!T141</f>
        <v>62.699999999999996</v>
      </c>
      <c r="O5" s="15">
        <f>'Teeth basic data corr crown h'!T142</f>
        <v>36.882352941176471</v>
      </c>
      <c r="P5" s="15">
        <f>'Teeth basic data corr crown h'!T143</f>
        <v>104.5</v>
      </c>
      <c r="Q5" s="15">
        <f>'Teeth basic data corr crown h'!Q142</f>
        <v>15.675000000000004</v>
      </c>
      <c r="R5" s="15">
        <f>C5/'Teeth basic data corr crown h'!S134</f>
        <v>3901.5</v>
      </c>
      <c r="S5" s="15">
        <f>'Teeth basic data corr crown h'!U141</f>
        <v>1145.5</v>
      </c>
      <c r="T5" s="15">
        <f>'Teeth basic data corr crown h'!O142</f>
        <v>286.375</v>
      </c>
      <c r="U5" s="77">
        <f>D5/'Teeth basic data corr crown h'!S134</f>
        <v>1145.5</v>
      </c>
      <c r="V5" s="78">
        <f>'Teeth basic data corr crown h'!T211</f>
        <v>58.499999999999993</v>
      </c>
      <c r="W5" s="85">
        <f>'Teeth basic data corr crown h'!T212</f>
        <v>31.90909090909091</v>
      </c>
      <c r="X5" s="85">
        <f>'Teeth basic data corr crown h'!T213</f>
        <v>87.749999999999986</v>
      </c>
      <c r="Y5" s="85">
        <f>'Teeth basic data corr crown h'!Q212</f>
        <v>19.499999999999993</v>
      </c>
      <c r="Z5" s="85">
        <f>C5/'Teeth basic data corr crown h'!S204</f>
        <v>3251.25</v>
      </c>
      <c r="AA5" s="85">
        <f>'Teeth basic data corr crown h'!U211</f>
        <v>954.58333333333337</v>
      </c>
      <c r="AB5" s="85">
        <f>'Teeth basic data corr crown h'!O212</f>
        <v>318.19444444444423</v>
      </c>
      <c r="AC5" s="41">
        <f>D5/'Teeth basic data corr crown h'!S204</f>
        <v>954.58333333333337</v>
      </c>
      <c r="AD5" s="75"/>
      <c r="AE5" s="65"/>
      <c r="AF5" s="65"/>
      <c r="AG5" s="65"/>
      <c r="AH5" s="64"/>
      <c r="AI5" s="64"/>
      <c r="AJ5" s="64"/>
      <c r="AK5" s="63"/>
      <c r="AL5" s="75"/>
      <c r="AM5" s="65"/>
      <c r="AN5" s="65"/>
      <c r="AO5" s="65"/>
      <c r="AP5" s="64"/>
      <c r="AQ5" s="64"/>
      <c r="AR5" s="64"/>
      <c r="AS5" s="63"/>
      <c r="AT5" s="75"/>
      <c r="AU5" s="65"/>
      <c r="AV5" s="65"/>
      <c r="AW5" s="65"/>
      <c r="AX5" s="64"/>
      <c r="AY5" s="64"/>
      <c r="AZ5" s="64"/>
      <c r="BA5" s="63"/>
      <c r="BB5" s="75"/>
      <c r="BC5" s="65"/>
      <c r="BD5" s="65"/>
      <c r="BE5" s="65"/>
      <c r="BF5" s="64"/>
      <c r="BG5" s="64"/>
      <c r="BH5" s="64"/>
      <c r="BI5" s="63"/>
      <c r="BJ5" s="75"/>
      <c r="BK5" s="65"/>
      <c r="BL5" s="65"/>
      <c r="BM5" s="65"/>
      <c r="BN5" s="64"/>
      <c r="BO5" s="64"/>
      <c r="BP5" s="64"/>
      <c r="BQ5" s="63"/>
      <c r="BR5" s="75"/>
      <c r="BS5" s="65"/>
      <c r="BT5" s="65"/>
      <c r="BU5" s="65"/>
      <c r="BV5" s="64"/>
      <c r="BW5" s="64"/>
      <c r="BX5" s="64"/>
      <c r="BY5" s="63"/>
      <c r="BZ5" s="75"/>
      <c r="CA5" s="65"/>
      <c r="CB5" s="65"/>
      <c r="CC5" s="65"/>
      <c r="CD5" s="64"/>
      <c r="CE5" s="64"/>
      <c r="CF5" s="64"/>
      <c r="CG5" s="63"/>
      <c r="CH5" s="75"/>
      <c r="CI5" s="65"/>
      <c r="CJ5" s="65"/>
      <c r="CK5" s="65"/>
      <c r="CL5" s="64"/>
      <c r="CM5" s="64"/>
      <c r="CN5" s="64"/>
      <c r="CO5" s="63"/>
      <c r="CP5" s="75"/>
      <c r="CQ5" s="65"/>
      <c r="CR5" s="65"/>
      <c r="CS5" s="65"/>
      <c r="CT5" s="64"/>
      <c r="CU5" s="64"/>
      <c r="CV5" s="64"/>
      <c r="CW5" s="63"/>
      <c r="CX5" s="75"/>
      <c r="CY5" s="65"/>
      <c r="CZ5" s="65"/>
      <c r="DA5" s="65"/>
      <c r="DB5" s="64"/>
      <c r="DC5" s="64"/>
      <c r="DD5" s="64"/>
      <c r="DE5" s="63"/>
      <c r="DF5" s="75"/>
      <c r="DG5" s="65"/>
      <c r="DH5" s="65"/>
      <c r="DI5" s="65"/>
      <c r="DJ5" s="64"/>
      <c r="DK5" s="64"/>
      <c r="DL5" s="64"/>
      <c r="DM5" s="63"/>
      <c r="DN5" s="75"/>
      <c r="DO5" s="65"/>
      <c r="DP5" s="65"/>
      <c r="DQ5" s="65"/>
      <c r="DR5" s="64"/>
      <c r="DS5" s="64"/>
      <c r="DT5" s="64"/>
      <c r="DU5" s="63"/>
      <c r="DV5" s="75"/>
      <c r="DW5" s="65"/>
      <c r="DX5" s="65"/>
      <c r="DY5" s="65"/>
      <c r="DZ5" s="64"/>
      <c r="EA5" s="64"/>
      <c r="EB5" s="64"/>
      <c r="EC5" s="63"/>
      <c r="ED5" s="75"/>
      <c r="EE5" s="65"/>
      <c r="EF5" s="65"/>
      <c r="EG5" s="65"/>
      <c r="EH5" s="64"/>
      <c r="EI5" s="64"/>
      <c r="EJ5" s="64"/>
      <c r="EK5" s="63"/>
      <c r="EL5" s="75"/>
      <c r="EM5" s="65"/>
      <c r="EN5" s="65"/>
      <c r="EO5" s="65"/>
      <c r="EP5" s="64"/>
      <c r="EQ5" s="64"/>
      <c r="ER5" s="64"/>
      <c r="ES5" s="63"/>
      <c r="ET5" s="75"/>
      <c r="EU5" s="65"/>
      <c r="EV5" s="65"/>
      <c r="EW5" s="65"/>
      <c r="EX5" s="64"/>
      <c r="EY5" s="64"/>
      <c r="EZ5" s="64"/>
      <c r="FA5" s="63"/>
      <c r="FB5" s="75"/>
      <c r="FC5" s="65"/>
      <c r="FD5" s="65"/>
      <c r="FE5" s="65"/>
      <c r="FF5" s="64"/>
      <c r="FG5" s="64"/>
      <c r="FH5" s="64"/>
      <c r="FI5" s="63"/>
      <c r="FJ5" s="75"/>
      <c r="FK5" s="65"/>
      <c r="FL5" s="65"/>
      <c r="FM5" s="65"/>
      <c r="FN5" s="64"/>
      <c r="FO5" s="64"/>
      <c r="FP5" s="64"/>
      <c r="FQ5" s="63"/>
      <c r="FR5" s="75"/>
      <c r="FS5" s="65"/>
      <c r="FT5" s="65"/>
      <c r="FU5" s="65"/>
      <c r="FV5" s="64"/>
      <c r="FW5" s="64"/>
      <c r="FX5" s="64"/>
      <c r="FY5" s="63"/>
      <c r="FZ5" s="75"/>
      <c r="GA5" s="65"/>
      <c r="GB5" s="65"/>
      <c r="GC5" s="65"/>
      <c r="GD5" s="64"/>
      <c r="GE5" s="64"/>
      <c r="GF5" s="64"/>
      <c r="GG5" s="63"/>
      <c r="GH5" s="78">
        <f>(F5+N5+V5)/3</f>
        <v>59.551515151515154</v>
      </c>
      <c r="GI5" s="40">
        <f>(I5+Q5+Y5)/3</f>
        <v>22.66872294372294</v>
      </c>
      <c r="GJ5" s="111">
        <f>(K5+S5+AA5)/3</f>
        <v>1047.1489898989901</v>
      </c>
      <c r="GK5" s="111">
        <f>(L5+T5+AB5)/3</f>
        <v>399.87812650312645</v>
      </c>
      <c r="GL5" s="112"/>
      <c r="GM5" s="112"/>
      <c r="GN5" s="139">
        <f>AA5</f>
        <v>954.58333333333337</v>
      </c>
      <c r="GO5" s="139">
        <f>AB5</f>
        <v>318.19444444444423</v>
      </c>
      <c r="GP5" s="139">
        <f>S5</f>
        <v>1145.5</v>
      </c>
      <c r="GQ5" s="139">
        <f>T5</f>
        <v>286.375</v>
      </c>
      <c r="GR5" s="120">
        <f>(M5+U5+AC5)/3</f>
        <v>1047.1489898989901</v>
      </c>
      <c r="GS5" s="121"/>
      <c r="GT5" s="139">
        <f>('Teeth basic data corr crown h'!O67+'Teeth basic data corr crown h'!O142+'Teeth basic data corr crown h'!O212)/3</f>
        <v>399.87812650312645</v>
      </c>
      <c r="GU5" s="40">
        <f t="shared" ref="GU5:GU18" si="0">D5/E5</f>
        <v>1041.3636363636363</v>
      </c>
      <c r="GV5" s="40"/>
      <c r="GW5" s="119">
        <f>(M5+AC5)/2</f>
        <v>997.97348484848499</v>
      </c>
      <c r="GX5" s="119"/>
      <c r="GY5" s="37"/>
      <c r="GZ5" s="30">
        <f t="shared" ref="GZ5:GZ20" si="1">GW5/GH5</f>
        <v>16.758154386322005</v>
      </c>
      <c r="HA5" s="37"/>
      <c r="HB5" s="37"/>
      <c r="HC5" s="37"/>
      <c r="HD5" s="37"/>
    </row>
    <row r="6" spans="1:212" x14ac:dyDescent="0.25">
      <c r="A6">
        <v>3</v>
      </c>
      <c r="B6" s="4" t="s">
        <v>14</v>
      </c>
      <c r="C6" s="158">
        <v>31.684999999999999</v>
      </c>
      <c r="D6" s="38">
        <v>8.8249999999999993</v>
      </c>
      <c r="E6" s="90">
        <f>('Teeth basic data corr crown h'!AC58+'Teeth basic data corr crown h'!AC103+'Teeth basic data corr crown h'!AC154)/3</f>
        <v>1.1666666666666667E-2</v>
      </c>
      <c r="F6" s="44">
        <f>'Teeth basic data corr crown h'!AD65</f>
        <v>33.529411764705877</v>
      </c>
      <c r="G6" s="48">
        <f>'Teeth basic data corr crown h'!AD66</f>
        <v>25.333333333333332</v>
      </c>
      <c r="H6" s="48">
        <f>'Teeth basic data corr crown h'!AD67</f>
        <v>45.599999999999994</v>
      </c>
      <c r="I6" s="48">
        <f>'Teeth basic data corr crown h'!AA66</f>
        <v>7.1848739495798313</v>
      </c>
      <c r="J6" s="48">
        <f>C6/'Teeth basic data corr crown h'!AC58</f>
        <v>1863.8235294117644</v>
      </c>
      <c r="K6" s="48">
        <f>'Teeth basic data corr crown h'!AE65</f>
        <v>519.11764705882342</v>
      </c>
      <c r="L6" s="48">
        <f>'Teeth basic data corr crown h'!Y66</f>
        <v>111.23949579831924</v>
      </c>
      <c r="M6" s="88">
        <f>D6/'Teeth basic data corr crown h'!AC58</f>
        <v>519.11764705882342</v>
      </c>
      <c r="N6" s="44">
        <f>'Teeth basic data corr crown h'!AD110</f>
        <v>30.666666666666671</v>
      </c>
      <c r="O6" s="122">
        <f>'Teeth basic data corr crown h'!AD111</f>
        <v>21.230769230769234</v>
      </c>
      <c r="P6" s="122">
        <f>'Teeth basic data corr crown h'!AD112</f>
        <v>55.2</v>
      </c>
      <c r="Q6" s="122">
        <f>'Teeth basic data corr crown h'!AA111</f>
        <v>8.7619047619047663</v>
      </c>
      <c r="R6" s="122">
        <f>C6/'Teeth basic data corr crown h'!AC103</f>
        <v>3520.5555555555557</v>
      </c>
      <c r="S6" s="122">
        <f>'Teeth basic data corr crown h'!AE110</f>
        <v>980.55555555555554</v>
      </c>
      <c r="T6" s="122">
        <f>'Teeth basic data corr crown h'!Y111</f>
        <v>280.15873015873024</v>
      </c>
      <c r="U6" s="77">
        <f>D6/'Teeth basic data corr crown h'!AC103</f>
        <v>980.55555555555554</v>
      </c>
      <c r="V6" s="44">
        <f>'Teeth basic data corr crown h'!AD161</f>
        <v>38.888888888888893</v>
      </c>
      <c r="W6" s="89">
        <f>'Teeth basic data corr crown h'!AD162</f>
        <v>23.333333333333332</v>
      </c>
      <c r="X6" s="89">
        <f>'Teeth basic data corr crown h'!AD163</f>
        <v>70</v>
      </c>
      <c r="Y6" s="89">
        <f>'Teeth basic data corr crown h'!AA162</f>
        <v>19.444444444444443</v>
      </c>
      <c r="Z6" s="89">
        <f>C6/'Teeth basic data corr crown h'!AC154</f>
        <v>3520.5555555555557</v>
      </c>
      <c r="AA6" s="89">
        <f>'Teeth basic data corr crown h'!AE161</f>
        <v>980.55555555555554</v>
      </c>
      <c r="AB6" s="89">
        <f>'Teeth basic data corr crown h'!Y162</f>
        <v>490.27777777777794</v>
      </c>
      <c r="AC6" s="88">
        <f>D6/'Teeth basic data corr crown h'!AC154</f>
        <v>980.55555555555554</v>
      </c>
      <c r="AD6" s="66"/>
      <c r="AE6" s="29"/>
      <c r="AF6" s="29"/>
      <c r="AG6" s="29"/>
      <c r="AH6" s="28"/>
      <c r="AI6" s="28"/>
      <c r="AJ6" s="28"/>
      <c r="AK6" s="74"/>
      <c r="AL6" s="66"/>
      <c r="AM6" s="29"/>
      <c r="AN6" s="29"/>
      <c r="AO6" s="29"/>
      <c r="AP6" s="28"/>
      <c r="AQ6" s="28"/>
      <c r="AR6" s="28"/>
      <c r="AS6" s="74"/>
      <c r="AT6" s="66"/>
      <c r="AU6" s="29"/>
      <c r="AV6" s="29"/>
      <c r="AW6" s="29"/>
      <c r="AX6" s="28"/>
      <c r="AY6" s="28"/>
      <c r="AZ6" s="28"/>
      <c r="BA6" s="74"/>
      <c r="BB6" s="66"/>
      <c r="BC6" s="29"/>
      <c r="BD6" s="29"/>
      <c r="BE6" s="29"/>
      <c r="BF6" s="28"/>
      <c r="BG6" s="28"/>
      <c r="BH6" s="28"/>
      <c r="BI6" s="74"/>
      <c r="BJ6" s="66"/>
      <c r="BK6" s="29"/>
      <c r="BL6" s="29"/>
      <c r="BM6" s="29"/>
      <c r="BN6" s="28"/>
      <c r="BO6" s="28"/>
      <c r="BP6" s="28"/>
      <c r="BQ6" s="74"/>
      <c r="BR6" s="66"/>
      <c r="BS6" s="29"/>
      <c r="BT6" s="29"/>
      <c r="BU6" s="29"/>
      <c r="BV6" s="28"/>
      <c r="BW6" s="28"/>
      <c r="BX6" s="28"/>
      <c r="BY6" s="74"/>
      <c r="BZ6" s="66"/>
      <c r="CA6" s="29"/>
      <c r="CB6" s="29"/>
      <c r="CC6" s="29"/>
      <c r="CD6" s="28"/>
      <c r="CE6" s="28"/>
      <c r="CF6" s="28"/>
      <c r="CG6" s="74"/>
      <c r="CH6" s="66"/>
      <c r="CI6" s="29"/>
      <c r="CJ6" s="29"/>
      <c r="CK6" s="29"/>
      <c r="CL6" s="28"/>
      <c r="CM6" s="28"/>
      <c r="CN6" s="28"/>
      <c r="CO6" s="74"/>
      <c r="CP6" s="66"/>
      <c r="CQ6" s="29"/>
      <c r="CR6" s="29"/>
      <c r="CS6" s="29"/>
      <c r="CT6" s="28"/>
      <c r="CU6" s="28"/>
      <c r="CV6" s="28"/>
      <c r="CW6" s="74"/>
      <c r="CX6" s="66"/>
      <c r="CY6" s="29"/>
      <c r="CZ6" s="29"/>
      <c r="DA6" s="29"/>
      <c r="DB6" s="28"/>
      <c r="DC6" s="28"/>
      <c r="DD6" s="28"/>
      <c r="DE6" s="74"/>
      <c r="DF6" s="66"/>
      <c r="DG6" s="29"/>
      <c r="DH6" s="29"/>
      <c r="DI6" s="29"/>
      <c r="DJ6" s="28"/>
      <c r="DK6" s="28"/>
      <c r="DL6" s="28"/>
      <c r="DM6" s="74"/>
      <c r="DN6" s="66"/>
      <c r="DO6" s="29"/>
      <c r="DP6" s="29"/>
      <c r="DQ6" s="29"/>
      <c r="DR6" s="28"/>
      <c r="DS6" s="28"/>
      <c r="DT6" s="28"/>
      <c r="DU6" s="74"/>
      <c r="DV6" s="66"/>
      <c r="DW6" s="29"/>
      <c r="DX6" s="29"/>
      <c r="DY6" s="29"/>
      <c r="DZ6" s="28"/>
      <c r="EA6" s="28"/>
      <c r="EB6" s="28"/>
      <c r="EC6" s="74"/>
      <c r="ED6" s="66"/>
      <c r="EE6" s="29"/>
      <c r="EF6" s="29"/>
      <c r="EG6" s="29"/>
      <c r="EH6" s="28"/>
      <c r="EI6" s="28"/>
      <c r="EJ6" s="28"/>
      <c r="EK6" s="74"/>
      <c r="EL6" s="66"/>
      <c r="EM6" s="29"/>
      <c r="EN6" s="29"/>
      <c r="EO6" s="29"/>
      <c r="EP6" s="28"/>
      <c r="EQ6" s="28"/>
      <c r="ER6" s="28"/>
      <c r="ES6" s="74"/>
      <c r="ET6" s="66"/>
      <c r="EU6" s="29"/>
      <c r="EV6" s="29"/>
      <c r="EW6" s="29"/>
      <c r="EX6" s="28"/>
      <c r="EY6" s="28"/>
      <c r="EZ6" s="28"/>
      <c r="FA6" s="74"/>
      <c r="FB6" s="66"/>
      <c r="FC6" s="29"/>
      <c r="FD6" s="29"/>
      <c r="FE6" s="29"/>
      <c r="FF6" s="28"/>
      <c r="FG6" s="28"/>
      <c r="FH6" s="28"/>
      <c r="FI6" s="74"/>
      <c r="FJ6" s="66"/>
      <c r="FK6" s="29"/>
      <c r="FL6" s="29"/>
      <c r="FM6" s="29"/>
      <c r="FN6" s="28"/>
      <c r="FO6" s="28"/>
      <c r="FP6" s="28"/>
      <c r="FQ6" s="74"/>
      <c r="FR6" s="66"/>
      <c r="FS6" s="29"/>
      <c r="FT6" s="29"/>
      <c r="FU6" s="29"/>
      <c r="FV6" s="28"/>
      <c r="FW6" s="28"/>
      <c r="FX6" s="28"/>
      <c r="FY6" s="74"/>
      <c r="FZ6" s="66"/>
      <c r="GA6" s="29"/>
      <c r="GB6" s="29"/>
      <c r="GC6" s="29"/>
      <c r="GD6" s="28"/>
      <c r="GE6" s="28"/>
      <c r="GF6" s="28"/>
      <c r="GG6" s="74"/>
      <c r="GH6" s="44">
        <f>(F6+N6+V6)/3</f>
        <v>34.361655773420473</v>
      </c>
      <c r="GI6" s="38">
        <f>(I6+Q6+Y6)/3</f>
        <v>11.79707438530968</v>
      </c>
      <c r="GJ6" s="42">
        <f>(K6+S6+AA6)/3</f>
        <v>826.74291938997828</v>
      </c>
      <c r="GK6" s="42">
        <f>(L6+T6+AB6)/3</f>
        <v>293.89200124494249</v>
      </c>
      <c r="GL6" s="47">
        <f>(K6)/1</f>
        <v>519.11764705882342</v>
      </c>
      <c r="GM6" s="47">
        <f>(L6)/1</f>
        <v>111.23949579831924</v>
      </c>
      <c r="GN6" s="137"/>
      <c r="GO6" s="137"/>
      <c r="GP6" s="137">
        <f>(S6+AA6)/2</f>
        <v>980.55555555555554</v>
      </c>
      <c r="GQ6" s="137">
        <f>(T6+AB6)/2</f>
        <v>385.21825396825409</v>
      </c>
      <c r="GR6" s="124">
        <f>(M6+U6+AC6)/3</f>
        <v>826.74291938997828</v>
      </c>
      <c r="GS6" s="125">
        <f>(M6)/1</f>
        <v>519.11764705882342</v>
      </c>
      <c r="GT6" s="137">
        <f>('Teeth basic data corr crown h'!Y66+'Teeth basic data corr crown h'!Y111+'Teeth basic data corr crown h'!Y162)/3</f>
        <v>293.89200124494249</v>
      </c>
      <c r="GU6" s="38">
        <f t="shared" si="0"/>
        <v>756.42857142857133</v>
      </c>
      <c r="GV6" s="38"/>
      <c r="GW6" s="126">
        <f>M6</f>
        <v>519.11764705882342</v>
      </c>
      <c r="GX6" s="126"/>
      <c r="GY6" s="37">
        <f t="shared" ref="GY6:GY19" si="2">GJ6/GS6</f>
        <v>1.592592592592593</v>
      </c>
      <c r="GZ6" s="30">
        <f t="shared" si="1"/>
        <v>15.107468932285062</v>
      </c>
      <c r="HA6" s="37"/>
      <c r="HB6" s="37"/>
      <c r="HC6" s="37"/>
      <c r="HD6" s="37"/>
    </row>
    <row r="7" spans="1:212" s="5" customFormat="1" x14ac:dyDescent="0.25">
      <c r="A7" s="5">
        <v>1</v>
      </c>
      <c r="B7" s="4" t="s">
        <v>94</v>
      </c>
      <c r="C7" s="159">
        <v>7.4649999999999999</v>
      </c>
      <c r="D7" s="44">
        <v>2.0550000000000002</v>
      </c>
      <c r="E7" s="87">
        <f>'Teeth basic data corr crown h'!AN25</f>
        <v>0.01</v>
      </c>
      <c r="F7" s="44">
        <f>'Teeth basic data corr crown h'!AO32</f>
        <v>22.1</v>
      </c>
      <c r="G7" s="48">
        <f>'Teeth basic data corr crown h'!AO33</f>
        <v>15.785714285714285</v>
      </c>
      <c r="H7" s="48">
        <f>'Teeth basic data corr crown h'!AO34</f>
        <v>36.833333333333336</v>
      </c>
      <c r="I7" s="48">
        <f>'Teeth basic data corr crown h'!AL33</f>
        <v>5.5249999999999986</v>
      </c>
      <c r="J7" s="48">
        <f>C7/'Teeth basic data corr crown h'!AN25</f>
        <v>746.5</v>
      </c>
      <c r="K7" s="48">
        <f>'Teeth basic data corr crown h'!AP32</f>
        <v>205.5</v>
      </c>
      <c r="L7" s="48">
        <f>'Teeth basic data corr crown h'!AJ33</f>
        <v>51.375</v>
      </c>
      <c r="M7" s="88">
        <f>D7/'Teeth basic data corr crown h'!AN25</f>
        <v>205.5</v>
      </c>
      <c r="N7" s="92"/>
      <c r="O7" s="6"/>
      <c r="P7" s="6"/>
      <c r="Q7" s="6"/>
      <c r="R7" s="6"/>
      <c r="S7" s="6"/>
      <c r="T7" s="6"/>
      <c r="U7" s="93"/>
      <c r="V7" s="66"/>
      <c r="W7" s="51"/>
      <c r="X7" s="51"/>
      <c r="Y7" s="51"/>
      <c r="Z7" s="51"/>
      <c r="AA7" s="51"/>
      <c r="AB7" s="51"/>
      <c r="AC7" s="74"/>
      <c r="AD7" s="66"/>
      <c r="AE7" s="29"/>
      <c r="AF7" s="29"/>
      <c r="AG7" s="29"/>
      <c r="AH7" s="28"/>
      <c r="AI7" s="28"/>
      <c r="AJ7" s="28"/>
      <c r="AK7" s="74"/>
      <c r="AL7" s="66"/>
      <c r="AM7" s="29"/>
      <c r="AN7" s="29"/>
      <c r="AO7" s="29"/>
      <c r="AP7" s="28"/>
      <c r="AQ7" s="28"/>
      <c r="AR7" s="28"/>
      <c r="AS7" s="74"/>
      <c r="AT7" s="66"/>
      <c r="AU7" s="29"/>
      <c r="AV7" s="29"/>
      <c r="AW7" s="29"/>
      <c r="AX7" s="28"/>
      <c r="AY7" s="28"/>
      <c r="AZ7" s="28"/>
      <c r="BA7" s="74"/>
      <c r="BB7" s="66"/>
      <c r="BC7" s="29"/>
      <c r="BD7" s="29"/>
      <c r="BE7" s="29"/>
      <c r="BF7" s="28"/>
      <c r="BG7" s="28"/>
      <c r="BH7" s="28"/>
      <c r="BI7" s="74"/>
      <c r="BJ7" s="66"/>
      <c r="BK7" s="29"/>
      <c r="BL7" s="29"/>
      <c r="BM7" s="29"/>
      <c r="BN7" s="28"/>
      <c r="BO7" s="28"/>
      <c r="BP7" s="28"/>
      <c r="BQ7" s="74"/>
      <c r="BR7" s="66"/>
      <c r="BS7" s="29"/>
      <c r="BT7" s="29"/>
      <c r="BU7" s="29"/>
      <c r="BV7" s="28"/>
      <c r="BW7" s="28"/>
      <c r="BX7" s="28"/>
      <c r="BY7" s="74"/>
      <c r="BZ7" s="66"/>
      <c r="CA7" s="29"/>
      <c r="CB7" s="29"/>
      <c r="CC7" s="29"/>
      <c r="CD7" s="28"/>
      <c r="CE7" s="28"/>
      <c r="CF7" s="28"/>
      <c r="CG7" s="74"/>
      <c r="CH7" s="66"/>
      <c r="CI7" s="29"/>
      <c r="CJ7" s="29"/>
      <c r="CK7" s="29"/>
      <c r="CL7" s="28"/>
      <c r="CM7" s="28"/>
      <c r="CN7" s="28"/>
      <c r="CO7" s="74"/>
      <c r="CP7" s="66"/>
      <c r="CQ7" s="29"/>
      <c r="CR7" s="29"/>
      <c r="CS7" s="29"/>
      <c r="CT7" s="28"/>
      <c r="CU7" s="28"/>
      <c r="CV7" s="28"/>
      <c r="CW7" s="74"/>
      <c r="CX7" s="66"/>
      <c r="CY7" s="29"/>
      <c r="CZ7" s="29"/>
      <c r="DA7" s="29"/>
      <c r="DB7" s="28"/>
      <c r="DC7" s="28"/>
      <c r="DD7" s="28"/>
      <c r="DE7" s="74"/>
      <c r="DF7" s="66"/>
      <c r="DG7" s="29"/>
      <c r="DH7" s="29"/>
      <c r="DI7" s="29"/>
      <c r="DJ7" s="28"/>
      <c r="DK7" s="28"/>
      <c r="DL7" s="28"/>
      <c r="DM7" s="74"/>
      <c r="DN7" s="66"/>
      <c r="DO7" s="29"/>
      <c r="DP7" s="29"/>
      <c r="DQ7" s="29"/>
      <c r="DR7" s="28"/>
      <c r="DS7" s="28"/>
      <c r="DT7" s="28"/>
      <c r="DU7" s="74"/>
      <c r="DV7" s="66"/>
      <c r="DW7" s="29"/>
      <c r="DX7" s="29"/>
      <c r="DY7" s="29"/>
      <c r="DZ7" s="28"/>
      <c r="EA7" s="28"/>
      <c r="EB7" s="28"/>
      <c r="EC7" s="74"/>
      <c r="ED7" s="66"/>
      <c r="EE7" s="29"/>
      <c r="EF7" s="29"/>
      <c r="EG7" s="29"/>
      <c r="EH7" s="28"/>
      <c r="EI7" s="28"/>
      <c r="EJ7" s="28"/>
      <c r="EK7" s="74"/>
      <c r="EL7" s="66"/>
      <c r="EM7" s="29"/>
      <c r="EN7" s="29"/>
      <c r="EO7" s="29"/>
      <c r="EP7" s="28"/>
      <c r="EQ7" s="28"/>
      <c r="ER7" s="28"/>
      <c r="ES7" s="74"/>
      <c r="ET7" s="66"/>
      <c r="EU7" s="29"/>
      <c r="EV7" s="29"/>
      <c r="EW7" s="29"/>
      <c r="EX7" s="28"/>
      <c r="EY7" s="28"/>
      <c r="EZ7" s="28"/>
      <c r="FA7" s="74"/>
      <c r="FB7" s="66"/>
      <c r="FC7" s="29"/>
      <c r="FD7" s="29"/>
      <c r="FE7" s="29"/>
      <c r="FF7" s="28"/>
      <c r="FG7" s="28"/>
      <c r="FH7" s="28"/>
      <c r="FI7" s="74"/>
      <c r="FJ7" s="66"/>
      <c r="FK7" s="29"/>
      <c r="FL7" s="29"/>
      <c r="FM7" s="29"/>
      <c r="FN7" s="28"/>
      <c r="FO7" s="28"/>
      <c r="FP7" s="28"/>
      <c r="FQ7" s="74"/>
      <c r="FR7" s="66"/>
      <c r="FS7" s="29"/>
      <c r="FT7" s="29"/>
      <c r="FU7" s="29"/>
      <c r="FV7" s="28"/>
      <c r="FW7" s="28"/>
      <c r="FX7" s="28"/>
      <c r="FY7" s="74"/>
      <c r="FZ7" s="66"/>
      <c r="GA7" s="29"/>
      <c r="GB7" s="29"/>
      <c r="GC7" s="29"/>
      <c r="GD7" s="28"/>
      <c r="GE7" s="28"/>
      <c r="GF7" s="28"/>
      <c r="GG7" s="74"/>
      <c r="GH7" s="44">
        <f>(F7)</f>
        <v>22.1</v>
      </c>
      <c r="GI7" s="127">
        <f>I7</f>
        <v>5.5249999999999986</v>
      </c>
      <c r="GJ7" s="128">
        <f>K7</f>
        <v>205.5</v>
      </c>
      <c r="GK7" s="128">
        <f>L7</f>
        <v>51.375</v>
      </c>
      <c r="GL7" s="48">
        <f>K7</f>
        <v>205.5</v>
      </c>
      <c r="GM7" s="48">
        <f>L7</f>
        <v>51.375</v>
      </c>
      <c r="GN7" s="140"/>
      <c r="GO7" s="140"/>
      <c r="GP7" s="140"/>
      <c r="GQ7" s="140"/>
      <c r="GR7" s="124">
        <f>M7</f>
        <v>205.5</v>
      </c>
      <c r="GS7" s="129">
        <f>M7</f>
        <v>205.5</v>
      </c>
      <c r="GT7" s="47">
        <f>'Teeth basic data corr crown h'!AJ33</f>
        <v>51.375</v>
      </c>
      <c r="GU7" s="38">
        <f t="shared" si="0"/>
        <v>205.5</v>
      </c>
      <c r="GV7" s="38"/>
      <c r="GW7" s="123">
        <f>M7</f>
        <v>205.5</v>
      </c>
      <c r="GX7" s="123"/>
      <c r="GY7" s="37">
        <f>GJ7/GS7</f>
        <v>1</v>
      </c>
      <c r="GZ7" s="30">
        <f t="shared" si="1"/>
        <v>9.2986425339366505</v>
      </c>
      <c r="HA7" s="38"/>
      <c r="HB7" s="38"/>
      <c r="HC7" s="38"/>
      <c r="HD7" s="38"/>
    </row>
    <row r="8" spans="1:212" x14ac:dyDescent="0.25">
      <c r="A8" s="9">
        <v>9</v>
      </c>
      <c r="B8" s="7" t="s">
        <v>15</v>
      </c>
      <c r="C8" s="159">
        <v>28.484999999999999</v>
      </c>
      <c r="D8" s="39">
        <v>6.2250000000000005</v>
      </c>
      <c r="E8" s="97">
        <f>('Teeth basic data corr crown h'!AX700+'Teeth basic data corr crown h'!AX655+'Teeth basic data corr crown h'!AX620+'Teeth basic data corr crown h'!AX570+'Teeth basic data corr crown h'!AX508+'Teeth basic data corr crown h'!AX440+'Teeth basic data corr crown h'!AX396+'Teeth basic data corr crown h'!AX272+'Teeth basic data corr crown h'!AX158+'Teeth basic data corr crown h'!AX53)/9</f>
        <v>1.7944444444444447E-2</v>
      </c>
      <c r="F8" s="76">
        <f>'Teeth basic data corr crown h'!AY60</f>
        <v>28.5</v>
      </c>
      <c r="G8" s="91">
        <f>'Teeth basic data corr crown h'!AY61</f>
        <v>18.612244897959183</v>
      </c>
      <c r="H8" s="91">
        <f>'Teeth basic data corr crown h'!AY62</f>
        <v>43.428571428571431</v>
      </c>
      <c r="I8" s="91">
        <f>'Teeth basic data corr crown h'!AV61</f>
        <v>12.95454545454546</v>
      </c>
      <c r="J8" s="91">
        <f>C8/'Teeth basic data corr crown h'!AX53</f>
        <v>1780.3125</v>
      </c>
      <c r="K8" s="91">
        <f>'Teeth basic data corr crown h'!AZ60</f>
        <v>383.125</v>
      </c>
      <c r="L8" s="91">
        <f>'Teeth basic data corr crown h'!AT61</f>
        <v>174.14772727272725</v>
      </c>
      <c r="M8" s="77">
        <f>D8/'Teeth basic data corr crown h'!AX53</f>
        <v>389.0625</v>
      </c>
      <c r="N8" s="44">
        <f>'Teeth basic data corr crown h'!AY165</f>
        <v>58.714285714285708</v>
      </c>
      <c r="O8" s="94">
        <f>'Teeth basic data corr crown h'!AY166</f>
        <v>42.51724211236624</v>
      </c>
      <c r="P8" s="94">
        <f>'Teeth basic data corr crown h'!AY167</f>
        <v>91.333333333333329</v>
      </c>
      <c r="Q8" s="94">
        <f>'Teeth basic data corr crown h'!AV166</f>
        <v>13.815128183638222</v>
      </c>
      <c r="R8" s="94">
        <f>C7/'Teeth basic data corr crown h'!AX158</f>
        <v>533.21428571428567</v>
      </c>
      <c r="S8" s="94">
        <f>'Teeth basic data corr crown h'!AZ165</f>
        <v>444.64285714285717</v>
      </c>
      <c r="T8" s="94">
        <f>'Teeth basic data corr crown h'!AT166</f>
        <v>104.62186489434049</v>
      </c>
      <c r="U8" s="88">
        <f>D8/'Teeth basic data corr crown h'!AX158</f>
        <v>444.64285714285717</v>
      </c>
      <c r="V8" s="76">
        <f>'Teeth basic data corr crown h'!AY279</f>
        <v>102.4</v>
      </c>
      <c r="W8" s="46">
        <f>'Teeth basic data corr crown h'!AY280</f>
        <v>59.07692307692308</v>
      </c>
      <c r="X8" s="46">
        <f>'Teeth basic data corr crown h'!AY281</f>
        <v>219.42857142857142</v>
      </c>
      <c r="Y8" s="46">
        <f>'Teeth basic data corr crown h'!AV280</f>
        <v>37.236363636363649</v>
      </c>
      <c r="Z8" s="46">
        <f>C8/'Teeth basic data corr crown h'!AX272</f>
        <v>1899</v>
      </c>
      <c r="AA8" s="46">
        <f>'Teeth basic data corr crown h'!AZ279</f>
        <v>415.00000000000006</v>
      </c>
      <c r="AB8" s="46">
        <f>'Teeth basic data corr crown h'!AT280</f>
        <v>150.90909090909093</v>
      </c>
      <c r="AC8" s="77">
        <f>D8/'Teeth basic data corr crown h'!AX272</f>
        <v>415.00000000000006</v>
      </c>
      <c r="AD8" s="76">
        <f>'Teeth basic data corr crown h'!AY403</f>
        <v>97.103448275862064</v>
      </c>
      <c r="AE8" s="46">
        <f>'Teeth basic data corr crown h'!AY404</f>
        <v>56.319999999999993</v>
      </c>
      <c r="AF8" s="46">
        <f>'Teeth basic data corr crown h'!AY405</f>
        <v>201.14285714285714</v>
      </c>
      <c r="AG8" s="46">
        <f>'Teeth basic data corr crown h'!AV404</f>
        <v>30.896551724137922</v>
      </c>
      <c r="AH8" s="46">
        <f>C8/'Teeth basic data corr crown h'!AX396</f>
        <v>1964.4827586206895</v>
      </c>
      <c r="AI8" s="46">
        <f>'Teeth basic data corr crown h'!AZ403</f>
        <v>429.31034482758622</v>
      </c>
      <c r="AJ8" s="46">
        <f>'Teeth basic data corr crown h'!AT404</f>
        <v>136.59874608150466</v>
      </c>
      <c r="AK8" s="77">
        <f>D8/'Teeth basic data corr crown h'!AX396</f>
        <v>429.31034482758622</v>
      </c>
      <c r="AL8" s="76">
        <f>'Teeth basic data corr crown h'!AY515</f>
        <v>84.875</v>
      </c>
      <c r="AM8" s="46">
        <f>'Teeth basic data corr crown h'!AY516</f>
        <v>47.649122807017548</v>
      </c>
      <c r="AN8" s="46">
        <f>'Teeth basic data corr crown h'!AY517</f>
        <v>150.88888888888891</v>
      </c>
      <c r="AO8" s="46">
        <f>'Teeth basic data corr crown h'!AV516</f>
        <v>38.579545454545467</v>
      </c>
      <c r="AP8" s="46">
        <f>C8/'Teeth basic data corr crown h'!AX508</f>
        <v>1780.3125</v>
      </c>
      <c r="AQ8" s="46">
        <f>'Teeth basic data corr crown h'!AZ515</f>
        <v>389.0625</v>
      </c>
      <c r="AR8" s="46">
        <f>'Teeth basic data corr crown h'!AT516</f>
        <v>176.84659090909099</v>
      </c>
      <c r="AS8" s="77">
        <f>D8/'Teeth basic data corr crown h'!AX508</f>
        <v>389.0625</v>
      </c>
      <c r="AT8" s="76">
        <f>'Teeth basic data corr crown h'!AY577</f>
        <v>48.44444444444445</v>
      </c>
      <c r="AU8" s="163">
        <f>'Teeth basic data corr crown h'!AY578</f>
        <v>29.066666666666666</v>
      </c>
      <c r="AV8" s="163">
        <f>'Teeth basic data corr crown h'!AY579</f>
        <v>96.8888888888889</v>
      </c>
      <c r="AW8" s="163">
        <f>'Teeth basic data corr crown h'!AV578</f>
        <v>18.632478632478644</v>
      </c>
      <c r="AX8" s="163">
        <f>C8/'Teeth basic data corr crown h'!AX570</f>
        <v>1582.5</v>
      </c>
      <c r="AY8" s="163">
        <f>'Teeth basic data corr crown h'!AZ577</f>
        <v>345.83333333333337</v>
      </c>
      <c r="AZ8" s="163">
        <f>'Teeth basic data corr crown h'!AT578</f>
        <v>133.01282051282061</v>
      </c>
      <c r="BA8" s="77">
        <f>D8/'Teeth basic data corr crown h'!AX570</f>
        <v>345.83333333333337</v>
      </c>
      <c r="BB8" s="76">
        <f>'Teeth basic data corr crown h'!AY627</f>
        <v>37.352941176470587</v>
      </c>
      <c r="BC8" s="95">
        <f>'Teeth basic data corr crown h'!AY628</f>
        <v>18.142857142857142</v>
      </c>
      <c r="BD8" s="95">
        <f>'Teeth basic data corr crown h'!AY629</f>
        <v>90.714285714285708</v>
      </c>
      <c r="BE8" s="95">
        <f>'Teeth basic data corr crown h'!AV628</f>
        <v>20.374331550802133</v>
      </c>
      <c r="BF8" s="95">
        <f>C8/'Teeth basic data corr crown h'!AX620</f>
        <v>1675.5882352941176</v>
      </c>
      <c r="BG8" s="95">
        <f>'Teeth basic data corr crown h'!AZ627</f>
        <v>366.1764705882353</v>
      </c>
      <c r="BH8" s="95">
        <f>'Teeth basic data corr crown h'!AT628</f>
        <v>199.73262032085557</v>
      </c>
      <c r="BI8" s="77">
        <f>D8/'Teeth basic data corr crown h'!AX620</f>
        <v>366.1764705882353</v>
      </c>
      <c r="BJ8" s="76">
        <f>'Teeth basic data corr crown h'!AY662</f>
        <v>22.181818181818183</v>
      </c>
      <c r="BK8" s="46">
        <f>'Teeth basic data corr crown h'!AY663</f>
        <v>9.76</v>
      </c>
      <c r="BL8" s="46">
        <f>'Teeth basic data corr crown h'!AY664</f>
        <v>40.666666666666664</v>
      </c>
      <c r="BM8" s="46">
        <f>'Teeth basic data corr crown h'!AV663</f>
        <v>18.484848484848488</v>
      </c>
      <c r="BN8" s="46">
        <f>C8/'Teeth basic data corr crown h'!AX655</f>
        <v>1294.7727272727273</v>
      </c>
      <c r="BO8" s="46">
        <f>'Teeth basic data corr crown h'!AZ662</f>
        <v>282.9545454545455</v>
      </c>
      <c r="BP8" s="46">
        <f>'Teeth basic data corr crown h'!AT663</f>
        <v>235.79545454545462</v>
      </c>
      <c r="BQ8" s="77">
        <f>D8/'Teeth basic data corr crown h'!AX655</f>
        <v>282.9545454545455</v>
      </c>
      <c r="BR8" s="76">
        <f>'Teeth basic data corr crown h'!AY707</f>
        <v>32.571428571428569</v>
      </c>
      <c r="BS8" s="96">
        <f>'Teeth basic data corr crown h'!AY708</f>
        <v>17.53846153846154</v>
      </c>
      <c r="BT8" s="96">
        <f>'Teeth basic data corr crown h'!AY709</f>
        <v>57</v>
      </c>
      <c r="BU8" s="96">
        <f>'Teeth basic data corr crown h'!AV708</f>
        <v>13.028571428571432</v>
      </c>
      <c r="BV8" s="96">
        <f>C8/'Teeth basic data corr crown h'!AX700</f>
        <v>2034.6428571428571</v>
      </c>
      <c r="BW8" s="96">
        <f>'Teeth basic data corr crown h'!AZ707</f>
        <v>444.64285714285717</v>
      </c>
      <c r="BX8" s="96">
        <f>'Teeth basic data corr crown h'!AT708</f>
        <v>177.85714285714283</v>
      </c>
      <c r="BY8" s="77">
        <f>D8/'Teeth basic data corr crown h'!AX700</f>
        <v>444.64285714285717</v>
      </c>
      <c r="BZ8" s="67"/>
      <c r="CA8" s="27"/>
      <c r="CB8" s="27"/>
      <c r="CC8" s="27"/>
      <c r="CD8" s="32"/>
      <c r="CE8" s="32"/>
      <c r="CF8" s="32"/>
      <c r="CG8" s="68"/>
      <c r="CH8" s="67"/>
      <c r="CI8" s="27"/>
      <c r="CJ8" s="27"/>
      <c r="CK8" s="27"/>
      <c r="CL8" s="32"/>
      <c r="CM8" s="32"/>
      <c r="CN8" s="32"/>
      <c r="CO8" s="68"/>
      <c r="CP8" s="67"/>
      <c r="CQ8" s="27"/>
      <c r="CR8" s="27"/>
      <c r="CS8" s="27"/>
      <c r="CT8" s="32"/>
      <c r="CU8" s="32"/>
      <c r="CV8" s="32"/>
      <c r="CW8" s="68"/>
      <c r="CX8" s="67"/>
      <c r="CY8" s="27"/>
      <c r="CZ8" s="27"/>
      <c r="DA8" s="27"/>
      <c r="DB8" s="32"/>
      <c r="DC8" s="32"/>
      <c r="DD8" s="32"/>
      <c r="DE8" s="68"/>
      <c r="DF8" s="67"/>
      <c r="DG8" s="27"/>
      <c r="DH8" s="27"/>
      <c r="DI8" s="27"/>
      <c r="DJ8" s="32"/>
      <c r="DK8" s="32"/>
      <c r="DL8" s="32"/>
      <c r="DM8" s="68"/>
      <c r="DN8" s="67"/>
      <c r="DO8" s="27"/>
      <c r="DP8" s="27"/>
      <c r="DQ8" s="27"/>
      <c r="DR8" s="32"/>
      <c r="DS8" s="32"/>
      <c r="DT8" s="32"/>
      <c r="DU8" s="68"/>
      <c r="DV8" s="67"/>
      <c r="DW8" s="27"/>
      <c r="DX8" s="27"/>
      <c r="DY8" s="27"/>
      <c r="DZ8" s="32"/>
      <c r="EA8" s="32"/>
      <c r="EB8" s="32"/>
      <c r="EC8" s="68"/>
      <c r="ED8" s="67"/>
      <c r="EE8" s="27"/>
      <c r="EF8" s="27"/>
      <c r="EG8" s="27"/>
      <c r="EH8" s="32"/>
      <c r="EI8" s="32"/>
      <c r="EJ8" s="32"/>
      <c r="EK8" s="68"/>
      <c r="EL8" s="67"/>
      <c r="EM8" s="27"/>
      <c r="EN8" s="27"/>
      <c r="EO8" s="27"/>
      <c r="EP8" s="32"/>
      <c r="EQ8" s="32"/>
      <c r="ER8" s="32"/>
      <c r="ES8" s="68"/>
      <c r="ET8" s="67"/>
      <c r="EU8" s="27"/>
      <c r="EV8" s="27"/>
      <c r="EW8" s="27"/>
      <c r="EX8" s="32"/>
      <c r="EY8" s="32"/>
      <c r="EZ8" s="32"/>
      <c r="FA8" s="68"/>
      <c r="FB8" s="67"/>
      <c r="FC8" s="27"/>
      <c r="FD8" s="27"/>
      <c r="FE8" s="27"/>
      <c r="FF8" s="32"/>
      <c r="FG8" s="32"/>
      <c r="FH8" s="32"/>
      <c r="FI8" s="68"/>
      <c r="FJ8" s="67"/>
      <c r="FK8" s="27"/>
      <c r="FL8" s="27"/>
      <c r="FM8" s="27"/>
      <c r="FN8" s="32"/>
      <c r="FO8" s="32"/>
      <c r="FP8" s="32"/>
      <c r="FQ8" s="68"/>
      <c r="FR8" s="67"/>
      <c r="FS8" s="27"/>
      <c r="FT8" s="27"/>
      <c r="FU8" s="27"/>
      <c r="FV8" s="32"/>
      <c r="FW8" s="32"/>
      <c r="FX8" s="32"/>
      <c r="FY8" s="68"/>
      <c r="FZ8" s="67"/>
      <c r="GA8" s="27"/>
      <c r="GB8" s="27"/>
      <c r="GC8" s="27"/>
      <c r="GD8" s="32"/>
      <c r="GE8" s="32"/>
      <c r="GF8" s="32"/>
      <c r="GG8" s="68"/>
      <c r="GH8" s="76">
        <f>(F8+N8+V8+AD8+AL8+AT8+BB8+BJ8+BR8)/9</f>
        <v>56.90481848492329</v>
      </c>
      <c r="GI8" s="39">
        <f>(I8+Q8+Y8+AG8+AO8+AW8+BE8+BM8+BU8)/9</f>
        <v>22.666929394436828</v>
      </c>
      <c r="GJ8" s="43">
        <f>(K8+S8+AA8+AI8+AQ8+AY8+BG8+BO8+BW8)/9</f>
        <v>388.97198983215719</v>
      </c>
      <c r="GK8" s="43">
        <f>(L8+T8+AB8+AJ8+AR8+AZ8+BH8+BP8+BX8)/9</f>
        <v>165.50245092255867</v>
      </c>
      <c r="GL8" s="46">
        <f>(AA8+AI8+AQ8+BO8)/4</f>
        <v>379.08184757053294</v>
      </c>
      <c r="GM8" s="46">
        <f>(AB8+AJ8+AR8+BP8)/4</f>
        <v>175.0374706112853</v>
      </c>
      <c r="GN8" s="141">
        <f>(K8)</f>
        <v>383.125</v>
      </c>
      <c r="GO8" s="141">
        <f>(L8)</f>
        <v>174.14772727272725</v>
      </c>
      <c r="GP8" s="142">
        <f>(BW8)</f>
        <v>444.64285714285717</v>
      </c>
      <c r="GQ8" s="142">
        <f>(BX8)</f>
        <v>177.85714285714283</v>
      </c>
      <c r="GR8" s="45">
        <f>(M8+U8+AC8+AK8+AS8+BA8+BI8+BQ8+BY8)/9</f>
        <v>389.63171205437942</v>
      </c>
      <c r="GS8" s="54">
        <f>(AC8+AK8+AS8+BQ8)/4</f>
        <v>379.08184757053294</v>
      </c>
      <c r="GT8" s="142">
        <f>('Teeth basic data corr crown h'!AT61+'Teeth basic data corr crown h'!AT166+'Teeth basic data corr crown h'!AT280+'Teeth basic data corr crown h'!AT404+'Teeth basic data corr crown h'!AT516+'Teeth basic data corr crown h'!AT628+'Teeth basic data corr crown h'!AT663+'Teeth basic data corr crown h'!AT708)/8</f>
        <v>169.56365472377595</v>
      </c>
      <c r="GU8" s="39">
        <f>D8/E8</f>
        <v>346.90402476780184</v>
      </c>
      <c r="GV8" s="39"/>
      <c r="GW8" s="39">
        <f>(M8+U8+AC8+AK8+AS8+BA8+BQ8)/7</f>
        <v>385.12372582261747</v>
      </c>
      <c r="GX8" s="39"/>
      <c r="GY8" s="37">
        <f>GJ7/GS7</f>
        <v>1</v>
      </c>
      <c r="GZ8" s="30">
        <f>GW8/GH8</f>
        <v>6.7678579086348289</v>
      </c>
      <c r="HA8" s="37"/>
      <c r="HB8" s="37"/>
      <c r="HC8" s="37"/>
      <c r="HD8" s="37"/>
    </row>
    <row r="9" spans="1:212" s="5" customFormat="1" x14ac:dyDescent="0.25">
      <c r="A9" s="9">
        <v>3</v>
      </c>
      <c r="B9" s="4" t="s">
        <v>110</v>
      </c>
      <c r="C9" s="159">
        <v>3.0050000000000003</v>
      </c>
      <c r="D9" s="38">
        <v>1.7849999999999999</v>
      </c>
      <c r="E9" s="87">
        <f>('Teeth basic data corr crown h'!BI188+'Teeth basic data corr crown h'!BH144+'Teeth basic data corr crown h'!BI98)/3</f>
        <v>0.02</v>
      </c>
      <c r="F9" s="44">
        <f>'Teeth basic data corr crown h'!BJ105</f>
        <v>22.90909090909091</v>
      </c>
      <c r="G9" s="48">
        <f>'Teeth basic data corr crown h'!BJ106</f>
        <v>15.272727272727272</v>
      </c>
      <c r="H9" s="48">
        <f>'Teeth basic data corr crown h'!BJ107</f>
        <v>42</v>
      </c>
      <c r="I9" s="48">
        <f>'Teeth basic data corr crown h'!BG106</f>
        <v>8.5909090909090899</v>
      </c>
      <c r="J9" s="48">
        <f>C9/'Teeth basic data corr crown h'!BI98</f>
        <v>136.59090909090912</v>
      </c>
      <c r="K9" s="48">
        <f>'Teeth basic data corr crown h'!BK105</f>
        <v>81.13636363636364</v>
      </c>
      <c r="L9" s="48">
        <f>'Teeth basic data corr crown h'!BE106</f>
        <v>30.426136363636346</v>
      </c>
      <c r="M9" s="88">
        <f>D9/'Teeth basic data corr crown h'!BI98</f>
        <v>81.13636363636364</v>
      </c>
      <c r="N9" s="44">
        <f>'Teeth basic data corr crown h'!BI151</f>
        <v>32.476190476190474</v>
      </c>
      <c r="O9" s="48">
        <f>'Teeth basic data corr crown h'!BI152</f>
        <v>19.485714285714284</v>
      </c>
      <c r="P9" s="48">
        <f>'Teeth basic data corr crown h'!BI153</f>
        <v>68.2</v>
      </c>
      <c r="Q9" s="48">
        <f>'Teeth basic data corr crown h'!BF152</f>
        <v>12.990476190476194</v>
      </c>
      <c r="R9" s="48">
        <f>C9/'Teeth basic data corr crown h'!BH144</f>
        <v>143.0952380952381</v>
      </c>
      <c r="S9" s="48">
        <f>'Teeth basic data corr crown h'!BJ151</f>
        <v>84.999999999999986</v>
      </c>
      <c r="T9" s="48">
        <f>'Teeth basic data corr crown h'!BD152</f>
        <v>34</v>
      </c>
      <c r="U9" s="88">
        <f>D9/'Teeth basic data corr crown h'!BH144</f>
        <v>84.999999999999986</v>
      </c>
      <c r="V9" s="44">
        <f>'Teeth basic data corr crown h'!BJ195</f>
        <v>31.882352941176471</v>
      </c>
      <c r="W9" s="47">
        <f>'Teeth basic data corr crown h'!BJ196</f>
        <v>19.357142857142858</v>
      </c>
      <c r="X9" s="47">
        <f>'Teeth basic data corr crown h'!BJ197</f>
        <v>60.222222222222229</v>
      </c>
      <c r="Y9" s="47">
        <f>'Teeth basic data corr crown h'!BG196</f>
        <v>13.2843137254902</v>
      </c>
      <c r="Z9" s="47">
        <f>C9/'Teeth basic data corr crown h'!BI188</f>
        <v>176.76470588235296</v>
      </c>
      <c r="AA9" s="47">
        <f>'Teeth basic data corr crown h'!BK195</f>
        <v>104.99999999999999</v>
      </c>
      <c r="AB9" s="47">
        <f>'Teeth basic data corr crown h'!BE196</f>
        <v>43.750000000000014</v>
      </c>
      <c r="AC9" s="88">
        <f>D9/'Teeth basic data corr crown h'!BI188</f>
        <v>104.99999999999999</v>
      </c>
      <c r="AD9" s="66"/>
      <c r="AE9" s="29"/>
      <c r="AF9" s="29"/>
      <c r="AG9" s="29"/>
      <c r="AH9" s="28"/>
      <c r="AI9" s="28"/>
      <c r="AJ9" s="28"/>
      <c r="AK9" s="74"/>
      <c r="AL9" s="66"/>
      <c r="AM9" s="29"/>
      <c r="AN9" s="29"/>
      <c r="AO9" s="29"/>
      <c r="AP9" s="28"/>
      <c r="AQ9" s="28"/>
      <c r="AR9" s="28"/>
      <c r="AS9" s="74"/>
      <c r="AT9" s="66"/>
      <c r="AU9" s="29"/>
      <c r="AV9" s="29"/>
      <c r="AW9" s="29"/>
      <c r="AX9" s="28"/>
      <c r="AY9" s="28"/>
      <c r="AZ9" s="28"/>
      <c r="BA9" s="74"/>
      <c r="BB9" s="66"/>
      <c r="BC9" s="29"/>
      <c r="BD9" s="29"/>
      <c r="BE9" s="29"/>
      <c r="BF9" s="28"/>
      <c r="BG9" s="28"/>
      <c r="BH9" s="28"/>
      <c r="BI9" s="74"/>
      <c r="BJ9" s="66"/>
      <c r="BK9" s="29"/>
      <c r="BL9" s="29"/>
      <c r="BM9" s="29"/>
      <c r="BN9" s="28"/>
      <c r="BO9" s="28"/>
      <c r="BP9" s="28"/>
      <c r="BQ9" s="74"/>
      <c r="BR9" s="66"/>
      <c r="BS9" s="29"/>
      <c r="BT9" s="29"/>
      <c r="BU9" s="29"/>
      <c r="BV9" s="28"/>
      <c r="BW9" s="28"/>
      <c r="BX9" s="28"/>
      <c r="BY9" s="74"/>
      <c r="BZ9" s="66"/>
      <c r="CA9" s="29"/>
      <c r="CB9" s="29"/>
      <c r="CC9" s="29"/>
      <c r="CD9" s="28"/>
      <c r="CE9" s="28"/>
      <c r="CF9" s="28"/>
      <c r="CG9" s="74"/>
      <c r="CH9" s="66"/>
      <c r="CI9" s="29"/>
      <c r="CJ9" s="29"/>
      <c r="CK9" s="29"/>
      <c r="CL9" s="28"/>
      <c r="CM9" s="28"/>
      <c r="CN9" s="28"/>
      <c r="CO9" s="74"/>
      <c r="CP9" s="66"/>
      <c r="CQ9" s="29"/>
      <c r="CR9" s="29"/>
      <c r="CS9" s="29"/>
      <c r="CT9" s="28"/>
      <c r="CU9" s="28"/>
      <c r="CV9" s="28"/>
      <c r="CW9" s="74"/>
      <c r="CX9" s="66"/>
      <c r="CY9" s="29"/>
      <c r="CZ9" s="29"/>
      <c r="DA9" s="29"/>
      <c r="DB9" s="28"/>
      <c r="DC9" s="28"/>
      <c r="DD9" s="28"/>
      <c r="DE9" s="74"/>
      <c r="DF9" s="66"/>
      <c r="DG9" s="29"/>
      <c r="DH9" s="29"/>
      <c r="DI9" s="29"/>
      <c r="DJ9" s="28"/>
      <c r="DK9" s="28"/>
      <c r="DL9" s="28"/>
      <c r="DM9" s="74"/>
      <c r="DN9" s="66"/>
      <c r="DO9" s="29"/>
      <c r="DP9" s="29"/>
      <c r="DQ9" s="29"/>
      <c r="DR9" s="28"/>
      <c r="DS9" s="28"/>
      <c r="DT9" s="28"/>
      <c r="DU9" s="74"/>
      <c r="DV9" s="66"/>
      <c r="DW9" s="29"/>
      <c r="DX9" s="29"/>
      <c r="DY9" s="29"/>
      <c r="DZ9" s="28"/>
      <c r="EA9" s="28"/>
      <c r="EB9" s="28"/>
      <c r="EC9" s="74"/>
      <c r="ED9" s="66"/>
      <c r="EE9" s="29"/>
      <c r="EF9" s="29"/>
      <c r="EG9" s="29"/>
      <c r="EH9" s="28"/>
      <c r="EI9" s="28"/>
      <c r="EJ9" s="28"/>
      <c r="EK9" s="74"/>
      <c r="EL9" s="66"/>
      <c r="EM9" s="29"/>
      <c r="EN9" s="29"/>
      <c r="EO9" s="29"/>
      <c r="EP9" s="28"/>
      <c r="EQ9" s="28"/>
      <c r="ER9" s="28"/>
      <c r="ES9" s="74"/>
      <c r="ET9" s="66"/>
      <c r="EU9" s="29"/>
      <c r="EV9" s="29"/>
      <c r="EW9" s="29"/>
      <c r="EX9" s="28"/>
      <c r="EY9" s="28"/>
      <c r="EZ9" s="28"/>
      <c r="FA9" s="74"/>
      <c r="FB9" s="66"/>
      <c r="FC9" s="29"/>
      <c r="FD9" s="29"/>
      <c r="FE9" s="29"/>
      <c r="FF9" s="28"/>
      <c r="FG9" s="28"/>
      <c r="FH9" s="28"/>
      <c r="FI9" s="74"/>
      <c r="FJ9" s="66"/>
      <c r="FK9" s="29"/>
      <c r="FL9" s="29"/>
      <c r="FM9" s="29"/>
      <c r="FN9" s="28"/>
      <c r="FO9" s="28"/>
      <c r="FP9" s="28"/>
      <c r="FQ9" s="74"/>
      <c r="FR9" s="66"/>
      <c r="FS9" s="29"/>
      <c r="FT9" s="29"/>
      <c r="FU9" s="29"/>
      <c r="FV9" s="28"/>
      <c r="FW9" s="28"/>
      <c r="FX9" s="28"/>
      <c r="FY9" s="74"/>
      <c r="FZ9" s="66"/>
      <c r="GA9" s="29"/>
      <c r="GB9" s="29"/>
      <c r="GC9" s="29"/>
      <c r="GD9" s="28"/>
      <c r="GE9" s="28"/>
      <c r="GF9" s="28"/>
      <c r="GG9" s="74"/>
      <c r="GH9" s="44">
        <f>(F9+N9+V9)/3</f>
        <v>29.089211442152617</v>
      </c>
      <c r="GI9" s="38">
        <f>(I9+Q9+Y9)/3</f>
        <v>11.621899668958497</v>
      </c>
      <c r="GJ9" s="42">
        <f>(K9+S9+AA9)/3</f>
        <v>90.378787878787875</v>
      </c>
      <c r="GK9" s="42">
        <f>(L9+T9+AB9)/3</f>
        <v>36.058712121212118</v>
      </c>
      <c r="GL9" s="47">
        <f>(K9+S9+AA9)/3</f>
        <v>90.378787878787875</v>
      </c>
      <c r="GM9" s="47">
        <f>(L9+T9+AB9)/3</f>
        <v>36.058712121212118</v>
      </c>
      <c r="GN9" s="47"/>
      <c r="GO9" s="47"/>
      <c r="GP9" s="47"/>
      <c r="GQ9" s="47"/>
      <c r="GR9" s="124">
        <f>(M9+U9+AC9)/3</f>
        <v>90.378787878787875</v>
      </c>
      <c r="GS9" s="125">
        <f>(M9+U9+AC9)/3</f>
        <v>90.378787878787875</v>
      </c>
      <c r="GT9" s="47">
        <f>('Teeth basic data corr crown h'!BE106+'Teeth basic data corr crown h'!BD152+'Teeth basic data corr crown h'!BE196)/3</f>
        <v>36.058712121212118</v>
      </c>
      <c r="GU9" s="130">
        <f t="shared" si="0"/>
        <v>89.25</v>
      </c>
      <c r="GV9" s="38"/>
      <c r="GW9" s="38">
        <f>(M9+U9+AC9)/3</f>
        <v>90.378787878787875</v>
      </c>
      <c r="GX9" s="38"/>
      <c r="GY9" s="37">
        <f>GJ8/GS8</f>
        <v>1.0260897279176209</v>
      </c>
      <c r="GZ9" s="30">
        <f t="shared" si="1"/>
        <v>3.1069521447330026</v>
      </c>
      <c r="HA9" s="38"/>
      <c r="HB9" s="38"/>
      <c r="HC9" s="38"/>
      <c r="HD9" s="38"/>
    </row>
    <row r="10" spans="1:212" s="5" customFormat="1" x14ac:dyDescent="0.25">
      <c r="A10" s="9">
        <v>2</v>
      </c>
      <c r="B10" s="7" t="s">
        <v>16</v>
      </c>
      <c r="C10" s="159">
        <v>31.695</v>
      </c>
      <c r="D10" s="39">
        <v>7.7650000000000006</v>
      </c>
      <c r="E10" s="143">
        <f>'Teeth basic data corr crown h'!BS50</f>
        <v>3.4000000000000002E-2</v>
      </c>
      <c r="F10" s="76">
        <f>'Teeth basic data corr crown h'!BT21</f>
        <v>10.013157894736842</v>
      </c>
      <c r="G10" s="91">
        <f>'Teeth basic data corr crown h'!BT22</f>
        <v>5.0733333333333333</v>
      </c>
      <c r="H10" s="91">
        <f>'Teeth basic data corr crown h'!BT23</f>
        <v>20.567567567567568</v>
      </c>
      <c r="I10" s="91">
        <f>'Teeth basic data corr crown h'!BQ22</f>
        <v>9.0118421052631561</v>
      </c>
      <c r="J10" s="91">
        <f>C10/'Teeth basic data corr crown h'!BS14</f>
        <v>417.03947368421052</v>
      </c>
      <c r="K10" s="91">
        <f>'Teeth basic data corr crown h'!BU21</f>
        <v>102.17105263157896</v>
      </c>
      <c r="L10" s="91">
        <f>'Teeth basic data corr crown h'!BO22</f>
        <v>91.953947368421041</v>
      </c>
      <c r="M10" s="77">
        <f>D10/'Teeth basic data corr crown h'!BS14</f>
        <v>102.17105263157896</v>
      </c>
      <c r="N10" s="76">
        <f>'Teeth basic data corr crown h'!BT57</f>
        <v>23.264705882352942</v>
      </c>
      <c r="O10" s="99">
        <f>'Teeth basic data corr crown h'!BT58</f>
        <v>12.967213114754099</v>
      </c>
      <c r="P10" s="99">
        <f>'Teeth basic data corr crown h'!BT59</f>
        <v>39.550000000000004</v>
      </c>
      <c r="Q10" s="99">
        <f>'Teeth basic data corr crown h'!BQ58</f>
        <v>12.689839572192511</v>
      </c>
      <c r="R10" s="99">
        <f>C10/'Teeth basic data corr crown h'!BS50</f>
        <v>932.2058823529411</v>
      </c>
      <c r="S10" s="99">
        <f>'Teeth basic data corr crown h'!BU57</f>
        <v>228.38235294117646</v>
      </c>
      <c r="T10" s="99">
        <f>'Teeth basic data corr crown h'!BO58</f>
        <v>124.57219251336898</v>
      </c>
      <c r="U10" s="77">
        <f>D10/'Teeth basic data corr crown h'!BS50</f>
        <v>228.38235294117646</v>
      </c>
      <c r="V10" s="67"/>
      <c r="W10" s="32"/>
      <c r="X10" s="32"/>
      <c r="Y10" s="32"/>
      <c r="Z10" s="32"/>
      <c r="AA10" s="32"/>
      <c r="AB10" s="32"/>
      <c r="AC10" s="68"/>
      <c r="AD10" s="67"/>
      <c r="AE10" s="27"/>
      <c r="AF10" s="27"/>
      <c r="AG10" s="27"/>
      <c r="AH10" s="32"/>
      <c r="AI10" s="32"/>
      <c r="AJ10" s="32"/>
      <c r="AK10" s="68"/>
      <c r="AL10" s="67"/>
      <c r="AM10" s="27"/>
      <c r="AN10" s="27"/>
      <c r="AO10" s="27"/>
      <c r="AP10" s="32"/>
      <c r="AQ10" s="32"/>
      <c r="AR10" s="32"/>
      <c r="AS10" s="68"/>
      <c r="AT10" s="67"/>
      <c r="AU10" s="27"/>
      <c r="AV10" s="27"/>
      <c r="AW10" s="27"/>
      <c r="AX10" s="32"/>
      <c r="AY10" s="32"/>
      <c r="AZ10" s="32"/>
      <c r="BA10" s="68"/>
      <c r="BB10" s="67"/>
      <c r="BC10" s="27"/>
      <c r="BD10" s="27"/>
      <c r="BE10" s="27"/>
      <c r="BF10" s="32"/>
      <c r="BG10" s="32"/>
      <c r="BH10" s="32"/>
      <c r="BI10" s="68"/>
      <c r="BJ10" s="67"/>
      <c r="BK10" s="27"/>
      <c r="BL10" s="27"/>
      <c r="BM10" s="27"/>
      <c r="BN10" s="32"/>
      <c r="BO10" s="32"/>
      <c r="BP10" s="32"/>
      <c r="BQ10" s="68"/>
      <c r="BR10" s="67"/>
      <c r="BS10" s="27"/>
      <c r="BT10" s="27"/>
      <c r="BU10" s="27"/>
      <c r="BV10" s="32"/>
      <c r="BW10" s="32"/>
      <c r="BX10" s="32"/>
      <c r="BY10" s="68"/>
      <c r="BZ10" s="67"/>
      <c r="CA10" s="27"/>
      <c r="CB10" s="27"/>
      <c r="CC10" s="27"/>
      <c r="CD10" s="32"/>
      <c r="CE10" s="32"/>
      <c r="CF10" s="32"/>
      <c r="CG10" s="68"/>
      <c r="CH10" s="67"/>
      <c r="CI10" s="27"/>
      <c r="CJ10" s="27"/>
      <c r="CK10" s="27"/>
      <c r="CL10" s="32"/>
      <c r="CM10" s="32"/>
      <c r="CN10" s="32"/>
      <c r="CO10" s="68"/>
      <c r="CP10" s="67"/>
      <c r="CQ10" s="27"/>
      <c r="CR10" s="27"/>
      <c r="CS10" s="27"/>
      <c r="CT10" s="32"/>
      <c r="CU10" s="32"/>
      <c r="CV10" s="32"/>
      <c r="CW10" s="68"/>
      <c r="CX10" s="67"/>
      <c r="CY10" s="27"/>
      <c r="CZ10" s="27"/>
      <c r="DA10" s="27"/>
      <c r="DB10" s="32"/>
      <c r="DC10" s="32"/>
      <c r="DD10" s="32"/>
      <c r="DE10" s="68"/>
      <c r="DF10" s="67"/>
      <c r="DG10" s="27"/>
      <c r="DH10" s="27"/>
      <c r="DI10" s="27"/>
      <c r="DJ10" s="32"/>
      <c r="DK10" s="32"/>
      <c r="DL10" s="32"/>
      <c r="DM10" s="68"/>
      <c r="DN10" s="67"/>
      <c r="DO10" s="27"/>
      <c r="DP10" s="27"/>
      <c r="DQ10" s="27"/>
      <c r="DR10" s="32"/>
      <c r="DS10" s="32"/>
      <c r="DT10" s="32"/>
      <c r="DU10" s="68"/>
      <c r="DV10" s="67"/>
      <c r="DW10" s="27"/>
      <c r="DX10" s="27"/>
      <c r="DY10" s="27"/>
      <c r="DZ10" s="32"/>
      <c r="EA10" s="32"/>
      <c r="EB10" s="32"/>
      <c r="EC10" s="68"/>
      <c r="ED10" s="67"/>
      <c r="EE10" s="27"/>
      <c r="EF10" s="27"/>
      <c r="EG10" s="27"/>
      <c r="EH10" s="32"/>
      <c r="EI10" s="32"/>
      <c r="EJ10" s="32"/>
      <c r="EK10" s="68"/>
      <c r="EL10" s="67"/>
      <c r="EM10" s="27"/>
      <c r="EN10" s="27"/>
      <c r="EO10" s="27"/>
      <c r="EP10" s="32"/>
      <c r="EQ10" s="32"/>
      <c r="ER10" s="32"/>
      <c r="ES10" s="68"/>
      <c r="ET10" s="67"/>
      <c r="EU10" s="27"/>
      <c r="EV10" s="27"/>
      <c r="EW10" s="27"/>
      <c r="EX10" s="32"/>
      <c r="EY10" s="32"/>
      <c r="EZ10" s="32"/>
      <c r="FA10" s="68"/>
      <c r="FB10" s="67"/>
      <c r="FC10" s="27"/>
      <c r="FD10" s="27"/>
      <c r="FE10" s="27"/>
      <c r="FF10" s="32"/>
      <c r="FG10" s="32"/>
      <c r="FH10" s="32"/>
      <c r="FI10" s="68"/>
      <c r="FJ10" s="67"/>
      <c r="FK10" s="27"/>
      <c r="FL10" s="27"/>
      <c r="FM10" s="27"/>
      <c r="FN10" s="32"/>
      <c r="FO10" s="32"/>
      <c r="FP10" s="32"/>
      <c r="FQ10" s="68"/>
      <c r="FR10" s="67"/>
      <c r="FS10" s="27"/>
      <c r="FT10" s="27"/>
      <c r="FU10" s="27"/>
      <c r="FV10" s="32"/>
      <c r="FW10" s="32"/>
      <c r="FX10" s="32"/>
      <c r="FY10" s="68"/>
      <c r="FZ10" s="67"/>
      <c r="GA10" s="27"/>
      <c r="GB10" s="27"/>
      <c r="GC10" s="27"/>
      <c r="GD10" s="32"/>
      <c r="GE10" s="32"/>
      <c r="GF10" s="32"/>
      <c r="GG10" s="68"/>
      <c r="GH10" s="76">
        <f>(F10+N10)/2</f>
        <v>16.638931888544892</v>
      </c>
      <c r="GI10" s="39">
        <f>(I10+Q10)/2</f>
        <v>10.850840838727834</v>
      </c>
      <c r="GJ10" s="43">
        <f>(K10+S10)/2</f>
        <v>165.27670278637771</v>
      </c>
      <c r="GK10" s="43">
        <f>(L10+T10)/2</f>
        <v>108.26306994089501</v>
      </c>
      <c r="GL10" s="46"/>
      <c r="GM10" s="46"/>
      <c r="GN10" s="144">
        <f>K10</f>
        <v>102.17105263157896</v>
      </c>
      <c r="GO10" s="145"/>
      <c r="GP10" s="145"/>
      <c r="GQ10" s="145"/>
      <c r="GR10" s="45">
        <f>(M10+U10)/2</f>
        <v>165.27670278637771</v>
      </c>
      <c r="GS10" s="54"/>
      <c r="GT10" s="145">
        <f>('Teeth basic data corr crown h'!BO22+'Teeth basic data corr crown h'!BO58)/2</f>
        <v>108.26306994089501</v>
      </c>
      <c r="GU10" s="38">
        <f t="shared" si="0"/>
        <v>228.38235294117646</v>
      </c>
      <c r="GV10" s="39"/>
      <c r="GW10" s="131">
        <f>(M10+U10)/2</f>
        <v>165.27670278637771</v>
      </c>
      <c r="GX10" s="131"/>
      <c r="GY10" s="37">
        <f>GJ9/GS9</f>
        <v>1</v>
      </c>
      <c r="GZ10" s="30">
        <f t="shared" si="1"/>
        <v>9.9331317595069191</v>
      </c>
      <c r="HA10" s="38"/>
      <c r="HB10" s="38"/>
      <c r="HC10" s="38"/>
      <c r="HD10" s="38"/>
    </row>
    <row r="11" spans="1:212" x14ac:dyDescent="0.25">
      <c r="A11" s="9">
        <v>4</v>
      </c>
      <c r="B11" s="7" t="s">
        <v>17</v>
      </c>
      <c r="C11" s="158">
        <v>26.395</v>
      </c>
      <c r="D11" s="43">
        <v>6.415</v>
      </c>
      <c r="E11" s="98">
        <f>('Teeth basic data corr crown h'!CD450+'Teeth basic data corr crown h'!CD332+'Teeth basic data corr crown h'!CD259+'Teeth basic data corr crown h'!CD153)/4</f>
        <v>1.8749999999999999E-2</v>
      </c>
      <c r="F11" s="76">
        <f>'Teeth basic data corr crown h'!CE149</f>
        <v>89.227272727272734</v>
      </c>
      <c r="G11" s="100">
        <f>'Teeth basic data corr crown h'!CE150</f>
        <v>42.673913043478265</v>
      </c>
      <c r="H11" s="100">
        <f>'Teeth basic data corr crown h'!CE151</f>
        <v>178.45454545454547</v>
      </c>
      <c r="I11" s="100">
        <f>'Teeth basic data corr crown h'!CB150</f>
        <v>33.460227272727266</v>
      </c>
      <c r="J11" s="100">
        <f>C11/'Teeth basic data corr crown h'!CD153</f>
        <v>1256.9047619047617</v>
      </c>
      <c r="K11" s="100">
        <f>'Teeth basic data corr crown h'!CF160</f>
        <v>305.47619047619048</v>
      </c>
      <c r="L11" s="100">
        <f>'Teeth basic data corr crown h'!BZ161</f>
        <v>187.98534798534791</v>
      </c>
      <c r="M11" s="77">
        <f>D11/'Teeth basic data corr crown h'!CD153</f>
        <v>305.47619047619048</v>
      </c>
      <c r="N11" s="76">
        <f>'Teeth basic data corr crown h'!CE266</f>
        <v>94.111111111111114</v>
      </c>
      <c r="O11" s="100">
        <f>'Teeth basic data corr crown h'!CE267</f>
        <v>48.399999999999991</v>
      </c>
      <c r="P11" s="100">
        <f>'Teeth basic data corr crown h'!CE268</f>
        <v>282.33333333333331</v>
      </c>
      <c r="Q11" s="100">
        <f>'Teeth basic data corr crown h'!CB267</f>
        <v>36.196581196581207</v>
      </c>
      <c r="R11" s="100">
        <f>'Teeth comparison corr crowns'!C11/'Teeth basic data corr crown h'!CD259</f>
        <v>1466.3888888888889</v>
      </c>
      <c r="S11" s="100">
        <f>'Teeth basic data corr crown h'!CF266</f>
        <v>356.38888888888891</v>
      </c>
      <c r="T11" s="100">
        <f>'Teeth basic data corr crown h'!BZ267</f>
        <v>137.07264957264965</v>
      </c>
      <c r="U11" s="77">
        <f>D11/'Teeth basic data corr crown h'!CD259</f>
        <v>356.38888888888891</v>
      </c>
      <c r="V11" s="76">
        <f>'Teeth basic data corr crown h'!CE339</f>
        <v>62.130434782608695</v>
      </c>
      <c r="W11" s="46">
        <f>'Teeth basic data corr crown h'!CE340</f>
        <v>37.60526315789474</v>
      </c>
      <c r="X11" s="46">
        <f>'Teeth basic data corr crown h'!CE341</f>
        <v>102.07142857142857</v>
      </c>
      <c r="Y11" s="46">
        <f>'Teeth basic data corr crown h'!CB340</f>
        <v>17.258454106280205</v>
      </c>
      <c r="Z11" s="46">
        <f>C11/'Teeth basic data corr crown h'!CD332</f>
        <v>1147.608695652174</v>
      </c>
      <c r="AA11" s="46">
        <f>'Teeth basic data corr crown h'!CF339</f>
        <v>278.91304347826087</v>
      </c>
      <c r="AB11" s="46">
        <f>'Teeth basic data corr crown h'!BZ340</f>
        <v>77.47584541062804</v>
      </c>
      <c r="AC11" s="77">
        <f>D11/'Teeth basic data corr crown h'!CD332</f>
        <v>278.91304347826087</v>
      </c>
      <c r="AD11" s="76">
        <f>'Teeth basic data corr crown h'!CE457</f>
        <v>105.15384615384616</v>
      </c>
      <c r="AE11" s="46">
        <f>'Teeth basic data corr crown h'!CE458</f>
        <v>54.68</v>
      </c>
      <c r="AF11" s="46">
        <f>'Teeth basic data corr crown h'!CE459</f>
        <v>341.75</v>
      </c>
      <c r="AG11" s="46">
        <f>'Teeth basic data corr crown h'!CB458</f>
        <v>31.546153846153857</v>
      </c>
      <c r="AH11" s="46">
        <f>'Teeth comparison corr crowns'!C11/'Teeth basic data corr crown h'!CD450</f>
        <v>2030.3846153846155</v>
      </c>
      <c r="AI11" s="46">
        <f>'Teeth basic data corr crown h'!CF457</f>
        <v>493.46153846153851</v>
      </c>
      <c r="AJ11" s="46">
        <f>'Teeth basic data corr crown h'!BZ458</f>
        <v>148.0384615384616</v>
      </c>
      <c r="AK11" s="77">
        <f>D11/'Teeth basic data corr crown h'!CD450</f>
        <v>493.46153846153851</v>
      </c>
      <c r="AL11" s="67"/>
      <c r="AM11" s="27"/>
      <c r="AN11" s="27"/>
      <c r="AO11" s="27"/>
      <c r="AP11" s="32"/>
      <c r="AQ11" s="32"/>
      <c r="AR11" s="32"/>
      <c r="AS11" s="68"/>
      <c r="AT11" s="67"/>
      <c r="AU11" s="27"/>
      <c r="AV11" s="27"/>
      <c r="AW11" s="27"/>
      <c r="AX11" s="32"/>
      <c r="AY11" s="32"/>
      <c r="AZ11" s="32"/>
      <c r="BA11" s="68"/>
      <c r="BB11" s="67"/>
      <c r="BC11" s="27"/>
      <c r="BD11" s="27"/>
      <c r="BE11" s="27"/>
      <c r="BF11" s="32"/>
      <c r="BG11" s="32"/>
      <c r="BH11" s="32"/>
      <c r="BI11" s="68"/>
      <c r="BJ11" s="67"/>
      <c r="BK11" s="27"/>
      <c r="BL11" s="27"/>
      <c r="BM11" s="27"/>
      <c r="BN11" s="32"/>
      <c r="BO11" s="32"/>
      <c r="BP11" s="32"/>
      <c r="BQ11" s="68"/>
      <c r="BR11" s="67"/>
      <c r="BS11" s="27"/>
      <c r="BT11" s="27"/>
      <c r="BU11" s="27"/>
      <c r="BV11" s="32"/>
      <c r="BW11" s="32"/>
      <c r="BX11" s="32"/>
      <c r="BY11" s="68"/>
      <c r="BZ11" s="67"/>
      <c r="CA11" s="27"/>
      <c r="CB11" s="27"/>
      <c r="CC11" s="27"/>
      <c r="CD11" s="32"/>
      <c r="CE11" s="32"/>
      <c r="CF11" s="32"/>
      <c r="CG11" s="68"/>
      <c r="CH11" s="67"/>
      <c r="CI11" s="27"/>
      <c r="CJ11" s="27"/>
      <c r="CK11" s="27"/>
      <c r="CL11" s="32"/>
      <c r="CM11" s="32"/>
      <c r="CN11" s="32"/>
      <c r="CO11" s="68"/>
      <c r="CP11" s="67"/>
      <c r="CQ11" s="27"/>
      <c r="CR11" s="27"/>
      <c r="CS11" s="27"/>
      <c r="CT11" s="32"/>
      <c r="CU11" s="32"/>
      <c r="CV11" s="32"/>
      <c r="CW11" s="68"/>
      <c r="CX11" s="67"/>
      <c r="CY11" s="27"/>
      <c r="CZ11" s="27"/>
      <c r="DA11" s="27"/>
      <c r="DB11" s="32"/>
      <c r="DC11" s="32"/>
      <c r="DD11" s="32"/>
      <c r="DE11" s="68"/>
      <c r="DF11" s="67"/>
      <c r="DG11" s="27"/>
      <c r="DH11" s="27"/>
      <c r="DI11" s="27"/>
      <c r="DJ11" s="32"/>
      <c r="DK11" s="32"/>
      <c r="DL11" s="32"/>
      <c r="DM11" s="68"/>
      <c r="DN11" s="67"/>
      <c r="DO11" s="27"/>
      <c r="DP11" s="27"/>
      <c r="DQ11" s="27"/>
      <c r="DR11" s="32"/>
      <c r="DS11" s="32"/>
      <c r="DT11" s="32"/>
      <c r="DU11" s="68"/>
      <c r="DV11" s="67"/>
      <c r="DW11" s="27"/>
      <c r="DX11" s="27"/>
      <c r="DY11" s="27"/>
      <c r="DZ11" s="32"/>
      <c r="EA11" s="32"/>
      <c r="EB11" s="32"/>
      <c r="EC11" s="68"/>
      <c r="ED11" s="67"/>
      <c r="EE11" s="27"/>
      <c r="EF11" s="27"/>
      <c r="EG11" s="27"/>
      <c r="EH11" s="32"/>
      <c r="EI11" s="32"/>
      <c r="EJ11" s="32"/>
      <c r="EK11" s="68"/>
      <c r="EL11" s="67"/>
      <c r="EM11" s="27"/>
      <c r="EN11" s="27"/>
      <c r="EO11" s="27"/>
      <c r="EP11" s="32"/>
      <c r="EQ11" s="32"/>
      <c r="ER11" s="32"/>
      <c r="ES11" s="68"/>
      <c r="ET11" s="67"/>
      <c r="EU11" s="27"/>
      <c r="EV11" s="27"/>
      <c r="EW11" s="27"/>
      <c r="EX11" s="32"/>
      <c r="EY11" s="32"/>
      <c r="EZ11" s="32"/>
      <c r="FA11" s="68"/>
      <c r="FB11" s="67"/>
      <c r="FC11" s="27"/>
      <c r="FD11" s="27"/>
      <c r="FE11" s="27"/>
      <c r="FF11" s="32"/>
      <c r="FG11" s="32"/>
      <c r="FH11" s="32"/>
      <c r="FI11" s="68"/>
      <c r="FJ11" s="67"/>
      <c r="FK11" s="27"/>
      <c r="FL11" s="27"/>
      <c r="FM11" s="27"/>
      <c r="FN11" s="32"/>
      <c r="FO11" s="32"/>
      <c r="FP11" s="32"/>
      <c r="FQ11" s="68"/>
      <c r="FR11" s="67"/>
      <c r="FS11" s="27"/>
      <c r="FT11" s="27"/>
      <c r="FU11" s="27"/>
      <c r="FV11" s="32"/>
      <c r="FW11" s="32"/>
      <c r="FX11" s="32"/>
      <c r="FY11" s="68"/>
      <c r="FZ11" s="67"/>
      <c r="GA11" s="27"/>
      <c r="GB11" s="27"/>
      <c r="GC11" s="27"/>
      <c r="GD11" s="32"/>
      <c r="GE11" s="32"/>
      <c r="GF11" s="32"/>
      <c r="GG11" s="68"/>
      <c r="GH11" s="76">
        <f>(F11+N11+V11+AD11)/4</f>
        <v>87.655666193709664</v>
      </c>
      <c r="GI11" s="39">
        <f>(I11+Q11+Y11+AG11)/4</f>
        <v>29.615354105435635</v>
      </c>
      <c r="GJ11" s="43">
        <f>(K11+S11+AA11+AI11)/4</f>
        <v>358.55991532621971</v>
      </c>
      <c r="GK11" s="43">
        <f>(L11+T11+AB11+AJ11)/4</f>
        <v>137.6430761267718</v>
      </c>
      <c r="GL11" s="46">
        <f>(K11+S11+AA11+AI11)/4</f>
        <v>358.55991532621971</v>
      </c>
      <c r="GM11" s="46">
        <f>(L11+T11+AB11+AJ11)/4</f>
        <v>137.6430761267718</v>
      </c>
      <c r="GN11" s="146"/>
      <c r="GO11" s="146"/>
      <c r="GP11" s="146"/>
      <c r="GQ11" s="146"/>
      <c r="GR11" s="45">
        <f>(M11+U11+AC11+AK11)/4</f>
        <v>358.55991532621971</v>
      </c>
      <c r="GS11" s="54">
        <f>(M11+U11+AC11)/3</f>
        <v>313.59270761444674</v>
      </c>
      <c r="GT11" s="46">
        <f>('Teeth basic data corr crown h'!BZ161+'Teeth basic data corr crown h'!BZ267+'Teeth basic data corr crown h'!BZ340+'Teeth basic data corr crown h'!BZ458)/4</f>
        <v>137.6430761267718</v>
      </c>
      <c r="GU11" s="39">
        <f t="shared" si="0"/>
        <v>342.13333333333333</v>
      </c>
      <c r="GV11" s="39"/>
      <c r="GW11" s="131">
        <f>(M11+U11+AC11+AK11)/4</f>
        <v>358.55991532621971</v>
      </c>
      <c r="GX11" s="131"/>
      <c r="GY11" s="37">
        <f t="shared" si="2"/>
        <v>1.1433936651583712</v>
      </c>
      <c r="GZ11" s="30">
        <f t="shared" si="1"/>
        <v>4.0905503419920466</v>
      </c>
    </row>
    <row r="12" spans="1:212" s="38" customFormat="1" x14ac:dyDescent="0.25">
      <c r="A12" s="38">
        <v>3</v>
      </c>
      <c r="B12" s="49" t="s">
        <v>18</v>
      </c>
      <c r="C12" s="160">
        <v>32.575000000000003</v>
      </c>
      <c r="D12" s="39">
        <v>4.625</v>
      </c>
      <c r="E12" s="103">
        <f>('Teeth basic data corr crown h'!CN123+'Teeth basic data corr crown h'!CN83+'Teeth basic data corr crown h'!CN40)/3</f>
        <v>2.2000000000000002E-2</v>
      </c>
      <c r="F12" s="76">
        <f>'Teeth basic data corr crown h'!CO47</f>
        <v>36.523809523809526</v>
      </c>
      <c r="G12" s="83">
        <f>'Teeth basic data corr crown h'!CO48</f>
        <v>23.242424242424242</v>
      </c>
      <c r="H12" s="83">
        <f>'Teeth basic data corr crown h'!CO49</f>
        <v>54.785714285714285</v>
      </c>
      <c r="I12" s="83">
        <f>'Teeth basic data corr crown h'!CL48</f>
        <v>8.5938375350140035</v>
      </c>
      <c r="J12" s="83">
        <f>C12/'Teeth basic data corr crown h'!CN40</f>
        <v>1551.1904761904761</v>
      </c>
      <c r="K12" s="83">
        <f>'Teeth basic data corr crown h'!CP47</f>
        <v>220.23809523809521</v>
      </c>
      <c r="L12" s="83">
        <f>'Teeth basic data corr crown h'!CJ48</f>
        <v>51.820728291316556</v>
      </c>
      <c r="M12" s="77">
        <f>D12/'Teeth basic data corr crown h'!CN40</f>
        <v>220.23809523809521</v>
      </c>
      <c r="N12" s="76">
        <f>'Teeth basic data corr crown h'!CO90</f>
        <v>29.952380952380949</v>
      </c>
      <c r="O12" s="99">
        <f>'Teeth basic data corr crown h'!CO91</f>
        <v>18.5</v>
      </c>
      <c r="P12" s="99">
        <f>'Teeth basic data corr crown h'!CO92</f>
        <v>52.416666666666664</v>
      </c>
      <c r="Q12" s="99">
        <f>'Teeth basic data corr crown h'!CL91</f>
        <v>9.360119047619051</v>
      </c>
      <c r="R12" s="99">
        <f>C12/'Teeth basic data corr crown h'!CN83</f>
        <v>1551.1904761904761</v>
      </c>
      <c r="S12" s="99">
        <f>'Teeth basic data corr crown h'!CP90</f>
        <v>220.23809523809521</v>
      </c>
      <c r="T12" s="99">
        <f>'Teeth basic data corr crown h'!CJ91</f>
        <v>68.824404761904788</v>
      </c>
      <c r="U12" s="77">
        <f>D12/'Teeth basic data corr crown h'!CN83</f>
        <v>220.23809523809521</v>
      </c>
      <c r="V12" s="76">
        <f>'Teeth basic data corr crown h'!CO130</f>
        <v>26.541666666666668</v>
      </c>
      <c r="W12" s="99">
        <f>'Teeth basic data corr crown h'!CO131</f>
        <v>16.763157894736842</v>
      </c>
      <c r="X12" s="99">
        <f>'Teeth basic data corr crown h'!CO132</f>
        <v>49</v>
      </c>
      <c r="Y12" s="99">
        <f>'Teeth basic data corr crown h'!CL131</f>
        <v>8.8472222222222179</v>
      </c>
      <c r="Z12" s="99">
        <f>C12/'Teeth basic data corr crown h'!CN123</f>
        <v>1357.2916666666667</v>
      </c>
      <c r="AA12" s="99">
        <f>'Teeth basic data corr crown h'!CP130</f>
        <v>192.70833333333334</v>
      </c>
      <c r="AB12" s="99">
        <f>'Teeth basic data corr crown h'!CJ131</f>
        <v>64.236111111111057</v>
      </c>
      <c r="AC12" s="77">
        <f>D12/'Teeth basic data corr crown h'!CN123</f>
        <v>192.70833333333334</v>
      </c>
      <c r="AD12" s="76"/>
      <c r="AE12" s="39"/>
      <c r="AF12" s="39"/>
      <c r="AG12" s="39"/>
      <c r="AH12" s="43"/>
      <c r="AI12" s="43"/>
      <c r="AJ12" s="43"/>
      <c r="AK12" s="77"/>
      <c r="AL12" s="76"/>
      <c r="AM12" s="39"/>
      <c r="AN12" s="39"/>
      <c r="AO12" s="39"/>
      <c r="AP12" s="43"/>
      <c r="AQ12" s="43"/>
      <c r="AR12" s="43"/>
      <c r="AS12" s="77"/>
      <c r="AT12" s="76"/>
      <c r="AU12" s="39"/>
      <c r="AV12" s="39"/>
      <c r="AW12" s="39"/>
      <c r="AX12" s="43"/>
      <c r="AY12" s="43"/>
      <c r="AZ12" s="43"/>
      <c r="BA12" s="77"/>
      <c r="BB12" s="76"/>
      <c r="BC12" s="39"/>
      <c r="BD12" s="39"/>
      <c r="BE12" s="39"/>
      <c r="BF12" s="43"/>
      <c r="BG12" s="43"/>
      <c r="BH12" s="43"/>
      <c r="BI12" s="77"/>
      <c r="BJ12" s="76"/>
      <c r="BK12" s="39"/>
      <c r="BL12" s="39"/>
      <c r="BM12" s="39"/>
      <c r="BN12" s="43"/>
      <c r="BO12" s="43"/>
      <c r="BP12" s="43"/>
      <c r="BQ12" s="77"/>
      <c r="BR12" s="76"/>
      <c r="BS12" s="39"/>
      <c r="BT12" s="39"/>
      <c r="BU12" s="39"/>
      <c r="BV12" s="43"/>
      <c r="BW12" s="43"/>
      <c r="BX12" s="43"/>
      <c r="BY12" s="77"/>
      <c r="BZ12" s="76"/>
      <c r="CA12" s="39"/>
      <c r="CB12" s="39"/>
      <c r="CC12" s="39"/>
      <c r="CD12" s="43"/>
      <c r="CE12" s="43"/>
      <c r="CF12" s="43"/>
      <c r="CG12" s="77"/>
      <c r="CH12" s="76"/>
      <c r="CI12" s="39"/>
      <c r="CJ12" s="39"/>
      <c r="CK12" s="39"/>
      <c r="CL12" s="43"/>
      <c r="CM12" s="43"/>
      <c r="CN12" s="43"/>
      <c r="CO12" s="77"/>
      <c r="CP12" s="76"/>
      <c r="CQ12" s="39"/>
      <c r="CR12" s="39"/>
      <c r="CS12" s="39"/>
      <c r="CT12" s="43"/>
      <c r="CU12" s="43"/>
      <c r="CV12" s="43"/>
      <c r="CW12" s="77"/>
      <c r="CX12" s="76"/>
      <c r="CY12" s="39"/>
      <c r="CZ12" s="39"/>
      <c r="DA12" s="39"/>
      <c r="DB12" s="43"/>
      <c r="DC12" s="43"/>
      <c r="DD12" s="43"/>
      <c r="DE12" s="77"/>
      <c r="DF12" s="76"/>
      <c r="DG12" s="39"/>
      <c r="DH12" s="39"/>
      <c r="DI12" s="39"/>
      <c r="DJ12" s="43"/>
      <c r="DK12" s="43"/>
      <c r="DL12" s="43"/>
      <c r="DM12" s="77"/>
      <c r="DN12" s="76"/>
      <c r="DO12" s="39"/>
      <c r="DP12" s="39"/>
      <c r="DQ12" s="39"/>
      <c r="DR12" s="43"/>
      <c r="DS12" s="43"/>
      <c r="DT12" s="43"/>
      <c r="DU12" s="77"/>
      <c r="DV12" s="76"/>
      <c r="DW12" s="39"/>
      <c r="DX12" s="39"/>
      <c r="DY12" s="39"/>
      <c r="DZ12" s="43"/>
      <c r="EA12" s="43"/>
      <c r="EB12" s="43"/>
      <c r="EC12" s="77"/>
      <c r="ED12" s="76"/>
      <c r="EE12" s="39"/>
      <c r="EF12" s="39"/>
      <c r="EG12" s="39"/>
      <c r="EH12" s="43"/>
      <c r="EI12" s="43"/>
      <c r="EJ12" s="43"/>
      <c r="EK12" s="77"/>
      <c r="EL12" s="76"/>
      <c r="EM12" s="39"/>
      <c r="EN12" s="39"/>
      <c r="EO12" s="39"/>
      <c r="EP12" s="43"/>
      <c r="EQ12" s="43"/>
      <c r="ER12" s="43"/>
      <c r="ES12" s="77"/>
      <c r="ET12" s="76"/>
      <c r="EU12" s="39"/>
      <c r="EV12" s="39"/>
      <c r="EW12" s="39"/>
      <c r="EX12" s="43"/>
      <c r="EY12" s="43"/>
      <c r="EZ12" s="43"/>
      <c r="FA12" s="77"/>
      <c r="FB12" s="76"/>
      <c r="FC12" s="39"/>
      <c r="FD12" s="39"/>
      <c r="FE12" s="39"/>
      <c r="FF12" s="43"/>
      <c r="FG12" s="43"/>
      <c r="FH12" s="43"/>
      <c r="FI12" s="77"/>
      <c r="FJ12" s="76"/>
      <c r="FK12" s="39"/>
      <c r="FL12" s="39"/>
      <c r="FM12" s="39"/>
      <c r="FN12" s="43"/>
      <c r="FO12" s="43"/>
      <c r="FP12" s="43"/>
      <c r="FQ12" s="77"/>
      <c r="FR12" s="76"/>
      <c r="FS12" s="39"/>
      <c r="FT12" s="39"/>
      <c r="FU12" s="39"/>
      <c r="FV12" s="43"/>
      <c r="FW12" s="43"/>
      <c r="FX12" s="43"/>
      <c r="FY12" s="77"/>
      <c r="FZ12" s="76"/>
      <c r="GA12" s="39"/>
      <c r="GB12" s="39"/>
      <c r="GC12" s="39"/>
      <c r="GD12" s="43"/>
      <c r="GE12" s="43"/>
      <c r="GF12" s="43"/>
      <c r="GG12" s="77"/>
      <c r="GH12" s="76">
        <f>(F12+N12+V12)/3</f>
        <v>31.005952380952383</v>
      </c>
      <c r="GI12" s="39">
        <f>(I12+Q12+Y12)/3</f>
        <v>8.9337262682850902</v>
      </c>
      <c r="GJ12" s="43">
        <f>(K12+S12+AA12)/3</f>
        <v>211.06150793650792</v>
      </c>
      <c r="GK12" s="43">
        <f>(L12+T12+AB12)/3</f>
        <v>61.627081388110803</v>
      </c>
      <c r="GL12" s="46"/>
      <c r="GM12" s="46"/>
      <c r="GN12" s="147">
        <f>K12</f>
        <v>220.23809523809521</v>
      </c>
      <c r="GO12" s="147">
        <f>L12</f>
        <v>51.820728291316556</v>
      </c>
      <c r="GP12" s="147"/>
      <c r="GQ12" s="147"/>
      <c r="GR12" s="45">
        <f>(M12+U12+AC12)/3</f>
        <v>211.06150793650792</v>
      </c>
      <c r="GS12" s="54"/>
      <c r="GT12" s="147">
        <f>('Teeth basic data corr crown h'!CJ48+'Teeth basic data corr crown h'!CJ91+'Teeth basic data corr crown h'!CJ131)/3</f>
        <v>61.627081388110803</v>
      </c>
      <c r="GU12" s="148">
        <f t="shared" si="0"/>
        <v>210.22727272727272</v>
      </c>
      <c r="GV12" s="148"/>
      <c r="GW12" s="39">
        <f>(M12+U12+AC12)/3</f>
        <v>211.06150793650792</v>
      </c>
      <c r="GX12" s="27"/>
      <c r="GY12" s="37"/>
      <c r="GZ12" s="30">
        <f t="shared" si="1"/>
        <v>6.807128687527995</v>
      </c>
    </row>
    <row r="13" spans="1:212" s="37" customFormat="1" x14ac:dyDescent="0.25">
      <c r="A13" s="37">
        <v>3</v>
      </c>
      <c r="B13" s="50" t="s">
        <v>127</v>
      </c>
      <c r="C13" s="160">
        <v>1.9349999999999998</v>
      </c>
      <c r="D13" s="38">
        <v>1.175</v>
      </c>
      <c r="E13" s="104">
        <f>('Teeth basic data corr crown h'!CY57+'Teeth basic data corr crown h'!CY136+'Teeth basic data corr crown h'!CY220)/3</f>
        <v>1.2999999999999999E-2</v>
      </c>
      <c r="F13" s="44">
        <f>'Teeth basic data corr crown h'!CZ70</f>
        <v>54.769230769230766</v>
      </c>
      <c r="G13" s="47">
        <f>'Teeth basic data corr crown h'!CZ71</f>
        <v>35.599999999999994</v>
      </c>
      <c r="H13" s="47">
        <f>'Teeth basic data corr crown h'!CZ72</f>
        <v>89</v>
      </c>
      <c r="I13" s="47">
        <f>'Teeth basic data corr crown h'!CW71</f>
        <v>16.430769230769236</v>
      </c>
      <c r="J13" s="47">
        <f>C13/'Teeth basic data corr crown h'!CY57</f>
        <v>148.84615384615384</v>
      </c>
      <c r="K13" s="47">
        <f>'Teeth basic data corr crown h'!DA70</f>
        <v>90.384615384615387</v>
      </c>
      <c r="L13" s="47">
        <f>'Teeth basic data corr crown h'!CU71</f>
        <v>27.115384615384642</v>
      </c>
      <c r="M13" s="88">
        <f>D13/'Teeth basic data corr crown h'!CY57</f>
        <v>90.384615384615387</v>
      </c>
      <c r="N13" s="44">
        <f>'Teeth basic data corr crown h'!CZ149</f>
        <v>58.142857142857139</v>
      </c>
      <c r="O13" s="47">
        <f>'Teeth basic data corr crown h'!CZ150</f>
        <v>35.391304347826086</v>
      </c>
      <c r="P13" s="47">
        <f>'Teeth basic data corr crown h'!CZ151</f>
        <v>116.28571428571428</v>
      </c>
      <c r="Q13" s="47">
        <f>'Teeth basic data corr crown h'!CW150</f>
        <v>23.257142857142853</v>
      </c>
      <c r="R13" s="47">
        <f>C13/'Teeth basic data corr crown h'!CY136</f>
        <v>138.21428571428569</v>
      </c>
      <c r="S13" s="47">
        <f>'Teeth basic data corr crown h'!DA149</f>
        <v>83.928571428571431</v>
      </c>
      <c r="T13" s="47">
        <f>'Teeth basic data corr crown h'!CU150</f>
        <v>33.571428571428569</v>
      </c>
      <c r="U13" s="88">
        <f>D13/'Teeth basic data corr crown h'!CY136</f>
        <v>83.928571428571431</v>
      </c>
      <c r="V13" s="44">
        <f>'Teeth basic data corr crown h'!CZ233</f>
        <v>64.333333333333329</v>
      </c>
      <c r="W13" s="47">
        <f>'Teeth basic data corr crown h'!CZ234</f>
        <v>33.565217391304351</v>
      </c>
      <c r="X13" s="47">
        <f>'Teeth basic data corr crown h'!CZ235</f>
        <v>154.4</v>
      </c>
      <c r="Y13" s="47">
        <f>'Teeth basic data corr crown h'!CW234</f>
        <v>32.166666666666671</v>
      </c>
      <c r="Z13" s="47">
        <f>C13/'Teeth basic data corr crown h'!CY220</f>
        <v>161.24999999999997</v>
      </c>
      <c r="AA13" s="47">
        <f>'Teeth basic data corr crown h'!DA233</f>
        <v>97.916666666666671</v>
      </c>
      <c r="AB13" s="105">
        <f>'Teeth basic data corr crown h'!CU234</f>
        <v>48.958333333333329</v>
      </c>
      <c r="AC13" s="88">
        <f>D13/'Teeth basic data corr crown h'!CY220</f>
        <v>97.916666666666671</v>
      </c>
      <c r="AD13" s="66"/>
      <c r="AE13" s="29"/>
      <c r="AF13" s="29"/>
      <c r="AG13" s="29"/>
      <c r="AH13" s="28"/>
      <c r="AI13" s="28"/>
      <c r="AJ13" s="28"/>
      <c r="AK13" s="74"/>
      <c r="AL13" s="66"/>
      <c r="AM13" s="29"/>
      <c r="AN13" s="29"/>
      <c r="AO13" s="29"/>
      <c r="AP13" s="28"/>
      <c r="AQ13" s="28"/>
      <c r="AR13" s="28"/>
      <c r="AS13" s="74"/>
      <c r="AT13" s="66"/>
      <c r="AU13" s="29"/>
      <c r="AV13" s="29"/>
      <c r="AW13" s="29"/>
      <c r="AX13" s="28"/>
      <c r="AY13" s="28"/>
      <c r="AZ13" s="28"/>
      <c r="BA13" s="74"/>
      <c r="BB13" s="66"/>
      <c r="BC13" s="29"/>
      <c r="BD13" s="29"/>
      <c r="BE13" s="29"/>
      <c r="BF13" s="28"/>
      <c r="BG13" s="28"/>
      <c r="BH13" s="28"/>
      <c r="BI13" s="74"/>
      <c r="BJ13" s="66"/>
      <c r="BK13" s="29"/>
      <c r="BL13" s="29"/>
      <c r="BM13" s="29"/>
      <c r="BN13" s="28"/>
      <c r="BO13" s="28"/>
      <c r="BP13" s="28"/>
      <c r="BQ13" s="74"/>
      <c r="BR13" s="66"/>
      <c r="BS13" s="29"/>
      <c r="BT13" s="29"/>
      <c r="BU13" s="29"/>
      <c r="BV13" s="28"/>
      <c r="BW13" s="28"/>
      <c r="BX13" s="28"/>
      <c r="BY13" s="74"/>
      <c r="BZ13" s="66"/>
      <c r="CA13" s="29"/>
      <c r="CB13" s="29"/>
      <c r="CC13" s="29"/>
      <c r="CD13" s="28"/>
      <c r="CE13" s="28"/>
      <c r="CF13" s="28"/>
      <c r="CG13" s="74"/>
      <c r="CH13" s="66"/>
      <c r="CI13" s="29"/>
      <c r="CJ13" s="29"/>
      <c r="CK13" s="29"/>
      <c r="CL13" s="28"/>
      <c r="CM13" s="28"/>
      <c r="CN13" s="28"/>
      <c r="CO13" s="74"/>
      <c r="CP13" s="66"/>
      <c r="CQ13" s="29"/>
      <c r="CR13" s="29"/>
      <c r="CS13" s="29"/>
      <c r="CT13" s="28"/>
      <c r="CU13" s="28"/>
      <c r="CV13" s="28"/>
      <c r="CW13" s="74"/>
      <c r="CX13" s="66"/>
      <c r="CY13" s="29"/>
      <c r="CZ13" s="29"/>
      <c r="DA13" s="29"/>
      <c r="DB13" s="28"/>
      <c r="DC13" s="28"/>
      <c r="DD13" s="28"/>
      <c r="DE13" s="74"/>
      <c r="DF13" s="66"/>
      <c r="DG13" s="29"/>
      <c r="DH13" s="29"/>
      <c r="DI13" s="29"/>
      <c r="DJ13" s="28"/>
      <c r="DK13" s="28"/>
      <c r="DL13" s="28"/>
      <c r="DM13" s="74"/>
      <c r="DN13" s="66"/>
      <c r="DO13" s="29"/>
      <c r="DP13" s="29"/>
      <c r="DQ13" s="29"/>
      <c r="DR13" s="28"/>
      <c r="DS13" s="28"/>
      <c r="DT13" s="28"/>
      <c r="DU13" s="74"/>
      <c r="DV13" s="66"/>
      <c r="DW13" s="29"/>
      <c r="DX13" s="29"/>
      <c r="DY13" s="29"/>
      <c r="DZ13" s="28"/>
      <c r="EA13" s="28"/>
      <c r="EB13" s="28"/>
      <c r="EC13" s="74"/>
      <c r="ED13" s="66"/>
      <c r="EE13" s="29"/>
      <c r="EF13" s="29"/>
      <c r="EG13" s="29"/>
      <c r="EH13" s="28"/>
      <c r="EI13" s="28"/>
      <c r="EJ13" s="28"/>
      <c r="EK13" s="74"/>
      <c r="EL13" s="66"/>
      <c r="EM13" s="29"/>
      <c r="EN13" s="29"/>
      <c r="EO13" s="29"/>
      <c r="EP13" s="28"/>
      <c r="EQ13" s="28"/>
      <c r="ER13" s="28"/>
      <c r="ES13" s="74"/>
      <c r="ET13" s="66"/>
      <c r="EU13" s="29"/>
      <c r="EV13" s="29"/>
      <c r="EW13" s="29"/>
      <c r="EX13" s="28"/>
      <c r="EY13" s="28"/>
      <c r="EZ13" s="28"/>
      <c r="FA13" s="74"/>
      <c r="FB13" s="66"/>
      <c r="FC13" s="29"/>
      <c r="FD13" s="29"/>
      <c r="FE13" s="29"/>
      <c r="FF13" s="28"/>
      <c r="FG13" s="28"/>
      <c r="FH13" s="28"/>
      <c r="FI13" s="74"/>
      <c r="FJ13" s="66"/>
      <c r="FK13" s="29"/>
      <c r="FL13" s="29"/>
      <c r="FM13" s="29"/>
      <c r="FN13" s="28"/>
      <c r="FO13" s="28"/>
      <c r="FP13" s="28"/>
      <c r="FQ13" s="74"/>
      <c r="FR13" s="66"/>
      <c r="FS13" s="29"/>
      <c r="FT13" s="29"/>
      <c r="FU13" s="29"/>
      <c r="FV13" s="28"/>
      <c r="FW13" s="28"/>
      <c r="FX13" s="28"/>
      <c r="FY13" s="74"/>
      <c r="FZ13" s="66"/>
      <c r="GA13" s="29"/>
      <c r="GB13" s="29"/>
      <c r="GC13" s="29"/>
      <c r="GD13" s="28"/>
      <c r="GE13" s="28"/>
      <c r="GF13" s="28"/>
      <c r="GG13" s="74"/>
      <c r="GH13" s="132">
        <f>(F13+N13+V13)/3</f>
        <v>59.081807081807085</v>
      </c>
      <c r="GI13" s="38">
        <f>(I13+Q13+Y13)/3</f>
        <v>23.951526251526257</v>
      </c>
      <c r="GJ13" s="133">
        <f>(K13+S13+AA13)/3</f>
        <v>90.743284493284492</v>
      </c>
      <c r="GK13" s="133">
        <f>(L13+T13+AB13)/3</f>
        <v>36.54838217338218</v>
      </c>
      <c r="GL13" s="105">
        <f>(K13+S13+AA13)/3</f>
        <v>90.743284493284492</v>
      </c>
      <c r="GM13" s="105">
        <f>(L13+T13+AB13)/3</f>
        <v>36.54838217338218</v>
      </c>
      <c r="GN13" s="47"/>
      <c r="GO13" s="47"/>
      <c r="GP13" s="47"/>
      <c r="GQ13" s="47"/>
      <c r="GR13" s="124">
        <f>(M13+U13+AC13)/3</f>
        <v>90.743284493284492</v>
      </c>
      <c r="GS13" s="125">
        <f>(K13+S13+AA13)/3</f>
        <v>90.743284493284492</v>
      </c>
      <c r="GT13" s="47">
        <f>('Teeth basic data corr crown h'!CU71+'Teeth basic data corr crown h'!CU150+'Teeth basic data corr crown h'!CU234)/3</f>
        <v>36.54838217338218</v>
      </c>
      <c r="GU13" s="130">
        <f t="shared" si="0"/>
        <v>90.384615384615387</v>
      </c>
      <c r="GV13" s="38"/>
      <c r="GW13" s="130">
        <f>(M13+U13+AC13)/3</f>
        <v>90.743284493284492</v>
      </c>
      <c r="GX13" s="130"/>
      <c r="GY13" s="37">
        <f t="shared" si="2"/>
        <v>1</v>
      </c>
      <c r="GZ13" s="30">
        <f t="shared" si="1"/>
        <v>1.5358921633462841</v>
      </c>
    </row>
    <row r="14" spans="1:212" x14ac:dyDescent="0.25">
      <c r="A14" s="37">
        <v>7</v>
      </c>
      <c r="B14" s="49" t="s">
        <v>19</v>
      </c>
      <c r="C14" s="160">
        <v>43.715000000000003</v>
      </c>
      <c r="D14" s="80">
        <v>12.864999999999998</v>
      </c>
      <c r="E14" s="107">
        <f>('Teeth basic data corr crown h'!DI41+'Teeth basic data corr crown h'!DI80+'Teeth basic data corr crown h'!DI115+'Teeth basic data corr crown h'!DI158+'Teeth basic data corr crown h'!DI195+'Teeth basic data corr crown h'!DI265+'Teeth basic data corr crown h'!DI313)/7</f>
        <v>1.6142857142857143E-2</v>
      </c>
      <c r="F14" s="76">
        <f>'Teeth basic data corr crown h'!DJ48</f>
        <v>35.666666666666664</v>
      </c>
      <c r="G14" s="96">
        <f>'Teeth basic data corr crown h'!DJ49</f>
        <v>23.777777777777779</v>
      </c>
      <c r="H14" s="96">
        <f>'Teeth basic data corr crown h'!DJ50</f>
        <v>61.142857142857139</v>
      </c>
      <c r="I14" s="96">
        <f>'Teeth basic data corr crown h'!DG49</f>
        <v>11.888888888888886</v>
      </c>
      <c r="J14" s="96">
        <f>C14/'Teeth basic data corr crown h'!DI41</f>
        <v>3642.916666666667</v>
      </c>
      <c r="K14" s="96">
        <f>'Teeth basic data corr crown h'!DK48</f>
        <v>1072.0833333333333</v>
      </c>
      <c r="L14" s="96">
        <f>'Teeth basic data corr crown h'!DE49</f>
        <v>357.36111111111086</v>
      </c>
      <c r="M14" s="77">
        <f>D14/'Teeth basic data corr crown h'!DI41</f>
        <v>1072.0833333333333</v>
      </c>
      <c r="N14" s="76">
        <f>'Teeth basic data corr crown h'!DJ87</f>
        <v>25.583333333333332</v>
      </c>
      <c r="O14" s="96">
        <f>'Teeth basic data corr crown h'!DJ88</f>
        <v>14.619047619047619</v>
      </c>
      <c r="P14" s="96">
        <f>'Teeth basic data corr crown h'!DJ89</f>
        <v>51.166666666666664</v>
      </c>
      <c r="Q14" s="96">
        <f>'Teeth basic data corr crown h'!DG88</f>
        <v>8.527777777777775</v>
      </c>
      <c r="R14" s="96">
        <f>C14/'Teeth basic data corr crown h'!DI80</f>
        <v>3642.916666666667</v>
      </c>
      <c r="S14" s="96">
        <f>'Teeth basic data corr crown h'!DK87</f>
        <v>1072.0833333333333</v>
      </c>
      <c r="T14" s="96">
        <f>'Teeth basic data corr crown h'!DE88</f>
        <v>357.36111111111086</v>
      </c>
      <c r="U14" s="77">
        <f>D14/'Teeth basic data corr crown h'!DI80</f>
        <v>1072.0833333333333</v>
      </c>
      <c r="V14" s="76">
        <f>'Teeth basic data corr crown h'!DJ122</f>
        <v>22</v>
      </c>
      <c r="W14" s="96">
        <f>'Teeth basic data corr crown h'!DJ123</f>
        <v>15.052631578947368</v>
      </c>
      <c r="X14" s="96">
        <f>'Teeth basic data corr crown h'!DJ124</f>
        <v>40.857142857142854</v>
      </c>
      <c r="Y14" s="96">
        <f>'Teeth basic data corr crown h'!DG123</f>
        <v>9.7777777777777786</v>
      </c>
      <c r="Z14" s="96">
        <f>C14/'Teeth basic data corr crown h'!DI115</f>
        <v>3362.6923076923081</v>
      </c>
      <c r="AA14" s="96">
        <f>'Teeth basic data corr crown h'!DK122</f>
        <v>989.61538461538453</v>
      </c>
      <c r="AB14" s="106">
        <f>'Teeth basic data corr crown h'!DE123</f>
        <v>439.82905982905982</v>
      </c>
      <c r="AC14" s="77">
        <f>D14/'Teeth basic data corr crown h'!DI115</f>
        <v>989.61538461538453</v>
      </c>
      <c r="AD14" s="76">
        <f>'Teeth basic data corr crown h'!DJ165</f>
        <v>29.153846153846157</v>
      </c>
      <c r="AE14" s="96">
        <f>'Teeth basic data corr crown h'!DJ166</f>
        <v>22.294117647058822</v>
      </c>
      <c r="AF14" s="96">
        <f>'Teeth basic data corr crown h'!DJ167</f>
        <v>42.111111111111114</v>
      </c>
      <c r="AG14" s="96">
        <f>'Teeth basic data corr crown h'!DG166</f>
        <v>5.3006993006993035</v>
      </c>
      <c r="AH14" s="96">
        <f>C14/'Teeth basic data corr crown h'!DI158</f>
        <v>3362.6923076923081</v>
      </c>
      <c r="AI14" s="96">
        <f>'Teeth basic data corr crown h'!DK165</f>
        <v>989.61538461538453</v>
      </c>
      <c r="AJ14" s="96">
        <f>'Teeth basic data corr crown h'!DE166</f>
        <v>179.93006993006998</v>
      </c>
      <c r="AK14" s="77">
        <f>D14/'Teeth basic data corr crown h'!DI158</f>
        <v>989.61538461538453</v>
      </c>
      <c r="AL14" s="76">
        <f>'Teeth basic data corr crown h'!DJ202</f>
        <v>23.90909090909091</v>
      </c>
      <c r="AM14" s="83">
        <f>'Teeth basic data corr crown h'!DJ203</f>
        <v>15.470588235294118</v>
      </c>
      <c r="AN14" s="83">
        <f>'Teeth basic data corr crown h'!DJ204</f>
        <v>43.833333333333336</v>
      </c>
      <c r="AO14" s="83">
        <f>'Teeth basic data corr crown h'!DG203</f>
        <v>11.15757575757576</v>
      </c>
      <c r="AP14" s="83">
        <f>C14/'Teeth basic data corr crown h'!DI195</f>
        <v>1987.0454545454547</v>
      </c>
      <c r="AQ14" s="83">
        <f>'Teeth basic data corr crown h'!DK202</f>
        <v>584.77272727272725</v>
      </c>
      <c r="AR14" s="83">
        <f>'Teeth basic data corr crown h'!DE203</f>
        <v>272.89393939393938</v>
      </c>
      <c r="AS14" s="77">
        <f>D14/'Teeth basic data corr crown h'!DI195</f>
        <v>584.77272727272725</v>
      </c>
      <c r="AT14" s="76">
        <f>'Teeth basic data corr crown h'!DJ272</f>
        <v>57.478260869565219</v>
      </c>
      <c r="AU14" s="46">
        <f>'Teeth basic data corr crown h'!DJ273</f>
        <v>32.243902439024389</v>
      </c>
      <c r="AV14" s="46">
        <f>'Teeth basic data corr crown h'!DJ274</f>
        <v>94.428571428571431</v>
      </c>
      <c r="AW14" s="46">
        <f>'Teeth basic data corr crown h'!DG273</f>
        <v>15.966183574879238</v>
      </c>
      <c r="AX14" s="46">
        <f>C14/'Teeth basic data corr crown h'!DI265</f>
        <v>1900.6521739130437</v>
      </c>
      <c r="AY14" s="46">
        <f>'Teeth basic data corr crown h'!DK272</f>
        <v>559.3478260869565</v>
      </c>
      <c r="AZ14" s="46">
        <f>'Teeth basic data corr crown h'!DE273</f>
        <v>155.37439613526567</v>
      </c>
      <c r="BA14" s="77">
        <f>D14/'Teeth basic data corr crown h'!DI265</f>
        <v>559.3478260869565</v>
      </c>
      <c r="BB14" s="76">
        <f>'Teeth basic data corr crown h'!DJ320</f>
        <v>34.055555555555557</v>
      </c>
      <c r="BC14" s="102">
        <f>'Teeth basic data corr crown h'!DJ321</f>
        <v>19.774193548387096</v>
      </c>
      <c r="BD14" s="102">
        <f>'Teeth basic data corr crown h'!DJ322</f>
        <v>76.625</v>
      </c>
      <c r="BE14" s="102">
        <f>'Teeth basic data corr crown h'!DG321</f>
        <v>17.027777777777779</v>
      </c>
      <c r="BF14" s="102">
        <f>C14/'Teeth basic data corr crown h'!DI313</f>
        <v>2428.6111111111113</v>
      </c>
      <c r="BG14" s="102">
        <f>'Teeth basic data corr crown h'!DK320</f>
        <v>714.72222222222217</v>
      </c>
      <c r="BH14" s="102">
        <f>'Teeth basic data corr crown h'!DE321</f>
        <v>357.36111111111109</v>
      </c>
      <c r="BI14" s="77">
        <f>D14/'Teeth basic data corr crown h'!DI313</f>
        <v>714.72222222222217</v>
      </c>
      <c r="BJ14" s="67"/>
      <c r="BK14" s="27"/>
      <c r="BL14" s="27"/>
      <c r="BM14" s="27"/>
      <c r="BN14" s="32"/>
      <c r="BO14" s="32"/>
      <c r="BP14" s="32"/>
      <c r="BQ14" s="68"/>
      <c r="BR14" s="67"/>
      <c r="BS14" s="27"/>
      <c r="BT14" s="27"/>
      <c r="BU14" s="27"/>
      <c r="BV14" s="32"/>
      <c r="BW14" s="32"/>
      <c r="BX14" s="32"/>
      <c r="BY14" s="68"/>
      <c r="BZ14" s="67"/>
      <c r="CA14" s="27"/>
      <c r="CB14" s="27"/>
      <c r="CC14" s="27"/>
      <c r="CD14" s="32"/>
      <c r="CE14" s="32"/>
      <c r="CF14" s="32"/>
      <c r="CG14" s="68"/>
      <c r="CH14" s="67"/>
      <c r="CI14" s="27"/>
      <c r="CJ14" s="27"/>
      <c r="CK14" s="27"/>
      <c r="CL14" s="32"/>
      <c r="CM14" s="32"/>
      <c r="CN14" s="32"/>
      <c r="CO14" s="68"/>
      <c r="CP14" s="67"/>
      <c r="CQ14" s="27"/>
      <c r="CR14" s="27"/>
      <c r="CS14" s="27"/>
      <c r="CT14" s="32"/>
      <c r="CU14" s="32"/>
      <c r="CV14" s="32"/>
      <c r="CW14" s="68"/>
      <c r="CX14" s="67"/>
      <c r="CY14" s="27"/>
      <c r="CZ14" s="27"/>
      <c r="DA14" s="27"/>
      <c r="DB14" s="32"/>
      <c r="DC14" s="32"/>
      <c r="DD14" s="32"/>
      <c r="DE14" s="68"/>
      <c r="DF14" s="67"/>
      <c r="DG14" s="27"/>
      <c r="DH14" s="27"/>
      <c r="DI14" s="27"/>
      <c r="DJ14" s="32"/>
      <c r="DK14" s="32"/>
      <c r="DL14" s="32"/>
      <c r="DM14" s="68"/>
      <c r="DN14" s="67"/>
      <c r="DO14" s="27"/>
      <c r="DP14" s="27"/>
      <c r="DQ14" s="27"/>
      <c r="DR14" s="32"/>
      <c r="DS14" s="32"/>
      <c r="DT14" s="32"/>
      <c r="DU14" s="68"/>
      <c r="DV14" s="67"/>
      <c r="DW14" s="27"/>
      <c r="DX14" s="27"/>
      <c r="DY14" s="27"/>
      <c r="DZ14" s="32"/>
      <c r="EA14" s="32"/>
      <c r="EB14" s="32"/>
      <c r="EC14" s="68"/>
      <c r="ED14" s="67"/>
      <c r="EE14" s="27"/>
      <c r="EF14" s="27"/>
      <c r="EG14" s="27"/>
      <c r="EH14" s="32"/>
      <c r="EI14" s="32"/>
      <c r="EJ14" s="32"/>
      <c r="EK14" s="68"/>
      <c r="EL14" s="67"/>
      <c r="EM14" s="27"/>
      <c r="EN14" s="27"/>
      <c r="EO14" s="27"/>
      <c r="EP14" s="32"/>
      <c r="EQ14" s="32"/>
      <c r="ER14" s="32"/>
      <c r="ES14" s="68"/>
      <c r="ET14" s="67"/>
      <c r="EU14" s="27"/>
      <c r="EV14" s="27"/>
      <c r="EW14" s="27"/>
      <c r="EX14" s="32"/>
      <c r="EY14" s="32"/>
      <c r="EZ14" s="32"/>
      <c r="FA14" s="68"/>
      <c r="FB14" s="67"/>
      <c r="FC14" s="27"/>
      <c r="FD14" s="27"/>
      <c r="FE14" s="27"/>
      <c r="FF14" s="32"/>
      <c r="FG14" s="32"/>
      <c r="FH14" s="32"/>
      <c r="FI14" s="68"/>
      <c r="FJ14" s="67"/>
      <c r="FK14" s="27"/>
      <c r="FL14" s="27"/>
      <c r="FM14" s="27"/>
      <c r="FN14" s="32"/>
      <c r="FO14" s="32"/>
      <c r="FP14" s="32"/>
      <c r="FQ14" s="68"/>
      <c r="FR14" s="67"/>
      <c r="FS14" s="27"/>
      <c r="FT14" s="27"/>
      <c r="FU14" s="27"/>
      <c r="FV14" s="32"/>
      <c r="FW14" s="32"/>
      <c r="FX14" s="32"/>
      <c r="FY14" s="68"/>
      <c r="FZ14" s="67"/>
      <c r="GA14" s="27"/>
      <c r="GB14" s="27"/>
      <c r="GC14" s="27"/>
      <c r="GD14" s="32"/>
      <c r="GE14" s="32"/>
      <c r="GF14" s="32"/>
      <c r="GG14" s="68"/>
      <c r="GH14" s="132">
        <f>(F14+N14+V14+AD14+AL14+AT14+BB14)/7</f>
        <v>32.549536212579696</v>
      </c>
      <c r="GI14" s="39">
        <f>(I14+Q14+Y14+AG14+AO14+AW14+BE14)/7</f>
        <v>11.378097265053791</v>
      </c>
      <c r="GJ14" s="111">
        <f>(K14+S14+AA14+AI14+AQ14+AY14+BG14)/7</f>
        <v>854.60574449704893</v>
      </c>
      <c r="GK14" s="111">
        <f>(L14+T14+AB14+AJ14+AR14+AZ14+BH14)/7</f>
        <v>302.87297123166678</v>
      </c>
      <c r="GL14" s="112">
        <f>(AY14)/1</f>
        <v>559.3478260869565</v>
      </c>
      <c r="GM14" s="112">
        <f>(AZ14)/1</f>
        <v>155.37439613526567</v>
      </c>
      <c r="GN14" s="149">
        <f>(AQ14)/1</f>
        <v>584.77272727272725</v>
      </c>
      <c r="GO14" s="149">
        <f>(AR14)/1</f>
        <v>272.89393939393938</v>
      </c>
      <c r="GP14" s="149">
        <f>(K14+S14+AA14+AI14)/4</f>
        <v>1030.8493589743589</v>
      </c>
      <c r="GQ14" s="149">
        <f>(L14+T14+AB14+AJ14)/4</f>
        <v>333.62033799533788</v>
      </c>
      <c r="GR14" s="45">
        <f>(M14+U14+AC14+AK14+AS14+BA14+BI14)/7</f>
        <v>854.60574449704893</v>
      </c>
      <c r="GS14" s="54">
        <f>BA14</f>
        <v>559.3478260869565</v>
      </c>
      <c r="GT14" s="149">
        <f>('Teeth basic data corr crown h'!DE49+'Teeth basic data corr crown h'!DE88+'Teeth basic data corr crown h'!DE123+'Teeth basic data corr crown h'!DE166+'Teeth basic data corr crown h'!DE203+'Teeth basic data corr crown h'!DE273+'Teeth basic data corr crown h'!DE321)/7</f>
        <v>302.87297123166678</v>
      </c>
      <c r="GU14" s="38">
        <f t="shared" si="0"/>
        <v>796.94690265486713</v>
      </c>
      <c r="GV14" s="39"/>
      <c r="GW14" s="38">
        <f>(AS14+BA14+BI14)/3</f>
        <v>619.61425852730201</v>
      </c>
      <c r="GX14" s="38"/>
      <c r="GY14" s="37">
        <f t="shared" si="2"/>
        <v>1.5278610278610281</v>
      </c>
      <c r="GZ14" s="30">
        <f t="shared" si="1"/>
        <v>19.036039545406314</v>
      </c>
    </row>
    <row r="15" spans="1:212" x14ac:dyDescent="0.25">
      <c r="A15" s="37">
        <v>4</v>
      </c>
      <c r="B15" s="50" t="s">
        <v>55</v>
      </c>
      <c r="C15" s="160">
        <v>28.654999999999998</v>
      </c>
      <c r="D15" s="79">
        <v>4.5650000000000004</v>
      </c>
      <c r="E15" s="109">
        <f>('Teeth basic data corr crown h'!DT49+'Teeth basic data corr crown h'!DT109+'Teeth basic data corr crown h'!DT160+'Teeth basic data corr crown h'!DT198)/4</f>
        <v>1.8750000000000003E-2</v>
      </c>
      <c r="F15" s="44">
        <f>'Teeth basic data corr crown h'!DU56</f>
        <v>45.823529411764703</v>
      </c>
      <c r="G15" s="105">
        <f>'Teeth basic data corr crown h'!DU57</f>
        <v>27.821428571428573</v>
      </c>
      <c r="H15" s="105">
        <f>'Teeth basic data corr crown h'!DU58</f>
        <v>86.555555555555571</v>
      </c>
      <c r="I15" s="105">
        <f>'Teeth basic data corr crown h'!DR57</f>
        <v>14.099547511312217</v>
      </c>
      <c r="J15" s="47">
        <f>C15/'Teeth basic data corr crown h'!DT49</f>
        <v>1685.5882352941173</v>
      </c>
      <c r="K15" s="47">
        <f>'Teeth basic data corr crown h'!DV56</f>
        <v>268.52941176470591</v>
      </c>
      <c r="L15" s="47">
        <f>'Teeth basic data corr crown h'!DP57</f>
        <v>82.62443438914022</v>
      </c>
      <c r="M15" s="88">
        <f>D15/'Teeth basic data corr crown h'!DT49</f>
        <v>268.52941176470591</v>
      </c>
      <c r="N15" s="44">
        <f>'Teeth basic data corr crown h'!DU116</f>
        <v>45.894736842105267</v>
      </c>
      <c r="O15" s="47">
        <f>'Teeth basic data corr crown h'!DU117</f>
        <v>29.066666666666666</v>
      </c>
      <c r="P15" s="47">
        <f>'Teeth basic data corr crown h'!DU118</f>
        <v>87.2</v>
      </c>
      <c r="Q15" s="47">
        <f>'Teeth basic data corr crown h'!DR117</f>
        <v>16.390977443609025</v>
      </c>
      <c r="R15" s="47">
        <f>C15/'Teeth basic data corr crown h'!DT109</f>
        <v>1508.1578947368421</v>
      </c>
      <c r="S15" s="47">
        <f>'Teeth basic data corr crown h'!DV116</f>
        <v>240.26315789473688</v>
      </c>
      <c r="T15" s="47">
        <f>'Teeth basic data corr crown h'!DP117</f>
        <v>85.808270676691734</v>
      </c>
      <c r="U15" s="88">
        <f>D15/'Teeth basic data corr crown h'!DT109</f>
        <v>240.26315789473688</v>
      </c>
      <c r="V15" s="44">
        <f>'Teeth basic data corr crown h'!DU167</f>
        <v>37.94736842105263</v>
      </c>
      <c r="W15" s="47">
        <f>'Teeth basic data corr crown h'!DU168</f>
        <v>25.75</v>
      </c>
      <c r="X15" s="47">
        <f>'Teeth basic data corr crown h'!DU169</f>
        <v>60.083333333333329</v>
      </c>
      <c r="Y15" s="47">
        <f>'Teeth basic data corr crown h'!DR168</f>
        <v>10.11929824561404</v>
      </c>
      <c r="Z15" s="47">
        <f>C15/'Teeth basic data corr crown h'!DT160</f>
        <v>1508.1578947368421</v>
      </c>
      <c r="AA15" s="47">
        <f>'Teeth basic data corr crown h'!DV167</f>
        <v>240.26315789473688</v>
      </c>
      <c r="AB15" s="47">
        <f>'Teeth basic data corr crown h'!DP168</f>
        <v>64.070175438596493</v>
      </c>
      <c r="AC15" s="88">
        <f>D15/'Teeth basic data corr crown h'!DT160</f>
        <v>240.26315789473688</v>
      </c>
      <c r="AD15" s="44">
        <f>'Teeth basic data corr crown h'!DU205</f>
        <v>24.8</v>
      </c>
      <c r="AE15" s="108">
        <f>'Teeth basic data corr crown h'!DU206</f>
        <v>19.076923076923077</v>
      </c>
      <c r="AF15" s="108">
        <f>'Teeth basic data corr crown h'!DU207</f>
        <v>35.428571428571431</v>
      </c>
      <c r="AG15" s="108">
        <f>'Teeth basic data corr crown h'!DR206</f>
        <v>4.3764705882352928</v>
      </c>
      <c r="AH15" s="108">
        <f>C15/'Teeth basic data corr crown h'!DT198</f>
        <v>1432.7499999999998</v>
      </c>
      <c r="AI15" s="108">
        <f>'Teeth basic data corr crown h'!DV205</f>
        <v>228.25000000000003</v>
      </c>
      <c r="AJ15" s="108">
        <f>'Teeth basic data corr crown h'!DP206</f>
        <v>40.279411764705884</v>
      </c>
      <c r="AK15" s="88">
        <f>D15/'Teeth basic data corr crown h'!DT198</f>
        <v>228.25000000000003</v>
      </c>
      <c r="AL15" s="66"/>
      <c r="AM15" s="29"/>
      <c r="AN15" s="29"/>
      <c r="AO15" s="29"/>
      <c r="AP15" s="28"/>
      <c r="AQ15" s="28"/>
      <c r="AR15" s="28"/>
      <c r="AS15" s="74"/>
      <c r="AT15" s="66"/>
      <c r="AU15" s="29"/>
      <c r="AV15" s="29"/>
      <c r="AW15" s="29"/>
      <c r="AX15" s="28"/>
      <c r="AY15" s="28"/>
      <c r="AZ15" s="28"/>
      <c r="BA15" s="74"/>
      <c r="BB15" s="66"/>
      <c r="BC15" s="29"/>
      <c r="BD15" s="29"/>
      <c r="BE15" s="29"/>
      <c r="BF15" s="28"/>
      <c r="BG15" s="28"/>
      <c r="BH15" s="28"/>
      <c r="BI15" s="74"/>
      <c r="BJ15" s="66"/>
      <c r="BK15" s="29"/>
      <c r="BL15" s="29"/>
      <c r="BM15" s="29"/>
      <c r="BN15" s="28"/>
      <c r="BO15" s="28"/>
      <c r="BP15" s="28"/>
      <c r="BQ15" s="74"/>
      <c r="BR15" s="66"/>
      <c r="BS15" s="29"/>
      <c r="BT15" s="29"/>
      <c r="BU15" s="29"/>
      <c r="BV15" s="28"/>
      <c r="BW15" s="28"/>
      <c r="BX15" s="28"/>
      <c r="BY15" s="74"/>
      <c r="BZ15" s="66"/>
      <c r="CA15" s="29"/>
      <c r="CB15" s="29"/>
      <c r="CC15" s="29"/>
      <c r="CD15" s="28"/>
      <c r="CE15" s="28"/>
      <c r="CF15" s="28"/>
      <c r="CG15" s="74"/>
      <c r="CH15" s="66"/>
      <c r="CI15" s="29"/>
      <c r="CJ15" s="29"/>
      <c r="CK15" s="29"/>
      <c r="CL15" s="28"/>
      <c r="CM15" s="28"/>
      <c r="CN15" s="28"/>
      <c r="CO15" s="74"/>
      <c r="CP15" s="66"/>
      <c r="CQ15" s="29"/>
      <c r="CR15" s="29"/>
      <c r="CS15" s="29"/>
      <c r="CT15" s="28"/>
      <c r="CU15" s="28"/>
      <c r="CV15" s="28"/>
      <c r="CW15" s="74"/>
      <c r="CX15" s="66"/>
      <c r="CY15" s="29"/>
      <c r="CZ15" s="29"/>
      <c r="DA15" s="29"/>
      <c r="DB15" s="28"/>
      <c r="DC15" s="28"/>
      <c r="DD15" s="28"/>
      <c r="DE15" s="74"/>
      <c r="DF15" s="66"/>
      <c r="DG15" s="29"/>
      <c r="DH15" s="29"/>
      <c r="DI15" s="29"/>
      <c r="DJ15" s="28"/>
      <c r="DK15" s="28"/>
      <c r="DL15" s="28"/>
      <c r="DM15" s="74"/>
      <c r="DN15" s="66"/>
      <c r="DO15" s="29"/>
      <c r="DP15" s="29"/>
      <c r="DQ15" s="29"/>
      <c r="DR15" s="28"/>
      <c r="DS15" s="28"/>
      <c r="DT15" s="28"/>
      <c r="DU15" s="74"/>
      <c r="DV15" s="66"/>
      <c r="DW15" s="29"/>
      <c r="DX15" s="29"/>
      <c r="DY15" s="29"/>
      <c r="DZ15" s="28"/>
      <c r="EA15" s="28"/>
      <c r="EB15" s="28"/>
      <c r="EC15" s="74"/>
      <c r="ED15" s="66"/>
      <c r="EE15" s="29"/>
      <c r="EF15" s="29"/>
      <c r="EG15" s="29"/>
      <c r="EH15" s="28"/>
      <c r="EI15" s="28"/>
      <c r="EJ15" s="28"/>
      <c r="EK15" s="74"/>
      <c r="EL15" s="66"/>
      <c r="EM15" s="29"/>
      <c r="EN15" s="29"/>
      <c r="EO15" s="29"/>
      <c r="EP15" s="28"/>
      <c r="EQ15" s="28"/>
      <c r="ER15" s="28"/>
      <c r="ES15" s="74"/>
      <c r="ET15" s="66"/>
      <c r="EU15" s="29"/>
      <c r="EV15" s="29"/>
      <c r="EW15" s="29"/>
      <c r="EX15" s="28"/>
      <c r="EY15" s="28"/>
      <c r="EZ15" s="28"/>
      <c r="FA15" s="74"/>
      <c r="FB15" s="66"/>
      <c r="FC15" s="29"/>
      <c r="FD15" s="29"/>
      <c r="FE15" s="29"/>
      <c r="FF15" s="28"/>
      <c r="FG15" s="28"/>
      <c r="FH15" s="28"/>
      <c r="FI15" s="74"/>
      <c r="FJ15" s="66"/>
      <c r="FK15" s="29"/>
      <c r="FL15" s="29"/>
      <c r="FM15" s="29"/>
      <c r="FN15" s="28"/>
      <c r="FO15" s="28"/>
      <c r="FP15" s="28"/>
      <c r="FQ15" s="74"/>
      <c r="FR15" s="66"/>
      <c r="FS15" s="29"/>
      <c r="FT15" s="29"/>
      <c r="FU15" s="29"/>
      <c r="FV15" s="28"/>
      <c r="FW15" s="28"/>
      <c r="FX15" s="28"/>
      <c r="FY15" s="74"/>
      <c r="FZ15" s="66"/>
      <c r="GA15" s="29"/>
      <c r="GB15" s="29"/>
      <c r="GC15" s="29"/>
      <c r="GD15" s="28"/>
      <c r="GE15" s="28"/>
      <c r="GF15" s="28"/>
      <c r="GG15" s="74"/>
      <c r="GH15" s="132">
        <f>(F15+N15+V15+AD15)/4</f>
        <v>38.616408668730656</v>
      </c>
      <c r="GI15" s="40">
        <f>(I15+Q15+Y15+AG15)/4</f>
        <v>11.246573447192644</v>
      </c>
      <c r="GJ15" s="111">
        <f>(K15+S15+AA15+AI15)/4</f>
        <v>244.3264318885449</v>
      </c>
      <c r="GK15" s="111">
        <f>(L15+T15+AB15+AJ15)/4</f>
        <v>68.19557306728359</v>
      </c>
      <c r="GL15" s="112">
        <f>(K15+S15+AA15)/3</f>
        <v>249.68524251805988</v>
      </c>
      <c r="GM15" s="112">
        <f>(L15+T15+AB15)/3</f>
        <v>77.500960168142811</v>
      </c>
      <c r="GN15" s="150">
        <f>AI15</f>
        <v>228.25000000000003</v>
      </c>
      <c r="GO15" s="150">
        <f>AJ15</f>
        <v>40.279411764705884</v>
      </c>
      <c r="GP15" s="150"/>
      <c r="GQ15" s="150"/>
      <c r="GR15" s="134">
        <f>(M15+U15+AC15+AK15)/4</f>
        <v>244.3264318885449</v>
      </c>
      <c r="GS15" s="135">
        <f>(M15+U15+AC15)/3</f>
        <v>249.68524251805988</v>
      </c>
      <c r="GT15" s="150">
        <f>('Teeth basic data corr crown h'!DP57+'Teeth basic data corr crown h'!DP117+'Teeth basic data corr crown h'!DP168+'Teeth basic data corr crown h'!DP206)/4</f>
        <v>68.19557306728359</v>
      </c>
      <c r="GU15" s="130">
        <f t="shared" si="0"/>
        <v>243.46666666666664</v>
      </c>
      <c r="GV15" s="130"/>
      <c r="GW15" s="130">
        <f>(M15+U15+AC15+AK15)/4</f>
        <v>244.3264318885449</v>
      </c>
      <c r="GX15" s="130"/>
      <c r="GY15" s="37">
        <f>GJ15/GS15</f>
        <v>0.97853773584905657</v>
      </c>
      <c r="GZ15" s="30">
        <f t="shared" si="1"/>
        <v>6.3270107270846854</v>
      </c>
    </row>
    <row r="16" spans="1:212" x14ac:dyDescent="0.25">
      <c r="A16" s="37">
        <v>23</v>
      </c>
      <c r="B16" s="49" t="s">
        <v>20</v>
      </c>
      <c r="C16" s="161">
        <v>25.984999999999999</v>
      </c>
      <c r="D16" s="39">
        <v>5.0250000000000004</v>
      </c>
      <c r="E16" s="110">
        <f>('Teeth basic data corr crown h'!ED1442+'Teeth basic data corr crown h'!ED1399+'Teeth basic data corr crown h'!ED1349+'Teeth basic data corr crown h'!ED1292+'Teeth basic data corr crown h'!ED1255+'Teeth basic data corr crown h'!ED1194+'Teeth basic data corr crown h'!ED1134+'Teeth basic data corr crown h'!ED1077+'Teeth basic data corr crown h'!ED1052+'Teeth basic data corr crown h'!ED1022+'Teeth basic data corr crown h'!ED967+'Teeth basic data corr crown h'!ED883+'Teeth basic data corr crown h'!ED823+'Teeth basic data corr crown h'!ED763+'Teeth basic data corr crown h'!ED712+'Teeth basic data corr crown h'!ED594+'Teeth basic data corr crown h'!ED518+'Teeth basic data corr crown h'!ED414+'Teeth basic data corr crown h'!ED319+'Teeth basic data corr crown h'!ED220+'Teeth basic data corr crown h'!ED167+'Teeth basic data corr crown h'!ED104+'Teeth basic data corr crown h'!ED53)/23</f>
        <v>1.6939130434782613E-2</v>
      </c>
      <c r="F16" s="76">
        <f>'Teeth basic data corr crown h'!EE60</f>
        <v>27.743589743589741</v>
      </c>
      <c r="G16" s="95">
        <f>'Teeth basic data corr crown h'!EE61</f>
        <v>18.982456140350877</v>
      </c>
      <c r="H16" s="95">
        <f>'Teeth basic data corr crown h'!EE62</f>
        <v>49.18181818181818</v>
      </c>
      <c r="I16" s="95">
        <f>'Teeth basic data corr crown h'!EB61</f>
        <v>9.5667550839964655</v>
      </c>
      <c r="J16" s="95">
        <f>C16/'Teeth basic data corr crown h'!ED53</f>
        <v>1332.5641025641025</v>
      </c>
      <c r="K16" s="95">
        <f>'Teeth basic data corr crown h'!EF60</f>
        <v>257.69230769230774</v>
      </c>
      <c r="L16" s="95">
        <f>'Teeth basic data corr crown h'!DZ61</f>
        <v>88.859416445623367</v>
      </c>
      <c r="M16" s="77">
        <f>D16/'Teeth basic data corr crown h'!ED53</f>
        <v>257.69230769230774</v>
      </c>
      <c r="N16" s="76">
        <f>'Teeth basic data corr crown h'!EE111</f>
        <v>38.210526315789473</v>
      </c>
      <c r="O16" s="102">
        <f>'Teeth basic data corr crown h'!EE112</f>
        <v>19.621621621621621</v>
      </c>
      <c r="P16" s="102">
        <f>'Teeth basic data corr crown h'!EE113</f>
        <v>103.71428571428571</v>
      </c>
      <c r="Q16" s="102">
        <f>'Teeth basic data corr crown h'!EB112</f>
        <v>22.289473684210527</v>
      </c>
      <c r="R16" s="102">
        <f>C16/'Teeth basic data corr crown h'!ED104</f>
        <v>1367.6315789473683</v>
      </c>
      <c r="S16" s="102">
        <f>'Teeth basic data corr crown h'!EF111</f>
        <v>264.47368421052636</v>
      </c>
      <c r="T16" s="102">
        <f>'Teeth basic data corr crown h'!DZ112</f>
        <v>154.27631578947364</v>
      </c>
      <c r="U16" s="77">
        <f>D16/'Teeth basic data corr crown h'!ED104</f>
        <v>264.47368421052636</v>
      </c>
      <c r="V16" s="76">
        <f>'Teeth basic data corr crown h'!EE174</f>
        <v>29.142857142857142</v>
      </c>
      <c r="W16" s="102">
        <f>'Teeth basic data corr crown h'!EE175</f>
        <v>21.702127659574469</v>
      </c>
      <c r="X16" s="102">
        <f>'Teeth basic data corr crown h'!EE176</f>
        <v>39.230769230769234</v>
      </c>
      <c r="Y16" s="102">
        <f>'Teeth basic data corr crown h'!EB175</f>
        <v>6.0295566502463025</v>
      </c>
      <c r="Z16" s="102">
        <f>C16/'Teeth basic data corr crown h'!ED167</f>
        <v>1484.8571428571427</v>
      </c>
      <c r="AA16" s="102">
        <f>'Teeth basic data corr crown h'!EF174</f>
        <v>287.14285714285711</v>
      </c>
      <c r="AB16" s="102">
        <f>'Teeth basic data corr crown h'!DZ175</f>
        <v>59.408866995073879</v>
      </c>
      <c r="AC16" s="77">
        <f>D16/'Teeth basic data corr crown h'!ED167</f>
        <v>287.14285714285711</v>
      </c>
      <c r="AD16" s="76">
        <f>'Teeth basic data corr crown h'!EE227</f>
        <v>39.17647058823529</v>
      </c>
      <c r="AE16" s="96">
        <f>'Teeth basic data corr crown h'!EE228</f>
        <v>22.200000000000003</v>
      </c>
      <c r="AF16" s="96">
        <f>'Teeth basic data corr crown h'!EE229</f>
        <v>95.142857142857153</v>
      </c>
      <c r="AG16" s="96">
        <f>'Teeth basic data corr crown h'!EB228</f>
        <v>16.32352941176471</v>
      </c>
      <c r="AH16" s="96">
        <f>C16/'Teeth basic data corr crown h'!ED220</f>
        <v>1528.5294117647056</v>
      </c>
      <c r="AI16" s="96">
        <f>'Teeth basic data corr crown h'!EF227</f>
        <v>295.58823529411762</v>
      </c>
      <c r="AJ16" s="96">
        <f>'Teeth basic data corr crown h'!DZ228</f>
        <v>123.16176470588238</v>
      </c>
      <c r="AK16" s="77">
        <f>D16/'Teeth basic data corr crown h'!ED220</f>
        <v>295.58823529411762</v>
      </c>
      <c r="AL16" s="76">
        <f>'Teeth basic data corr crown h'!EE326</f>
        <v>83.8125</v>
      </c>
      <c r="AM16" s="46">
        <f>'Teeth basic data corr crown h'!EE327</f>
        <v>44.7</v>
      </c>
      <c r="AN16" s="46">
        <f>'Teeth basic data corr crown h'!EE328</f>
        <v>134.1</v>
      </c>
      <c r="AO16" s="46">
        <f>'Teeth basic data corr crown h'!EB327</f>
        <v>27.9375</v>
      </c>
      <c r="AP16" s="46">
        <f>C16/'Teeth basic data corr crown h'!ED319</f>
        <v>1624.0625</v>
      </c>
      <c r="AQ16" s="46">
        <f>'Teeth basic data corr crown h'!EF326</f>
        <v>314.0625</v>
      </c>
      <c r="AR16" s="46">
        <f>'Teeth basic data corr crown h'!DZ327</f>
        <v>104.6875</v>
      </c>
      <c r="AS16" s="77">
        <f>D16/'Teeth basic data corr crown h'!ED319</f>
        <v>314.0625</v>
      </c>
      <c r="AT16" s="76">
        <f>'Teeth basic data corr crown h'!EE421</f>
        <v>82.875</v>
      </c>
      <c r="AU16" s="46">
        <f>'Teeth basic data corr crown h'!EE422</f>
        <v>49.111111111111114</v>
      </c>
      <c r="AV16" s="46">
        <f>'Teeth basic data corr crown h'!EE423</f>
        <v>147.33333333333334</v>
      </c>
      <c r="AW16" s="46">
        <f>'Teeth basic data corr crown h'!EB422</f>
        <v>19.125</v>
      </c>
      <c r="AX16" s="46">
        <f>C16/'Teeth basic data corr crown h'!ED414</f>
        <v>1624.0625</v>
      </c>
      <c r="AY16" s="46">
        <f>'Teeth basic data corr crown h'!EF421</f>
        <v>314.0625</v>
      </c>
      <c r="AZ16" s="46">
        <f>'Teeth basic data corr crown h'!DZ422</f>
        <v>72.475961538461547</v>
      </c>
      <c r="BA16" s="77">
        <f>D16/'Teeth basic data corr crown h'!ED414</f>
        <v>314.0625</v>
      </c>
      <c r="BB16" s="76">
        <f>'Teeth basic data corr crown h'!EE525</f>
        <v>87.785714285714292</v>
      </c>
      <c r="BC16" s="46">
        <f>'Teeth basic data corr crown h'!EE526</f>
        <v>49.160000000000004</v>
      </c>
      <c r="BD16" s="46">
        <f>'Teeth basic data corr crown h'!EE527</f>
        <v>204.83333333333334</v>
      </c>
      <c r="BE16" s="46">
        <f>'Teeth basic data corr crown h'!EB526</f>
        <v>35.114285714285714</v>
      </c>
      <c r="BF16" s="46">
        <f>C16/'Teeth basic data corr crown h'!ED518</f>
        <v>1856.0714285714284</v>
      </c>
      <c r="BG16" s="46">
        <f>'Teeth basic data corr crown h'!EF525</f>
        <v>358.92857142857144</v>
      </c>
      <c r="BH16" s="46">
        <f>'Teeth basic data corr crown h'!DZ526</f>
        <v>143.57142857142856</v>
      </c>
      <c r="BI16" s="77">
        <f>D16/'Teeth basic data corr crown h'!ED518</f>
        <v>358.92857142857144</v>
      </c>
      <c r="BJ16" s="76">
        <f>'Teeth basic data corr crown h'!EE601</f>
        <v>64.764705882352942</v>
      </c>
      <c r="BK16" s="46">
        <f>'Teeth basic data corr crown h'!EE602</f>
        <v>45.875</v>
      </c>
      <c r="BL16" s="46">
        <f>'Teeth basic data corr crown h'!EE603</f>
        <v>110.1</v>
      </c>
      <c r="BM16" s="46">
        <f>'Teeth basic data corr crown h'!EB602</f>
        <v>13.878151260504183</v>
      </c>
      <c r="BN16" s="46">
        <f>C16/'Teeth basic data corr crown h'!ED594</f>
        <v>1528.5294117647056</v>
      </c>
      <c r="BO16" s="46">
        <f>'Teeth basic data corr crown h'!EF601</f>
        <v>295.58823529411762</v>
      </c>
      <c r="BP16" s="46">
        <f>'Teeth basic data corr crown h'!DZ602</f>
        <v>63.340336134453764</v>
      </c>
      <c r="BQ16" s="77">
        <f>D16/'Teeth basic data corr crown h'!ED594</f>
        <v>295.58823529411762</v>
      </c>
      <c r="BR16" s="76">
        <f>'Teeth basic data corr crown h'!EE719</f>
        <v>61.794871794871796</v>
      </c>
      <c r="BS16" s="96">
        <f>'Teeth basic data corr crown h'!EE720</f>
        <v>46.796116504854368</v>
      </c>
      <c r="BT16" s="96">
        <f>'Teeth basic data corr crown h'!EE721</f>
        <v>77.741935483870961</v>
      </c>
      <c r="BU16" s="96">
        <f>'Teeth basic data corr crown h'!EB720</f>
        <v>19.555339175592337</v>
      </c>
      <c r="BV16" s="96">
        <f>C16/'Teeth basic data corr crown h'!ED712</f>
        <v>1665.7051282051282</v>
      </c>
      <c r="BW16" s="96">
        <f>'Teeth basic data corr crown h'!EF719</f>
        <v>322.11538461538464</v>
      </c>
      <c r="BX16" s="96">
        <f>'Teeth basic data corr crown h'!DZ720</f>
        <v>101.93524829600784</v>
      </c>
      <c r="BY16" s="77">
        <f>D16/'Teeth basic data corr crown h'!DZ720</f>
        <v>4.9295999999999979E-2</v>
      </c>
      <c r="BZ16" s="76">
        <f>'Teeth basic data corr crown h'!EE770</f>
        <v>37.882352941176471</v>
      </c>
      <c r="CA16" s="46">
        <f>'Teeth basic data corr crown h'!EE771</f>
        <v>28</v>
      </c>
      <c r="CB16" s="46">
        <f>'Teeth basic data corr crown h'!EE772</f>
        <v>71.555555555555557</v>
      </c>
      <c r="CC16" s="46">
        <f>'Teeth basic data corr crown h'!EB771</f>
        <v>8.1176470588235219</v>
      </c>
      <c r="CD16" s="46">
        <f>C16/'Teeth basic data corr crown h'!ED763</f>
        <v>1528.5294117647056</v>
      </c>
      <c r="CE16" s="46">
        <f>'Teeth basic data corr crown h'!EF770</f>
        <v>295.58823529411762</v>
      </c>
      <c r="CF16" s="46">
        <f>'Teeth basic data corr crown h'!DZ771</f>
        <v>63.340336134453764</v>
      </c>
      <c r="CG16" s="77">
        <f>D16/'Teeth basic data corr crown h'!ED763</f>
        <v>295.58823529411762</v>
      </c>
      <c r="CH16" s="76">
        <f>'Teeth basic data corr crown h'!EE830</f>
        <v>47.222222222222221</v>
      </c>
      <c r="CI16" s="46">
        <f>'Teeth basic data corr crown h'!EE831</f>
        <v>28.333333333333332</v>
      </c>
      <c r="CJ16" s="46">
        <f>'Teeth basic data corr crown h'!EE832</f>
        <v>77.27272727272728</v>
      </c>
      <c r="CK16" s="46">
        <f>'Teeth basic data corr crown h'!EB831</f>
        <v>13.492063492063501</v>
      </c>
      <c r="CL16" s="46">
        <f>C16/'Teeth basic data corr crown h'!ED823</f>
        <v>1443.6111111111111</v>
      </c>
      <c r="CM16" s="46">
        <f>'Teeth basic data corr crown h'!EF830</f>
        <v>279.16666666666669</v>
      </c>
      <c r="CN16" s="46">
        <f>'Teeth basic data corr crown h'!DZ831</f>
        <v>79.761904761904816</v>
      </c>
      <c r="CO16" s="77">
        <f>D16/'Teeth basic data corr crown h'!ED823</f>
        <v>279.16666666666669</v>
      </c>
      <c r="CP16" s="76">
        <f>'Teeth basic data corr crown h'!EE890</f>
        <v>47.222222222222221</v>
      </c>
      <c r="CQ16" s="46">
        <f>'Teeth basic data corr crown h'!EE891</f>
        <v>28.333333333333332</v>
      </c>
      <c r="CR16" s="46">
        <f>'Teeth basic data corr crown h'!EE892</f>
        <v>77.27272727272728</v>
      </c>
      <c r="CS16" s="46">
        <f>'Teeth basic data corr crown h'!EB891</f>
        <v>13.492063492063501</v>
      </c>
      <c r="CT16" s="46">
        <f>C16/'Teeth basic data corr crown h'!ED883</f>
        <v>1443.6111111111111</v>
      </c>
      <c r="CU16" s="46">
        <f>'Teeth basic data corr crown h'!EF890</f>
        <v>279.16666666666669</v>
      </c>
      <c r="CV16" s="46">
        <f>'Teeth basic data corr crown h'!DZ891</f>
        <v>79.761904761904816</v>
      </c>
      <c r="CW16" s="77">
        <f>D16/'Teeth basic data corr crown h'!ED883</f>
        <v>279.16666666666669</v>
      </c>
      <c r="CX16" s="76">
        <f>'Teeth basic data corr crown h'!EE974</f>
        <v>72.705882352941174</v>
      </c>
      <c r="CY16" s="46">
        <f>'Teeth basic data corr crown h'!EE975</f>
        <v>42.620689655172413</v>
      </c>
      <c r="CZ16" s="46">
        <f>'Teeth basic data corr crown h'!EE976</f>
        <v>176.57142857142856</v>
      </c>
      <c r="DA16" s="46">
        <f>'Teeth basic data corr crown h'!EB975</f>
        <v>22.371040723981892</v>
      </c>
      <c r="DB16" s="46">
        <f>C16/'Teeth basic data corr crown h'!ED967</f>
        <v>1528.5294117647056</v>
      </c>
      <c r="DC16" s="46">
        <f>'Teeth basic data corr crown h'!EF974</f>
        <v>295.58823529411762</v>
      </c>
      <c r="DD16" s="46">
        <f>'Teeth basic data corr crown h'!DZ975</f>
        <v>90.950226244343924</v>
      </c>
      <c r="DE16" s="77">
        <f>D16/'Teeth basic data corr crown h'!ED967</f>
        <v>295.58823529411762</v>
      </c>
      <c r="DF16" s="76">
        <f>'Teeth basic data corr crown h'!ED1029</f>
        <v>0</v>
      </c>
      <c r="DG16" s="46" t="str">
        <f>'Teeth basic data corr crown h'!ED1030</f>
        <v>min</v>
      </c>
      <c r="DH16" s="46" t="str">
        <f>'Teeth basic data corr crown h'!ED1031</f>
        <v>max</v>
      </c>
      <c r="DI16" s="46">
        <f>'Teeth basic data corr crown h'!EA1030</f>
        <v>251.25</v>
      </c>
      <c r="DJ16" s="46">
        <f>C16/'Teeth basic data corr crown h'!ED1022</f>
        <v>1528.5294117647056</v>
      </c>
      <c r="DK16" s="46">
        <f>'Teeth basic data corr crown h'!EE1029</f>
        <v>42.529411764705877</v>
      </c>
      <c r="DL16" s="46">
        <f>'Teeth basic data corr crown h'!DY1030</f>
        <v>0</v>
      </c>
      <c r="DM16" s="77">
        <f>D16/'Teeth basic data corr crown h'!ED1022</f>
        <v>295.58823529411762</v>
      </c>
      <c r="DN16" s="76">
        <f>'Teeth basic data corr crown h'!EE1059</f>
        <v>16.727272727272727</v>
      </c>
      <c r="DO16" s="83">
        <f>'Teeth basic data corr crown h'!EE1060</f>
        <v>10.222222222222223</v>
      </c>
      <c r="DP16" s="83">
        <f>'Teeth basic data corr crown h'!EE1061</f>
        <v>30.666666666666664</v>
      </c>
      <c r="DQ16" s="83">
        <f>'Teeth basic data corr crown h'!EB1060</f>
        <v>6.2727272727272734</v>
      </c>
      <c r="DR16" s="83">
        <f>C16/'Teeth basic data corr crown h'!ED1052</f>
        <v>1181.1363636363637</v>
      </c>
      <c r="DS16" s="83">
        <f>'Teeth basic data corr crown h'!EF1059</f>
        <v>228.40909090909093</v>
      </c>
      <c r="DT16" s="83">
        <f>'Teeth basic data corr crown h'!DZ1060</f>
        <v>85.653409090909065</v>
      </c>
      <c r="DU16" s="77">
        <f>D16/'Teeth basic data corr crown h'!ED1052</f>
        <v>228.40909090909093</v>
      </c>
      <c r="DV16" s="76">
        <f>'Teeth basic data corr crown h'!EE1084</f>
        <v>12.142857142857142</v>
      </c>
      <c r="DW16" s="102">
        <f>'Teeth basic data corr crown h'!EE1085</f>
        <v>8.7931034482758612</v>
      </c>
      <c r="DX16" s="102">
        <f>'Teeth basic data corr crown h'!EE1086</f>
        <v>21.25</v>
      </c>
      <c r="DY16" s="102">
        <f>'Teeth basic data corr crown h'!EB1085</f>
        <v>4.8571428571428577</v>
      </c>
      <c r="DZ16" s="102">
        <f>C16/'Teeth basic data corr crown h'!ED1077</f>
        <v>1237.3809523809523</v>
      </c>
      <c r="EA16" s="102">
        <f>'Teeth basic data corr crown h'!EF1084</f>
        <v>239.28571428571428</v>
      </c>
      <c r="EB16" s="102">
        <f>'Teeth basic data corr crown h'!DZ1085</f>
        <v>95.714285714285722</v>
      </c>
      <c r="EC16" s="77">
        <f>D16/'Teeth basic data corr crown h'!ED1077</f>
        <v>239.28571428571428</v>
      </c>
      <c r="ED16" s="76">
        <f>'Teeth basic data corr crown h'!EE1141</f>
        <v>26.424242424242422</v>
      </c>
      <c r="EE16" s="43">
        <f>'Teeth basic data corr crown h'!EE1142</f>
        <v>20.279069767441861</v>
      </c>
      <c r="EF16" s="43">
        <f>'Teeth basic data corr crown h'!EE1143</f>
        <v>34.879999999999995</v>
      </c>
      <c r="EG16" s="43">
        <f>'Teeth basic data corr crown h'!EB1142</f>
        <v>5.8720538720538684</v>
      </c>
      <c r="EH16" s="43">
        <f>C16/'Teeth basic data corr crown h'!ED1134</f>
        <v>1574.8484848484848</v>
      </c>
      <c r="EI16" s="43">
        <f>'Teeth basic data corr crown h'!EF1141</f>
        <v>304.54545454545456</v>
      </c>
      <c r="EJ16" s="43">
        <f>'Teeth basic data corr crown h'!DZ1142</f>
        <v>67.676767676767668</v>
      </c>
      <c r="EK16" s="77">
        <f>D16/'Teeth basic data corr crown h'!ED1134</f>
        <v>304.54545454545456</v>
      </c>
      <c r="EL16" s="76">
        <f>'Teeth basic data corr crown h'!EE1201</f>
        <v>25.874999999999996</v>
      </c>
      <c r="EM16" s="43">
        <f>'Teeth basic data corr crown h'!EE1202</f>
        <v>16.559999999999999</v>
      </c>
      <c r="EN16" s="43">
        <f>'Teeth basic data corr crown h'!EE1203</f>
        <v>46</v>
      </c>
      <c r="EO16" s="43">
        <f>'Teeth basic data corr crown h'!EB1202</f>
        <v>11.761363636363637</v>
      </c>
      <c r="EP16" s="43">
        <f>C16/'Teeth basic data corr crown h'!ED1194</f>
        <v>1624.0625</v>
      </c>
      <c r="EQ16" s="43">
        <f>'Teeth basic data corr crown h'!EF1201</f>
        <v>314.0625</v>
      </c>
      <c r="ER16" s="43">
        <f>'Teeth basic data corr crown h'!DZ1202</f>
        <v>142.75568181818187</v>
      </c>
      <c r="ES16" s="77">
        <f>D16/'Teeth basic data corr crown h'!ED1194</f>
        <v>314.0625</v>
      </c>
      <c r="ET16" s="76">
        <f>'Teeth basic data corr crown h'!EE1262</f>
        <v>27.555555555555557</v>
      </c>
      <c r="EU16" s="43">
        <f>'Teeth basic data corr crown h'!EE1263</f>
        <v>20.244897959183671</v>
      </c>
      <c r="EV16" s="43">
        <f>'Teeth basic data corr crown h'!EE1264</f>
        <v>39.68</v>
      </c>
      <c r="EW16" s="43">
        <f>'Teeth basic data corr crown h'!EB1263</f>
        <v>6.6513409961685852</v>
      </c>
      <c r="EX16" s="43">
        <f>C16/'Teeth basic data corr crown h'!ED1255</f>
        <v>1443.6111111111111</v>
      </c>
      <c r="EY16" s="43">
        <f>'Teeth basic data corr crown h'!EF1262</f>
        <v>279.16666666666669</v>
      </c>
      <c r="EZ16" s="43">
        <f>'Teeth basic data corr crown h'!DZ1263</f>
        <v>67.385057471264417</v>
      </c>
      <c r="FA16" s="77">
        <f>D16/'Teeth basic data corr crown h'!ED1255</f>
        <v>279.16666666666669</v>
      </c>
      <c r="FB16" s="76">
        <f>'Teeth basic data corr crown h'!EE1299</f>
        <v>23.705882352941178</v>
      </c>
      <c r="FC16" s="43">
        <f>'Teeth basic data corr crown h'!EE1300</f>
        <v>14.925925925925927</v>
      </c>
      <c r="FD16" s="43">
        <f>'Teeth basic data corr crown h'!EE1301</f>
        <v>40.300000000000004</v>
      </c>
      <c r="FE16" s="43">
        <f>'Teeth basic data corr crown h'!EB1300</f>
        <v>7.2941176470588225</v>
      </c>
      <c r="FF16" s="43">
        <f>C16/'Teeth basic data corr crown h'!ED1292</f>
        <v>1528.5294117647056</v>
      </c>
      <c r="FG16" s="43">
        <f>'Teeth basic data corr crown h'!EF1299</f>
        <v>295.58823529411762</v>
      </c>
      <c r="FH16" s="43">
        <f>'Teeth basic data corr crown h'!DZ1300</f>
        <v>90.950226244343924</v>
      </c>
      <c r="FI16" s="77">
        <f>D16/'Teeth basic data corr crown h'!ED1292</f>
        <v>295.58823529411762</v>
      </c>
      <c r="FJ16" s="76">
        <f>'Teeth basic data corr crown h'!EE1356</f>
        <v>23.519999999999996</v>
      </c>
      <c r="FK16" s="43">
        <f>'Teeth basic data corr crown h'!EE1357</f>
        <v>15.473684210526315</v>
      </c>
      <c r="FL16" s="43">
        <f>'Teeth basic data corr crown h'!EE1358</f>
        <v>36.75</v>
      </c>
      <c r="FM16" s="43">
        <f>'Teeth basic data corr crown h'!EB1357</f>
        <v>7.4273684210526305</v>
      </c>
      <c r="FN16" s="43">
        <f>C16/'Teeth basic data corr crown h'!ED1349</f>
        <v>2078.7999999999997</v>
      </c>
      <c r="FO16" s="43">
        <f>'Teeth basic data corr crown h'!EF1356</f>
        <v>402</v>
      </c>
      <c r="FP16" s="43">
        <f>'Teeth basic data corr crown h'!DZ1357</f>
        <v>126.9473684210526</v>
      </c>
      <c r="FQ16" s="77">
        <f>D16/'Teeth basic data corr crown h'!ED1349</f>
        <v>402</v>
      </c>
      <c r="FR16" s="76">
        <f>'Teeth basic data corr crown h'!EE1406</f>
        <v>36.266666666666673</v>
      </c>
      <c r="FS16" s="102">
        <f>'Teeth basic data corr crown h'!EE1407</f>
        <v>20.923076923076927</v>
      </c>
      <c r="FT16" s="102">
        <f>'Teeth basic data corr crown h'!EE1408</f>
        <v>54.400000000000006</v>
      </c>
      <c r="FU16" s="102">
        <f>'Teeth basic data corr crown h'!EB1407</f>
        <v>9.0666666666666629</v>
      </c>
      <c r="FV16" s="102">
        <f>C16/'Teeth basic data corr crown h'!ED1399</f>
        <v>1732.3333333333333</v>
      </c>
      <c r="FW16" s="102">
        <f>'Teeth basic data corr crown h'!EF1406</f>
        <v>335.00000000000006</v>
      </c>
      <c r="FX16" s="102">
        <f>'Teeth basic data corr crown h'!DZ1407</f>
        <v>83.749999999999943</v>
      </c>
      <c r="FY16" s="77">
        <f>D16/'Teeth basic data corr crown h'!ED1399</f>
        <v>335.00000000000006</v>
      </c>
      <c r="FZ16" s="76">
        <f>'Teeth basic data corr crown h'!EE1449</f>
        <v>41.846153846153854</v>
      </c>
      <c r="GA16" s="102">
        <f>'Teeth basic data corr crown h'!EE1450</f>
        <v>22.666666666666668</v>
      </c>
      <c r="GB16" s="102">
        <f>'Teeth basic data corr crown h'!EE1451</f>
        <v>77.714285714285722</v>
      </c>
      <c r="GC16" s="102">
        <f>'Teeth basic data corr crown h'!EB1450</f>
        <v>18.598290598290596</v>
      </c>
      <c r="GD16" s="102">
        <f>C16/'Teeth basic data corr crown h'!ED1442</f>
        <v>1998.8461538461538</v>
      </c>
      <c r="GE16" s="102">
        <f>'Teeth basic data corr crown h'!EF1449</f>
        <v>386.5384615384616</v>
      </c>
      <c r="GF16" s="102">
        <f>'Teeth basic data corr crown h'!DZ1450</f>
        <v>171.79487179487177</v>
      </c>
      <c r="GG16" s="77">
        <f>D16/'Teeth basic data corr crown h'!ED1442</f>
        <v>386.5384615384616</v>
      </c>
      <c r="GH16" s="44">
        <f>(F16+N16+V16+AD16+AL16+AT16+BB16+BJ16+BR16+BZ16+CH16+CP16+CX16+DF16+DN16+DV16+ED16+EL16+ET16+FB16+FJ16+FR16+FZ16)/23</f>
        <v>41.495762878594007</v>
      </c>
      <c r="GI16" s="42">
        <f>(I16+Q16+Y16+AG16+AO16+AW16+BE16+BM16+BU16+CC16+CK16+CS16+DA16+DI16+DQ16+DY16+EG16+EO16+EW16+FE16+FM16+FU16+GC16)/23</f>
        <v>24.188846857176411</v>
      </c>
      <c r="GJ16" s="42">
        <f>(K16+S16+AA16+AI16+AQ16+AY16+BG16+BO16+BW16+CE16+CM16+CU16+DC16+DK16+DS16+EA16+EI16+EQ16+EY16+FG16+FO16+FW16+GE16)/23</f>
        <v>290.7082441132028</v>
      </c>
      <c r="GK16" s="42">
        <f>(L16+T16+AB16+AJ16+AR16+AZ16+BH16+BP16+BX16+CF16+CN16+CV16+DD16+DL16+DT16+EB16+EJ16+ER16+EZ16+FH16+FP16+FX16+GF16)/23</f>
        <v>93.832994722203878</v>
      </c>
      <c r="GL16" s="112">
        <f>(AQ16+AY16+BG16+BO16+CE16+CM16+CU16+DC16+DK16)/9</f>
        <v>274.96455804544041</v>
      </c>
      <c r="GM16" s="112">
        <f>(AR16+AZ16+BH16+BP16+CF16+CN16+CV16+DD16+DL16)/9</f>
        <v>77.543288682994572</v>
      </c>
      <c r="GN16" s="151">
        <f>(DS16)/1</f>
        <v>228.40909090909093</v>
      </c>
      <c r="GO16" s="151">
        <f>(DT16)/1</f>
        <v>85.653409090909065</v>
      </c>
      <c r="GP16" s="151">
        <f>(AI16+BW16)/2</f>
        <v>308.85180995475116</v>
      </c>
      <c r="GQ16" s="151">
        <f>(AJ16+BX16)/2</f>
        <v>112.54850650094511</v>
      </c>
      <c r="GR16" s="42">
        <f>(M16+U16+AC16+AK16+AS16+BA16+BI16+BQ16+BY16+CG16+CO16+CW16+DE16+DM16+DU16+EC16+EK16+ES16+FA16+FI16+FQ16+FY16+GG16)/23</f>
        <v>287.70792823989962</v>
      </c>
      <c r="GS16" s="125">
        <f>(AS16+BA16+BI16+BQ16+CG16+CO16+CW16+DE16+DM16)/9</f>
        <v>303.08220510426395</v>
      </c>
      <c r="GT16" s="151">
        <f>('Teeth basic data corr crown h'!DZ61+'Teeth basic data corr crown h'!DZ112+'Teeth basic data corr crown h'!DZ175+'Teeth basic data corr crown h'!DZ228+'Teeth basic data corr crown h'!DZ327+'Teeth basic data corr crown h'!DZ422+'Teeth basic data corr crown h'!DZ526+'Teeth basic data corr crown h'!DZ602+'Teeth basic data corr crown h'!DZ720+'Teeth basic data corr crown h'!DZ771+'Teeth basic data corr crown h'!DZ831+'Teeth basic data corr crown h'!DZ891+'Teeth basic data corr crown h'!DZ975+'Teeth basic data corr crown h'!DY1030+'Teeth basic data corr crown h'!DZ1060+'Teeth basic data corr crown h'!DZ1085+'Teeth basic data corr crown h'!DZ1115+'Teeth basic data corr crown h'!DZ1142+'Teeth basic data corr crown h'!DZ1202+'Teeth basic data corr crown h'!DZ1263+'Teeth basic data corr crown h'!DZ1300+'Teeth basic data corr crown h'!DZ1357+'Teeth basic data corr crown h'!DZ1407+'Teeth basic data corr crown h'!DZ1450)/23</f>
        <v>96.888634734365638</v>
      </c>
      <c r="GU16" s="38">
        <f t="shared" si="0"/>
        <v>296.65041067761803</v>
      </c>
      <c r="GV16" s="38"/>
      <c r="GW16" s="136">
        <f>(M16+U16+AC16+AS16+BA16+BI16+BQ16+CG16+CO16+CW16+DE16+DM16+DU16)/13</f>
        <v>289.65059891485822</v>
      </c>
      <c r="GX16" s="136"/>
      <c r="GY16" s="37">
        <f>GJ16/GS16</f>
        <v>0.95917292146266275</v>
      </c>
      <c r="GZ16" s="30">
        <f t="shared" si="1"/>
        <v>6.9802451821961151</v>
      </c>
    </row>
    <row r="17" spans="1:208" x14ac:dyDescent="0.25">
      <c r="A17" s="37">
        <v>2</v>
      </c>
      <c r="B17" s="8" t="s">
        <v>21</v>
      </c>
      <c r="C17" s="158">
        <v>36.585000000000001</v>
      </c>
      <c r="D17" s="81">
        <v>9.4749999999999996</v>
      </c>
      <c r="E17" s="114">
        <f>('Teeth basic data corr crown h'!EN64+'Teeth basic data corr crown h'!EN120)/2</f>
        <v>1.71666665E-2</v>
      </c>
      <c r="F17" s="78">
        <f>'Teeth basic data corr crown h'!EO71</f>
        <v>40.269231543639066</v>
      </c>
      <c r="G17" s="113">
        <f>'Teeth basic data corr crown h'!EO72</f>
        <v>29.914286141632655</v>
      </c>
      <c r="H17" s="113">
        <f>'Teeth basic data corr crown h'!EO73</f>
        <v>51.073169486020248</v>
      </c>
      <c r="I17" s="113">
        <f>'Teeth basic data corr crown h'!EL72</f>
        <v>16.325364580539208</v>
      </c>
      <c r="J17" s="113">
        <f>C17/'Teeth basic data corr crown h'!EN64</f>
        <v>2110.6731175129448</v>
      </c>
      <c r="K17" s="113">
        <f>'Teeth basic data corr crown h'!EP71</f>
        <v>546.63462589681978</v>
      </c>
      <c r="L17" s="113">
        <f>'Teeth basic data corr crown h'!EJ72</f>
        <v>221.60863810975502</v>
      </c>
      <c r="M17" s="41">
        <f>D17/'Teeth basic data corr crown h'!EN64</f>
        <v>546.63462589681978</v>
      </c>
      <c r="N17" s="78">
        <f>'Teeth basic data corr crown h'!EO127</f>
        <v>43.470588235294116</v>
      </c>
      <c r="O17" s="113">
        <f>'Teeth basic data corr crown h'!EO128</f>
        <v>18.948717948717949</v>
      </c>
      <c r="P17" s="113">
        <f>'Teeth basic data corr crown h'!EO129</f>
        <v>73.899999999999991</v>
      </c>
      <c r="Q17" s="113">
        <f>'Teeth basic data corr crown h'!EL128</f>
        <v>23.711229946524057</v>
      </c>
      <c r="R17" s="113">
        <f>C17/'Teeth basic data corr crown h'!EN120</f>
        <v>2152.0588235294117</v>
      </c>
      <c r="S17" s="113">
        <f>'Teeth basic data corr crown h'!EP127</f>
        <v>557.35294117647049</v>
      </c>
      <c r="T17" s="113">
        <f>'Teeth basic data corr crown h'!EJ128</f>
        <v>304.01069518716577</v>
      </c>
      <c r="U17" s="41">
        <f>D17/'Teeth basic data corr crown h'!EN120</f>
        <v>557.35294117647049</v>
      </c>
      <c r="V17" s="78"/>
      <c r="W17" s="111"/>
      <c r="X17" s="111"/>
      <c r="Y17" s="111"/>
      <c r="Z17" s="111"/>
      <c r="AA17" s="111"/>
      <c r="AB17" s="111"/>
      <c r="AC17" s="41"/>
      <c r="AD17" s="78"/>
      <c r="AE17" s="111"/>
      <c r="AF17" s="111"/>
      <c r="AG17" s="111"/>
      <c r="AH17" s="111"/>
      <c r="AI17" s="111"/>
      <c r="AJ17" s="111"/>
      <c r="AK17" s="41"/>
      <c r="AL17" s="78"/>
      <c r="AM17" s="111"/>
      <c r="AN17" s="111"/>
      <c r="AO17" s="111"/>
      <c r="AP17" s="111"/>
      <c r="AQ17" s="111"/>
      <c r="AR17" s="111"/>
      <c r="AS17" s="41"/>
      <c r="AT17" s="78"/>
      <c r="AU17" s="40"/>
      <c r="AV17" s="40"/>
      <c r="AW17" s="40"/>
      <c r="AX17" s="111"/>
      <c r="AY17" s="111"/>
      <c r="AZ17" s="111"/>
      <c r="BA17" s="41"/>
      <c r="BB17" s="78"/>
      <c r="BC17" s="40"/>
      <c r="BD17" s="40"/>
      <c r="BE17" s="40"/>
      <c r="BF17" s="111"/>
      <c r="BG17" s="111"/>
      <c r="BH17" s="111"/>
      <c r="BI17" s="41"/>
      <c r="BJ17" s="78"/>
      <c r="BK17" s="40"/>
      <c r="BL17" s="40"/>
      <c r="BM17" s="40"/>
      <c r="BN17" s="111"/>
      <c r="BO17" s="111"/>
      <c r="BP17" s="111"/>
      <c r="BQ17" s="41"/>
      <c r="BR17" s="78"/>
      <c r="BS17" s="40"/>
      <c r="BT17" s="40"/>
      <c r="BU17" s="40"/>
      <c r="BV17" s="111"/>
      <c r="BW17" s="111"/>
      <c r="BX17" s="111"/>
      <c r="BY17" s="41"/>
      <c r="BZ17" s="78"/>
      <c r="CA17" s="40"/>
      <c r="CB17" s="40"/>
      <c r="CC17" s="40"/>
      <c r="CD17" s="111"/>
      <c r="CE17" s="111"/>
      <c r="CF17" s="111"/>
      <c r="CG17" s="41"/>
      <c r="CH17" s="78"/>
      <c r="CI17" s="40"/>
      <c r="CJ17" s="40"/>
      <c r="CK17" s="40"/>
      <c r="CL17" s="111"/>
      <c r="CM17" s="111"/>
      <c r="CN17" s="111"/>
      <c r="CO17" s="41"/>
      <c r="CP17" s="78"/>
      <c r="CQ17" s="40"/>
      <c r="CR17" s="40"/>
      <c r="CS17" s="40"/>
      <c r="CT17" s="111"/>
      <c r="CU17" s="111"/>
      <c r="CV17" s="111"/>
      <c r="CW17" s="41"/>
      <c r="CX17" s="78"/>
      <c r="CY17" s="40"/>
      <c r="CZ17" s="40"/>
      <c r="DA17" s="40"/>
      <c r="DB17" s="111"/>
      <c r="DC17" s="111"/>
      <c r="DD17" s="111"/>
      <c r="DE17" s="41"/>
      <c r="DF17" s="78"/>
      <c r="DG17" s="40"/>
      <c r="DH17" s="40"/>
      <c r="DI17" s="40"/>
      <c r="DJ17" s="111"/>
      <c r="DK17" s="111"/>
      <c r="DL17" s="111"/>
      <c r="DM17" s="41"/>
      <c r="DN17" s="78"/>
      <c r="DO17" s="40"/>
      <c r="DP17" s="40"/>
      <c r="DQ17" s="40"/>
      <c r="DR17" s="111"/>
      <c r="DS17" s="111"/>
      <c r="DT17" s="111"/>
      <c r="DU17" s="41"/>
      <c r="DV17" s="78"/>
      <c r="DW17" s="40"/>
      <c r="DX17" s="40"/>
      <c r="DY17" s="40"/>
      <c r="DZ17" s="111"/>
      <c r="EA17" s="111"/>
      <c r="EB17" s="111"/>
      <c r="EC17" s="41"/>
      <c r="ED17" s="78"/>
      <c r="EE17" s="40"/>
      <c r="EF17" s="40"/>
      <c r="EG17" s="40"/>
      <c r="EH17" s="111"/>
      <c r="EI17" s="111"/>
      <c r="EJ17" s="111"/>
      <c r="EK17" s="41"/>
      <c r="EL17" s="78"/>
      <c r="EM17" s="40"/>
      <c r="EN17" s="40"/>
      <c r="EO17" s="40"/>
      <c r="EP17" s="111"/>
      <c r="EQ17" s="111"/>
      <c r="ER17" s="111"/>
      <c r="ES17" s="41"/>
      <c r="ET17" s="78"/>
      <c r="EU17" s="40"/>
      <c r="EV17" s="40"/>
      <c r="EW17" s="40"/>
      <c r="EX17" s="111"/>
      <c r="EY17" s="111"/>
      <c r="EZ17" s="111"/>
      <c r="FA17" s="41"/>
      <c r="FB17" s="78"/>
      <c r="FC17" s="40"/>
      <c r="FD17" s="40"/>
      <c r="FE17" s="40"/>
      <c r="FF17" s="111"/>
      <c r="FG17" s="111"/>
      <c r="FH17" s="111"/>
      <c r="FI17" s="41"/>
      <c r="FJ17" s="78"/>
      <c r="FK17" s="40"/>
      <c r="FL17" s="40"/>
      <c r="FM17" s="40"/>
      <c r="FN17" s="111"/>
      <c r="FO17" s="111"/>
      <c r="FP17" s="111"/>
      <c r="FQ17" s="41"/>
      <c r="FR17" s="78"/>
      <c r="FS17" s="40"/>
      <c r="FT17" s="40"/>
      <c r="FU17" s="40"/>
      <c r="FV17" s="111"/>
      <c r="FW17" s="111"/>
      <c r="FX17" s="111"/>
      <c r="FY17" s="41"/>
      <c r="FZ17" s="78"/>
      <c r="GA17" s="40"/>
      <c r="GB17" s="40"/>
      <c r="GC17" s="40"/>
      <c r="GD17" s="111"/>
      <c r="GE17" s="111"/>
      <c r="GF17" s="111"/>
      <c r="GG17" s="41"/>
      <c r="GH17" s="78">
        <f>(F17+N17)/2</f>
        <v>41.869909889466591</v>
      </c>
      <c r="GI17" s="40">
        <f>(I17+Q17)/2</f>
        <v>20.018297263531633</v>
      </c>
      <c r="GJ17" s="111">
        <f>(K17+S17)/2</f>
        <v>551.9937835366452</v>
      </c>
      <c r="GK17" s="111">
        <f>(L17+T17)/2</f>
        <v>262.80966664846039</v>
      </c>
      <c r="GL17" s="112"/>
      <c r="GM17" s="112"/>
      <c r="GN17" s="153"/>
      <c r="GO17" s="152"/>
      <c r="GP17" s="152"/>
      <c r="GQ17" s="152"/>
      <c r="GR17" s="120">
        <f>(M17+U17)/2</f>
        <v>551.9937835366452</v>
      </c>
      <c r="GS17" s="121"/>
      <c r="GT17" s="113">
        <f>('Teeth basic data corr crown h'!EJ72+'Teeth basic data corr crown h'!EJ128)/2</f>
        <v>262.80966664846039</v>
      </c>
      <c r="GU17" s="40">
        <f t="shared" si="0"/>
        <v>551.94175293147327</v>
      </c>
      <c r="GV17" s="40"/>
      <c r="GW17" s="119">
        <f>(M17+U17)/2</f>
        <v>551.9937835366452</v>
      </c>
      <c r="GX17" s="119"/>
      <c r="GY17" s="37"/>
      <c r="GZ17" s="30">
        <f t="shared" si="1"/>
        <v>13.183543623424727</v>
      </c>
    </row>
    <row r="18" spans="1:208" x14ac:dyDescent="0.25">
      <c r="A18" s="37">
        <v>2</v>
      </c>
      <c r="B18" s="7" t="s">
        <v>178</v>
      </c>
      <c r="C18" s="162">
        <v>28.035</v>
      </c>
      <c r="D18" s="39">
        <v>6.9750000000000005</v>
      </c>
      <c r="E18" s="116">
        <f>('Teeth basic data corr crown h'!EX99+'Teeth basic data corr crown h'!EX60)/2</f>
        <v>1.6500000000000001E-2</v>
      </c>
      <c r="F18" s="76">
        <f>'Teeth basic data corr crown h'!EY67</f>
        <v>34.6</v>
      </c>
      <c r="G18" s="101">
        <f>'Teeth basic data corr crown h'!EY68</f>
        <v>24.139534883720934</v>
      </c>
      <c r="H18" s="101">
        <f>'Teeth basic data corr crown h'!EY69</f>
        <v>69.2</v>
      </c>
      <c r="I18" s="101">
        <f>'Teeth basic data corr crown h'!EV68</f>
        <v>12.581818181818186</v>
      </c>
      <c r="J18" s="101">
        <f>C18/'Teeth basic data corr crown h'!EX60</f>
        <v>1869</v>
      </c>
      <c r="K18" s="101">
        <f>'Teeth basic data corr crown h'!EZ67</f>
        <v>465.00000000000006</v>
      </c>
      <c r="L18" s="101">
        <f>'Teeth basic data corr crown h'!ET68</f>
        <v>169.09090909090907</v>
      </c>
      <c r="M18" s="77">
        <f>D18/'Teeth basic data corr crown h'!EX60</f>
        <v>465.00000000000006</v>
      </c>
      <c r="N18" s="76">
        <f>'Teeth basic data corr crown h'!EY106</f>
        <v>25.833333333333336</v>
      </c>
      <c r="O18" s="96">
        <f>'Teeth basic data corr crown h'!EY107</f>
        <v>16.607142857142858</v>
      </c>
      <c r="P18" s="96">
        <f>'Teeth basic data corr crown h'!EY108</f>
        <v>46.5</v>
      </c>
      <c r="Q18" s="96">
        <f>'Teeth basic data corr crown h'!EV107</f>
        <v>9.935897435897445</v>
      </c>
      <c r="R18" s="96">
        <f>C18/'Teeth basic data corr crown h'!EX99</f>
        <v>1557.5000000000002</v>
      </c>
      <c r="S18" s="96">
        <f>'Teeth basic data corr crown h'!EZ106</f>
        <v>387.50000000000006</v>
      </c>
      <c r="T18" s="96">
        <f>'Teeth basic data corr crown h'!ET107</f>
        <v>149.0384615384616</v>
      </c>
      <c r="U18" s="77">
        <f>D18/'Teeth basic data corr crown h'!EX99</f>
        <v>387.50000000000006</v>
      </c>
      <c r="V18" s="76"/>
      <c r="W18" s="43"/>
      <c r="X18" s="43"/>
      <c r="Y18" s="43"/>
      <c r="Z18" s="43"/>
      <c r="AA18" s="43"/>
      <c r="AB18" s="43"/>
      <c r="AC18" s="77"/>
      <c r="AD18" s="76"/>
      <c r="AE18" s="46"/>
      <c r="AF18" s="46"/>
      <c r="AG18" s="46"/>
      <c r="AH18" s="46"/>
      <c r="AI18" s="46"/>
      <c r="AJ18" s="46"/>
      <c r="AK18" s="115"/>
      <c r="AL18" s="76"/>
      <c r="AM18" s="43"/>
      <c r="AN18" s="43"/>
      <c r="AO18" s="43"/>
      <c r="AP18" s="43"/>
      <c r="AQ18" s="43"/>
      <c r="AR18" s="43"/>
      <c r="AS18" s="77"/>
      <c r="AT18" s="76"/>
      <c r="AU18" s="43"/>
      <c r="AV18" s="43"/>
      <c r="AW18" s="43"/>
      <c r="AX18" s="43"/>
      <c r="AY18" s="43"/>
      <c r="AZ18" s="43"/>
      <c r="BA18" s="77"/>
      <c r="BB18" s="76"/>
      <c r="BC18" s="43"/>
      <c r="BD18" s="43"/>
      <c r="BE18" s="43"/>
      <c r="BF18" s="43"/>
      <c r="BG18" s="43"/>
      <c r="BH18" s="43"/>
      <c r="BI18" s="77"/>
      <c r="BJ18" s="76"/>
      <c r="BK18" s="43"/>
      <c r="BL18" s="43"/>
      <c r="BM18" s="43"/>
      <c r="BN18" s="43"/>
      <c r="BO18" s="43"/>
      <c r="BP18" s="43"/>
      <c r="BQ18" s="77"/>
      <c r="BR18" s="76"/>
      <c r="BS18" s="43"/>
      <c r="BT18" s="43"/>
      <c r="BU18" s="43"/>
      <c r="BV18" s="43"/>
      <c r="BW18" s="43"/>
      <c r="BX18" s="43"/>
      <c r="BY18" s="77"/>
      <c r="BZ18" s="76"/>
      <c r="CA18" s="43"/>
      <c r="CB18" s="43"/>
      <c r="CC18" s="43"/>
      <c r="CD18" s="43"/>
      <c r="CE18" s="43"/>
      <c r="CF18" s="43"/>
      <c r="CG18" s="77"/>
      <c r="CH18" s="76"/>
      <c r="CI18" s="43"/>
      <c r="CJ18" s="43"/>
      <c r="CK18" s="43"/>
      <c r="CL18" s="43"/>
      <c r="CM18" s="43"/>
      <c r="CN18" s="43"/>
      <c r="CO18" s="77"/>
      <c r="CP18" s="76"/>
      <c r="CQ18" s="43"/>
      <c r="CR18" s="43"/>
      <c r="CS18" s="43"/>
      <c r="CT18" s="43"/>
      <c r="CU18" s="43"/>
      <c r="CV18" s="43"/>
      <c r="CW18" s="77"/>
      <c r="CX18" s="76"/>
      <c r="CY18" s="43"/>
      <c r="CZ18" s="43"/>
      <c r="DA18" s="43"/>
      <c r="DB18" s="43"/>
      <c r="DC18" s="43"/>
      <c r="DD18" s="43"/>
      <c r="DE18" s="77"/>
      <c r="DF18" s="76"/>
      <c r="DG18" s="43"/>
      <c r="DH18" s="43"/>
      <c r="DI18" s="43"/>
      <c r="DJ18" s="43"/>
      <c r="DK18" s="43"/>
      <c r="DL18" s="43"/>
      <c r="DM18" s="77"/>
      <c r="DN18" s="76"/>
      <c r="DO18" s="43"/>
      <c r="DP18" s="43"/>
      <c r="DQ18" s="43"/>
      <c r="DR18" s="43"/>
      <c r="DS18" s="43"/>
      <c r="DT18" s="43"/>
      <c r="DU18" s="77"/>
      <c r="DV18" s="76"/>
      <c r="DW18" s="43"/>
      <c r="DX18" s="43"/>
      <c r="DY18" s="43"/>
      <c r="DZ18" s="43"/>
      <c r="EA18" s="43"/>
      <c r="EB18" s="43"/>
      <c r="EC18" s="77"/>
      <c r="ED18" s="76"/>
      <c r="EE18" s="43"/>
      <c r="EF18" s="43"/>
      <c r="EG18" s="43"/>
      <c r="EH18" s="43"/>
      <c r="EI18" s="43"/>
      <c r="EJ18" s="43"/>
      <c r="EK18" s="77"/>
      <c r="EL18" s="76"/>
      <c r="EM18" s="43"/>
      <c r="EN18" s="43"/>
      <c r="EO18" s="43"/>
      <c r="EP18" s="43"/>
      <c r="EQ18" s="43"/>
      <c r="ER18" s="43"/>
      <c r="ES18" s="77"/>
      <c r="ET18" s="76"/>
      <c r="EU18" s="43"/>
      <c r="EV18" s="43"/>
      <c r="EW18" s="43"/>
      <c r="EX18" s="43"/>
      <c r="EY18" s="43"/>
      <c r="EZ18" s="43"/>
      <c r="FA18" s="77"/>
      <c r="FB18" s="76"/>
      <c r="FC18" s="43"/>
      <c r="FD18" s="43"/>
      <c r="FE18" s="43"/>
      <c r="FF18" s="43"/>
      <c r="FG18" s="43"/>
      <c r="FH18" s="43"/>
      <c r="FI18" s="77"/>
      <c r="FJ18" s="76"/>
      <c r="FK18" s="43"/>
      <c r="FL18" s="43"/>
      <c r="FM18" s="43"/>
      <c r="FN18" s="43"/>
      <c r="FO18" s="43"/>
      <c r="FP18" s="43"/>
      <c r="FQ18" s="77"/>
      <c r="FR18" s="76"/>
      <c r="FS18" s="43"/>
      <c r="FT18" s="43"/>
      <c r="FU18" s="43"/>
      <c r="FV18" s="43"/>
      <c r="FW18" s="43"/>
      <c r="FX18" s="43"/>
      <c r="FY18" s="77"/>
      <c r="FZ18" s="76"/>
      <c r="GA18" s="43"/>
      <c r="GB18" s="43"/>
      <c r="GC18" s="43"/>
      <c r="GD18" s="43"/>
      <c r="GE18" s="43"/>
      <c r="GF18" s="43"/>
      <c r="GG18" s="77"/>
      <c r="GH18" s="76">
        <f>(F18+N18)/2</f>
        <v>30.216666666666669</v>
      </c>
      <c r="GI18" s="39">
        <f>(I18+Q18)/2</f>
        <v>11.258857808857815</v>
      </c>
      <c r="GJ18" s="43">
        <f>(K18+S18)/2</f>
        <v>426.25000000000006</v>
      </c>
      <c r="GK18" s="43">
        <f>(L18+T18)/2</f>
        <v>159.06468531468533</v>
      </c>
      <c r="GL18" s="46"/>
      <c r="GM18" s="46"/>
      <c r="GN18" s="154"/>
      <c r="GO18" s="154"/>
      <c r="GP18" s="154">
        <f>S18</f>
        <v>387.50000000000006</v>
      </c>
      <c r="GQ18" s="154">
        <f>T18</f>
        <v>149.0384615384616</v>
      </c>
      <c r="GR18" s="45">
        <f>(M18+U18)/2</f>
        <v>426.25000000000006</v>
      </c>
      <c r="GS18" s="54"/>
      <c r="GT18" s="154">
        <f>('Teeth basic data corr crown h'!ET68+'Teeth basic data corr crown h'!ET107)/2</f>
        <v>159.06468531468533</v>
      </c>
      <c r="GU18" s="39">
        <f t="shared" si="0"/>
        <v>422.72727272727275</v>
      </c>
      <c r="GV18" s="39"/>
      <c r="GW18" s="131">
        <f>M18</f>
        <v>465.00000000000006</v>
      </c>
      <c r="GX18" s="131"/>
      <c r="GY18" s="37"/>
      <c r="GZ18" s="30">
        <f t="shared" si="1"/>
        <v>15.388858246001105</v>
      </c>
    </row>
    <row r="19" spans="1:208" s="5" customFormat="1" x14ac:dyDescent="0.25">
      <c r="A19" s="38">
        <v>1</v>
      </c>
      <c r="B19" s="4" t="s">
        <v>181</v>
      </c>
      <c r="C19" s="160">
        <v>8.8649999999999984</v>
      </c>
      <c r="D19" s="38">
        <v>3.4750000000000001</v>
      </c>
      <c r="E19" s="104">
        <f>'Teeth basic data corr crown h'!FI21</f>
        <v>2.5999999999999999E-2</v>
      </c>
      <c r="F19" s="44">
        <f>'Teeth basic data corr crown h'!FJ28</f>
        <v>17.03846153846154</v>
      </c>
      <c r="G19" s="47">
        <f>'Teeth basic data corr crown h'!FJ29</f>
        <v>9.4255319148936163</v>
      </c>
      <c r="H19" s="47">
        <f>'Teeth basic data corr crown h'!FJ30</f>
        <v>31.642857142857142</v>
      </c>
      <c r="I19" s="47">
        <f>'Teeth basic data corr crown h'!FG29</f>
        <v>7.5726495726495742</v>
      </c>
      <c r="J19" s="47">
        <f>C19/'Teeth basic data corr crown h'!FI21</f>
        <v>340.9615384615384</v>
      </c>
      <c r="K19" s="47">
        <f>'Teeth basic data corr crown h'!FK28</f>
        <v>133.65384615384616</v>
      </c>
      <c r="L19" s="47">
        <f>'Teeth basic data corr crown h'!FE29</f>
        <v>59.401709401709411</v>
      </c>
      <c r="M19" s="88">
        <f>D19/'Teeth basic data corr crown h'!FI21</f>
        <v>133.65384615384616</v>
      </c>
      <c r="N19" s="44"/>
      <c r="O19" s="42"/>
      <c r="P19" s="42"/>
      <c r="Q19" s="42"/>
      <c r="R19" s="42"/>
      <c r="S19" s="42"/>
      <c r="T19" s="42"/>
      <c r="U19" s="88"/>
      <c r="V19" s="44"/>
      <c r="W19" s="42"/>
      <c r="X19" s="42"/>
      <c r="Y19" s="42"/>
      <c r="Z19" s="42"/>
      <c r="AA19" s="42"/>
      <c r="AB19" s="42"/>
      <c r="AC19" s="88"/>
      <c r="AD19" s="44"/>
      <c r="AE19" s="47"/>
      <c r="AF19" s="47"/>
      <c r="AG19" s="47"/>
      <c r="AH19" s="47"/>
      <c r="AI19" s="47"/>
      <c r="AJ19" s="47"/>
      <c r="AK19" s="117"/>
      <c r="AL19" s="44"/>
      <c r="AM19" s="42"/>
      <c r="AN19" s="42"/>
      <c r="AO19" s="42"/>
      <c r="AP19" s="42"/>
      <c r="AQ19" s="42"/>
      <c r="AR19" s="42"/>
      <c r="AS19" s="88"/>
      <c r="AT19" s="44"/>
      <c r="AU19" s="42"/>
      <c r="AV19" s="42"/>
      <c r="AW19" s="42"/>
      <c r="AX19" s="42"/>
      <c r="AY19" s="42"/>
      <c r="AZ19" s="42"/>
      <c r="BA19" s="88"/>
      <c r="BB19" s="44"/>
      <c r="BC19" s="42"/>
      <c r="BD19" s="42"/>
      <c r="BE19" s="42"/>
      <c r="BF19" s="42"/>
      <c r="BG19" s="42"/>
      <c r="BH19" s="42"/>
      <c r="BI19" s="88"/>
      <c r="BJ19" s="44"/>
      <c r="BK19" s="42"/>
      <c r="BL19" s="42"/>
      <c r="BM19" s="42"/>
      <c r="BN19" s="42"/>
      <c r="BO19" s="42"/>
      <c r="BP19" s="42"/>
      <c r="BQ19" s="88"/>
      <c r="BR19" s="44"/>
      <c r="BS19" s="42"/>
      <c r="BT19" s="42"/>
      <c r="BU19" s="42"/>
      <c r="BV19" s="42"/>
      <c r="BW19" s="42"/>
      <c r="BX19" s="42"/>
      <c r="BY19" s="88"/>
      <c r="BZ19" s="44"/>
      <c r="CA19" s="42"/>
      <c r="CB19" s="42"/>
      <c r="CC19" s="42"/>
      <c r="CD19" s="42"/>
      <c r="CE19" s="42"/>
      <c r="CF19" s="42"/>
      <c r="CG19" s="88"/>
      <c r="CH19" s="44"/>
      <c r="CI19" s="42"/>
      <c r="CJ19" s="42"/>
      <c r="CK19" s="42"/>
      <c r="CL19" s="42"/>
      <c r="CM19" s="42"/>
      <c r="CN19" s="42"/>
      <c r="CO19" s="88"/>
      <c r="CP19" s="44"/>
      <c r="CQ19" s="42"/>
      <c r="CR19" s="42"/>
      <c r="CS19" s="42"/>
      <c r="CT19" s="42"/>
      <c r="CU19" s="42"/>
      <c r="CV19" s="42"/>
      <c r="CW19" s="88"/>
      <c r="CX19" s="44"/>
      <c r="CY19" s="42"/>
      <c r="CZ19" s="42"/>
      <c r="DA19" s="42"/>
      <c r="DB19" s="42"/>
      <c r="DC19" s="42"/>
      <c r="DD19" s="42"/>
      <c r="DE19" s="88"/>
      <c r="DF19" s="44"/>
      <c r="DG19" s="42"/>
      <c r="DH19" s="42"/>
      <c r="DI19" s="42"/>
      <c r="DJ19" s="42"/>
      <c r="DK19" s="42"/>
      <c r="DL19" s="42"/>
      <c r="DM19" s="88"/>
      <c r="DN19" s="44"/>
      <c r="DO19" s="42"/>
      <c r="DP19" s="42"/>
      <c r="DQ19" s="42"/>
      <c r="DR19" s="42"/>
      <c r="DS19" s="42"/>
      <c r="DT19" s="42"/>
      <c r="DU19" s="88"/>
      <c r="DV19" s="44"/>
      <c r="DW19" s="42"/>
      <c r="DX19" s="42"/>
      <c r="DY19" s="42"/>
      <c r="DZ19" s="42"/>
      <c r="EA19" s="42"/>
      <c r="EB19" s="42"/>
      <c r="EC19" s="88"/>
      <c r="ED19" s="44"/>
      <c r="EE19" s="42"/>
      <c r="EF19" s="42"/>
      <c r="EG19" s="42"/>
      <c r="EH19" s="42"/>
      <c r="EI19" s="42"/>
      <c r="EJ19" s="42"/>
      <c r="EK19" s="88"/>
      <c r="EL19" s="44"/>
      <c r="EM19" s="42"/>
      <c r="EN19" s="42"/>
      <c r="EO19" s="42"/>
      <c r="EP19" s="42"/>
      <c r="EQ19" s="42"/>
      <c r="ER19" s="42"/>
      <c r="ES19" s="88"/>
      <c r="ET19" s="44"/>
      <c r="EU19" s="42"/>
      <c r="EV19" s="42"/>
      <c r="EW19" s="42"/>
      <c r="EX19" s="42"/>
      <c r="EY19" s="42"/>
      <c r="EZ19" s="42"/>
      <c r="FA19" s="88"/>
      <c r="FB19" s="44"/>
      <c r="FC19" s="42"/>
      <c r="FD19" s="42"/>
      <c r="FE19" s="42"/>
      <c r="FF19" s="42"/>
      <c r="FG19" s="42"/>
      <c r="FH19" s="42"/>
      <c r="FI19" s="88"/>
      <c r="FJ19" s="44"/>
      <c r="FK19" s="42"/>
      <c r="FL19" s="42"/>
      <c r="FM19" s="42"/>
      <c r="FN19" s="42"/>
      <c r="FO19" s="42"/>
      <c r="FP19" s="42"/>
      <c r="FQ19" s="88"/>
      <c r="FR19" s="44"/>
      <c r="FS19" s="42"/>
      <c r="FT19" s="42"/>
      <c r="FU19" s="42"/>
      <c r="FV19" s="42"/>
      <c r="FW19" s="42"/>
      <c r="FX19" s="42"/>
      <c r="FY19" s="88"/>
      <c r="FZ19" s="44"/>
      <c r="GA19" s="42"/>
      <c r="GB19" s="42"/>
      <c r="GC19" s="42"/>
      <c r="GD19" s="42"/>
      <c r="GE19" s="42"/>
      <c r="GF19" s="42"/>
      <c r="GG19" s="88"/>
      <c r="GH19" s="44">
        <f>F19</f>
        <v>17.03846153846154</v>
      </c>
      <c r="GI19" s="38">
        <f>I19</f>
        <v>7.5726495726495742</v>
      </c>
      <c r="GJ19" s="42">
        <f>J19</f>
        <v>340.9615384615384</v>
      </c>
      <c r="GK19" s="42">
        <f>K19</f>
        <v>133.65384615384616</v>
      </c>
      <c r="GL19" s="47">
        <f>J19</f>
        <v>340.9615384615384</v>
      </c>
      <c r="GM19" s="47">
        <f>K19</f>
        <v>133.65384615384616</v>
      </c>
      <c r="GN19" s="47"/>
      <c r="GO19" s="47"/>
      <c r="GP19" s="47"/>
      <c r="GQ19" s="47"/>
      <c r="GR19" s="124">
        <f>M19</f>
        <v>133.65384615384616</v>
      </c>
      <c r="GS19" s="125">
        <f>J19</f>
        <v>340.9615384615384</v>
      </c>
      <c r="GT19" s="47">
        <f>'Teeth basic data corr crown h'!FE29</f>
        <v>59.401709401709411</v>
      </c>
      <c r="GU19" s="38">
        <f>M19</f>
        <v>133.65384615384616</v>
      </c>
      <c r="GV19" s="38"/>
      <c r="GW19" s="123">
        <f>K19</f>
        <v>133.65384615384616</v>
      </c>
      <c r="GX19" s="123"/>
      <c r="GY19" s="37">
        <f t="shared" si="2"/>
        <v>1</v>
      </c>
      <c r="GZ19" s="30">
        <f t="shared" si="1"/>
        <v>7.8442437923250559</v>
      </c>
    </row>
    <row r="20" spans="1:208" x14ac:dyDescent="0.25">
      <c r="A20" s="133">
        <v>2</v>
      </c>
      <c r="B20" s="7" t="s">
        <v>184</v>
      </c>
      <c r="C20" s="161">
        <v>26.125</v>
      </c>
      <c r="D20">
        <v>5.2650000000000006</v>
      </c>
      <c r="E20" s="118">
        <f>('Teeth basic data corr crown h'!FS93+'Teeth basic data corr crown h'!FS38)/2</f>
        <v>2.35E-2</v>
      </c>
      <c r="F20" s="76">
        <f>'Teeth basic data corr crown h'!FT45</f>
        <v>34.111111111111114</v>
      </c>
      <c r="G20" s="46">
        <f>'Teeth basic data corr crown h'!FT46</f>
        <v>20.021739130434785</v>
      </c>
      <c r="H20" s="46">
        <f>'Teeth basic data corr crown h'!FT47</f>
        <v>76.75</v>
      </c>
      <c r="I20" s="46">
        <f>'Teeth basic data corr crown h'!FQ46</f>
        <v>14.362573099415208</v>
      </c>
      <c r="J20" s="46">
        <f>C20/'Teeth basic data corr crown h'!FS38</f>
        <v>967.59259259259261</v>
      </c>
      <c r="K20" s="46">
        <f>'Teeth basic data corr crown h'!FU45</f>
        <v>195.00000000000003</v>
      </c>
      <c r="L20" s="46">
        <f>'Teeth basic data corr crown h'!FO46</f>
        <v>82.105263157894768</v>
      </c>
      <c r="M20" s="77">
        <f>D20/'Teeth basic data corr crown h'!FS38</f>
        <v>195.00000000000003</v>
      </c>
      <c r="N20" s="76">
        <f>'Teeth basic data corr crown h'!FT100</f>
        <v>42.55</v>
      </c>
      <c r="O20" s="96">
        <f>'Teeth basic data corr crown h'!FT101</f>
        <v>27.451612903225804</v>
      </c>
      <c r="P20" s="96">
        <f>'Teeth basic data corr crown h'!FT102</f>
        <v>70.916666666666657</v>
      </c>
      <c r="Q20" s="96">
        <f>'Teeth basic data corr crown h'!FQ101</f>
        <v>14.183333333333337</v>
      </c>
      <c r="R20" s="96">
        <f>C20/'Teeth basic data corr crown h'!FS93</f>
        <v>1306.25</v>
      </c>
      <c r="S20" s="96">
        <f>'Teeth basic data corr crown h'!FU100</f>
        <v>263.25</v>
      </c>
      <c r="T20" s="96">
        <f>'Teeth basic data corr crown h'!FO101</f>
        <v>87.750000000000057</v>
      </c>
      <c r="U20" s="77">
        <f>D20/'Teeth basic data corr crown h'!FS93</f>
        <v>263.25</v>
      </c>
      <c r="V20" s="76"/>
      <c r="W20" s="43"/>
      <c r="X20" s="43"/>
      <c r="Y20" s="43"/>
      <c r="Z20" s="43"/>
      <c r="AA20" s="43"/>
      <c r="AB20" s="43"/>
      <c r="AC20" s="77"/>
      <c r="AD20" s="76"/>
      <c r="AE20" s="46"/>
      <c r="AF20" s="46"/>
      <c r="AG20" s="46"/>
      <c r="AH20" s="46"/>
      <c r="AI20" s="46"/>
      <c r="AJ20" s="46"/>
      <c r="AK20" s="77"/>
      <c r="AL20" s="76"/>
      <c r="AM20" s="43"/>
      <c r="AN20" s="43"/>
      <c r="AO20" s="43"/>
      <c r="AP20" s="43"/>
      <c r="AQ20" s="43"/>
      <c r="AR20" s="43"/>
      <c r="AS20" s="77"/>
      <c r="AT20" s="76"/>
      <c r="AU20" s="43"/>
      <c r="AV20" s="43"/>
      <c r="AW20" s="43"/>
      <c r="AX20" s="43"/>
      <c r="AY20" s="43"/>
      <c r="AZ20" s="43"/>
      <c r="BA20" s="77"/>
      <c r="BB20" s="76"/>
      <c r="BC20" s="43"/>
      <c r="BD20" s="43"/>
      <c r="BE20" s="43"/>
      <c r="BF20" s="43"/>
      <c r="BG20" s="43"/>
      <c r="BH20" s="43"/>
      <c r="BI20" s="77"/>
      <c r="BJ20" s="76"/>
      <c r="BK20" s="39"/>
      <c r="BL20" s="39"/>
      <c r="BM20" s="39"/>
      <c r="BN20" s="43"/>
      <c r="BO20" s="43"/>
      <c r="BP20" s="43"/>
      <c r="BQ20" s="77"/>
      <c r="BR20" s="76"/>
      <c r="BS20" s="43"/>
      <c r="BT20" s="43"/>
      <c r="BU20" s="43"/>
      <c r="BV20" s="43"/>
      <c r="BW20" s="43"/>
      <c r="BX20" s="43"/>
      <c r="BY20" s="77"/>
      <c r="BZ20" s="76"/>
      <c r="CA20" s="39"/>
      <c r="CB20" s="39"/>
      <c r="CC20" s="39"/>
      <c r="CD20" s="43"/>
      <c r="CE20" s="43"/>
      <c r="CF20" s="43"/>
      <c r="CG20" s="77"/>
      <c r="CH20" s="76"/>
      <c r="CI20" s="39"/>
      <c r="CJ20" s="39"/>
      <c r="CK20" s="39"/>
      <c r="CL20" s="43"/>
      <c r="CM20" s="43"/>
      <c r="CN20" s="43"/>
      <c r="CO20" s="77"/>
      <c r="CP20" s="76"/>
      <c r="CQ20" s="39"/>
      <c r="CR20" s="39"/>
      <c r="CS20" s="39"/>
      <c r="CT20" s="43"/>
      <c r="CU20" s="43"/>
      <c r="CV20" s="43"/>
      <c r="CW20" s="77"/>
      <c r="CX20" s="76"/>
      <c r="CY20" s="39"/>
      <c r="CZ20" s="39"/>
      <c r="DA20" s="39"/>
      <c r="DB20" s="43"/>
      <c r="DC20" s="43"/>
      <c r="DD20" s="43"/>
      <c r="DE20" s="77"/>
      <c r="DF20" s="76"/>
      <c r="DG20" s="39"/>
      <c r="DH20" s="39"/>
      <c r="DI20" s="39"/>
      <c r="DJ20" s="43"/>
      <c r="DK20" s="43"/>
      <c r="DL20" s="43"/>
      <c r="DM20" s="77"/>
      <c r="DN20" s="76"/>
      <c r="DO20" s="39"/>
      <c r="DP20" s="39"/>
      <c r="DQ20" s="39"/>
      <c r="DR20" s="43"/>
      <c r="DS20" s="43"/>
      <c r="DT20" s="43"/>
      <c r="DU20" s="77"/>
      <c r="DV20" s="76"/>
      <c r="DW20" s="39"/>
      <c r="DX20" s="39"/>
      <c r="DY20" s="39"/>
      <c r="DZ20" s="43"/>
      <c r="EA20" s="43"/>
      <c r="EB20" s="43"/>
      <c r="EC20" s="77"/>
      <c r="ED20" s="76"/>
      <c r="EE20" s="39"/>
      <c r="EF20" s="39"/>
      <c r="EG20" s="39"/>
      <c r="EH20" s="43"/>
      <c r="EI20" s="43"/>
      <c r="EJ20" s="43"/>
      <c r="EK20" s="77"/>
      <c r="EL20" s="76"/>
      <c r="EM20" s="39"/>
      <c r="EN20" s="39"/>
      <c r="EO20" s="39"/>
      <c r="EP20" s="43"/>
      <c r="EQ20" s="43"/>
      <c r="ER20" s="43"/>
      <c r="ES20" s="77"/>
      <c r="ET20" s="76"/>
      <c r="EU20" s="39"/>
      <c r="EV20" s="39"/>
      <c r="EW20" s="39"/>
      <c r="EX20" s="43"/>
      <c r="EY20" s="43"/>
      <c r="EZ20" s="43"/>
      <c r="FA20" s="77"/>
      <c r="FB20" s="76"/>
      <c r="FC20" s="39"/>
      <c r="FD20" s="39"/>
      <c r="FE20" s="39"/>
      <c r="FF20" s="43"/>
      <c r="FG20" s="43"/>
      <c r="FH20" s="43"/>
      <c r="FI20" s="77"/>
      <c r="FJ20" s="76"/>
      <c r="FK20" s="39"/>
      <c r="FL20" s="39"/>
      <c r="FM20" s="39"/>
      <c r="FN20" s="43"/>
      <c r="FO20" s="43"/>
      <c r="FP20" s="43"/>
      <c r="FQ20" s="77"/>
      <c r="FR20" s="76"/>
      <c r="FS20" s="39"/>
      <c r="FT20" s="39"/>
      <c r="FU20" s="39"/>
      <c r="FV20" s="43"/>
      <c r="FW20" s="43"/>
      <c r="FX20" s="43"/>
      <c r="FY20" s="77"/>
      <c r="FZ20" s="76"/>
      <c r="GA20" s="39"/>
      <c r="GB20" s="39"/>
      <c r="GC20" s="39"/>
      <c r="GD20" s="43"/>
      <c r="GE20" s="43"/>
      <c r="GF20" s="43"/>
      <c r="GG20" s="77"/>
      <c r="GH20" s="78">
        <f>(F20+N20)/2</f>
        <v>38.330555555555556</v>
      </c>
      <c r="GI20" s="39">
        <f>(I20+Q20)/2</f>
        <v>14.272953216374273</v>
      </c>
      <c r="GJ20" s="43">
        <f>(K20+S20)/2</f>
        <v>229.125</v>
      </c>
      <c r="GK20" s="43">
        <f>(L20+T20)/2</f>
        <v>84.927631578947413</v>
      </c>
      <c r="GL20" s="46">
        <f>(K20)/1</f>
        <v>195.00000000000003</v>
      </c>
      <c r="GM20" s="46">
        <f>(L20)/1</f>
        <v>82.105263157894768</v>
      </c>
      <c r="GN20" s="155"/>
      <c r="GO20" s="155"/>
      <c r="GP20" s="155">
        <f>S20</f>
        <v>263.25</v>
      </c>
      <c r="GQ20" s="155">
        <f>T20</f>
        <v>87.750000000000057</v>
      </c>
      <c r="GR20" s="45">
        <f>(M20+U20)/2</f>
        <v>229.125</v>
      </c>
      <c r="GS20" s="54">
        <f>(M20)/1</f>
        <v>195.00000000000003</v>
      </c>
      <c r="GT20" s="155">
        <f>('Teeth basic data corr crown h'!FO46+'Teeth basic data corr crown h'!FO101)/2</f>
        <v>84.927631578947413</v>
      </c>
      <c r="GU20" s="39">
        <f>D20/E20</f>
        <v>224.04255319148939</v>
      </c>
      <c r="GV20" s="39"/>
      <c r="GW20" s="131">
        <f>(M20)/1</f>
        <v>195.00000000000003</v>
      </c>
      <c r="GX20" s="131"/>
      <c r="GY20" s="37">
        <f>GJ20/GS20</f>
        <v>1.1749999999999998</v>
      </c>
      <c r="GZ20" s="30">
        <f t="shared" si="1"/>
        <v>5.0873251684904712</v>
      </c>
    </row>
    <row r="21" spans="1:208" x14ac:dyDescent="0.25">
      <c r="A21">
        <f>SUM(A4:A20)</f>
        <v>78</v>
      </c>
      <c r="C21" s="30"/>
      <c r="D21" s="37" t="s">
        <v>72</v>
      </c>
      <c r="E21" s="37">
        <f>(E4+E5+E6+E7+E8+E9+E10+E11+E12+E13+E14+E15+E16+E17+E18+E19+E20)/17</f>
        <v>1.8070182266004958E-2</v>
      </c>
      <c r="F21" s="37"/>
      <c r="G21" s="37"/>
      <c r="H21" s="37"/>
      <c r="I21" s="37"/>
      <c r="J21" s="136"/>
      <c r="K21" s="136"/>
      <c r="L21" s="136"/>
      <c r="M21" s="136"/>
      <c r="N21" s="37"/>
      <c r="O21" s="37"/>
      <c r="P21" s="30"/>
      <c r="Q21" s="30"/>
      <c r="R21" s="31"/>
      <c r="S21" s="31"/>
      <c r="T21" s="31"/>
      <c r="U21" s="31"/>
      <c r="V21" s="30"/>
      <c r="W21" s="30"/>
      <c r="X21" s="30"/>
      <c r="Y21" s="30"/>
      <c r="Z21" s="31"/>
      <c r="AA21" s="31"/>
      <c r="AB21" s="31"/>
      <c r="AC21" s="31"/>
      <c r="AD21" s="30"/>
      <c r="AE21" s="30"/>
      <c r="AF21" s="30"/>
      <c r="AG21" s="30"/>
      <c r="AH21" s="31"/>
      <c r="AI21" s="31"/>
      <c r="AJ21" s="31"/>
      <c r="AK21" s="31"/>
      <c r="AL21" s="30"/>
      <c r="AM21" s="30"/>
      <c r="AN21" s="30"/>
      <c r="AO21" s="30"/>
      <c r="AP21" s="31"/>
      <c r="AQ21" s="31"/>
      <c r="AR21" s="31"/>
      <c r="AS21" s="31"/>
      <c r="AT21" s="30"/>
      <c r="AU21" s="30"/>
      <c r="AV21" s="30"/>
      <c r="AW21" s="30"/>
      <c r="AX21" s="31"/>
      <c r="AY21" s="31"/>
      <c r="AZ21" s="31"/>
      <c r="BA21" s="31"/>
      <c r="BB21" s="30"/>
      <c r="BC21" s="30"/>
      <c r="BD21" s="30"/>
      <c r="BE21" s="30"/>
      <c r="BF21" s="31"/>
      <c r="BG21" s="31"/>
      <c r="BH21" s="31"/>
      <c r="BI21" s="31"/>
      <c r="BJ21" s="30"/>
      <c r="BK21" s="30"/>
      <c r="BL21" s="30"/>
      <c r="BM21" s="30"/>
      <c r="BN21" s="31"/>
      <c r="BO21" s="31"/>
      <c r="BP21" s="31"/>
      <c r="BQ21" s="31"/>
      <c r="BR21" s="30"/>
      <c r="BS21" s="30"/>
      <c r="BT21" s="30"/>
      <c r="BU21" s="30"/>
      <c r="BV21" s="31"/>
      <c r="BW21" s="31"/>
      <c r="BX21" s="31"/>
      <c r="BY21" s="31"/>
      <c r="BZ21" s="30"/>
      <c r="CA21" s="30"/>
      <c r="CB21" s="30"/>
      <c r="CC21" s="30"/>
      <c r="CD21" s="31"/>
      <c r="CE21" s="31"/>
      <c r="CF21" s="31"/>
      <c r="CG21" s="31"/>
      <c r="CH21" s="30"/>
      <c r="CI21" s="30"/>
      <c r="CJ21" s="30"/>
      <c r="CK21" s="30"/>
      <c r="CL21" s="31"/>
      <c r="CM21" s="31"/>
      <c r="CN21" s="31"/>
      <c r="CO21" s="31"/>
      <c r="CP21" s="30"/>
      <c r="CQ21" s="30"/>
      <c r="CR21" s="30"/>
      <c r="CS21" s="30"/>
      <c r="CT21" s="31"/>
      <c r="CU21" s="31"/>
      <c r="CV21" s="31"/>
      <c r="CW21" s="31"/>
      <c r="CX21" s="30"/>
      <c r="CY21" s="30"/>
      <c r="CZ21" s="30"/>
      <c r="DA21" s="30"/>
      <c r="DB21" s="31"/>
      <c r="DC21" s="31"/>
      <c r="DD21" s="31"/>
      <c r="DE21" s="31"/>
      <c r="DF21" s="30"/>
      <c r="DG21" s="30"/>
      <c r="DH21" s="30"/>
      <c r="DI21" s="30"/>
      <c r="DJ21" s="31"/>
      <c r="DK21" s="31"/>
      <c r="DL21" s="31"/>
      <c r="DM21" s="31"/>
      <c r="DN21" s="30"/>
      <c r="DO21" s="30"/>
      <c r="DP21" s="30"/>
      <c r="DQ21" s="30"/>
      <c r="DR21" s="31"/>
      <c r="DS21" s="31"/>
      <c r="DT21" s="31"/>
      <c r="DU21" s="31"/>
      <c r="DV21" s="30"/>
      <c r="DW21" s="30"/>
      <c r="DX21" s="30"/>
      <c r="DY21" s="30"/>
      <c r="DZ21" s="31"/>
      <c r="EA21" s="31"/>
      <c r="EB21" s="31"/>
      <c r="EC21" s="31"/>
      <c r="ED21" s="30"/>
      <c r="EE21" s="30"/>
      <c r="EF21" s="30"/>
      <c r="EG21" s="30"/>
      <c r="EH21" s="31"/>
      <c r="EI21" s="31"/>
      <c r="EJ21" s="31"/>
      <c r="EK21" s="31"/>
      <c r="EL21" s="30"/>
      <c r="EM21" s="30"/>
      <c r="EN21" s="30"/>
      <c r="EO21" s="30"/>
      <c r="EP21" s="31"/>
      <c r="EQ21" s="31"/>
      <c r="ER21" s="31"/>
      <c r="ES21" s="31"/>
      <c r="ET21" s="30"/>
      <c r="EU21" s="30"/>
      <c r="EV21" s="30"/>
      <c r="EW21" s="30"/>
      <c r="EX21" s="31"/>
      <c r="EY21" s="31"/>
      <c r="EZ21" s="31"/>
      <c r="FA21" s="31"/>
      <c r="FB21" s="30"/>
      <c r="FC21" s="30"/>
      <c r="FD21" s="30"/>
      <c r="FE21" s="30"/>
      <c r="FF21" s="31"/>
      <c r="FG21" s="31"/>
      <c r="FH21" s="31"/>
      <c r="FI21" s="31"/>
      <c r="FJ21" s="30"/>
      <c r="FK21" s="30"/>
      <c r="FL21" s="30"/>
      <c r="FM21" s="30"/>
      <c r="FN21" s="31"/>
      <c r="FO21" s="31"/>
      <c r="FP21" s="31"/>
      <c r="FQ21" s="31"/>
      <c r="FR21" s="30"/>
      <c r="FS21" s="30"/>
      <c r="FT21" s="30"/>
      <c r="FU21" s="30"/>
      <c r="FV21" s="31"/>
      <c r="FW21" s="31"/>
      <c r="FX21" s="31"/>
      <c r="FY21" s="31"/>
      <c r="FZ21" s="30"/>
      <c r="GA21" s="30"/>
      <c r="GB21" s="30"/>
      <c r="GC21" s="30"/>
      <c r="GD21" s="31"/>
      <c r="GE21" s="31"/>
      <c r="GF21" s="31"/>
      <c r="GG21" s="31"/>
      <c r="GH21" s="30"/>
      <c r="GI21" s="30"/>
      <c r="GJ21" s="28"/>
      <c r="GK21" s="30"/>
      <c r="GL21" s="30"/>
      <c r="GM21" s="30"/>
      <c r="GN21" s="30"/>
      <c r="GO21" s="30"/>
      <c r="GP21" s="30"/>
      <c r="GQ21" s="30"/>
      <c r="GR21" s="28"/>
      <c r="GS21" s="29"/>
      <c r="GT21" s="30"/>
      <c r="GU21" s="30"/>
      <c r="GV21" s="30"/>
      <c r="GW21" s="30"/>
      <c r="GX21" s="30"/>
      <c r="GY21" s="27">
        <f>AVERAGE(GY4:GY20)</f>
        <v>1.1108818506586795</v>
      </c>
      <c r="GZ21" s="27">
        <f>AVERAGE(GZ4:GZ20)</f>
        <v>8.980446261508277</v>
      </c>
    </row>
    <row r="22" spans="1:208" x14ac:dyDescent="0.25">
      <c r="C22" s="30"/>
      <c r="D22" s="37"/>
      <c r="E22" s="37"/>
      <c r="F22" s="37"/>
      <c r="G22" s="37"/>
      <c r="H22" s="37"/>
      <c r="I22" s="37"/>
      <c r="J22" s="136"/>
      <c r="K22" s="136"/>
      <c r="L22" s="136"/>
      <c r="M22" s="136"/>
      <c r="N22" s="37"/>
      <c r="O22" s="37"/>
      <c r="P22" s="30"/>
      <c r="Q22" s="30"/>
      <c r="R22" s="31"/>
      <c r="S22" s="31"/>
      <c r="T22" s="31"/>
      <c r="U22" s="31"/>
      <c r="V22" s="30"/>
      <c r="W22" s="30"/>
      <c r="X22" s="30"/>
      <c r="Y22" s="30"/>
      <c r="Z22" s="31"/>
      <c r="AA22" s="31"/>
      <c r="AB22" s="31"/>
      <c r="AC22" s="31"/>
      <c r="AD22" s="30"/>
      <c r="AE22" s="30"/>
      <c r="AF22" s="30"/>
      <c r="AG22" s="30"/>
      <c r="AH22" s="31"/>
      <c r="AI22" s="31"/>
      <c r="AJ22" s="31"/>
      <c r="AK22" s="31"/>
      <c r="AL22" s="30"/>
      <c r="AM22" s="30"/>
      <c r="AN22" s="30"/>
      <c r="AO22" s="30"/>
      <c r="AP22" s="31"/>
      <c r="AQ22" s="31"/>
      <c r="AR22" s="31"/>
      <c r="AS22" s="31"/>
      <c r="AT22" s="30"/>
      <c r="AU22" s="30"/>
      <c r="AV22" s="30"/>
      <c r="AW22" s="30"/>
      <c r="AX22" s="31"/>
      <c r="AY22" s="31"/>
      <c r="AZ22" s="31"/>
      <c r="BA22" s="31"/>
      <c r="BB22" s="30"/>
      <c r="BC22" s="30"/>
      <c r="BD22" s="30"/>
      <c r="BE22" s="30"/>
      <c r="BF22" s="31"/>
      <c r="BG22" s="31"/>
      <c r="BH22" s="31"/>
      <c r="BI22" s="31"/>
      <c r="BJ22" s="30"/>
      <c r="BK22" s="30"/>
      <c r="BL22" s="30"/>
      <c r="BM22" s="30"/>
      <c r="BN22" s="31"/>
      <c r="BO22" s="31"/>
      <c r="BP22" s="31"/>
      <c r="BQ22" s="31"/>
      <c r="BR22" s="30"/>
      <c r="BS22" s="30"/>
      <c r="BT22" s="30"/>
      <c r="BU22" s="30"/>
      <c r="BV22" s="31"/>
      <c r="BW22" s="31"/>
      <c r="BX22" s="31"/>
      <c r="BY22" s="31"/>
      <c r="BZ22" s="30"/>
      <c r="CA22" s="30"/>
      <c r="CB22" s="30"/>
      <c r="CC22" s="30"/>
      <c r="CD22" s="31"/>
      <c r="CE22" s="31"/>
      <c r="CF22" s="31"/>
      <c r="CG22" s="31"/>
      <c r="CH22" s="30"/>
      <c r="CI22" s="30"/>
      <c r="CJ22" s="30"/>
      <c r="CK22" s="30"/>
      <c r="CL22" s="31"/>
      <c r="CM22" s="31"/>
      <c r="CN22" s="31"/>
      <c r="CO22" s="31"/>
      <c r="CP22" s="30"/>
      <c r="CQ22" s="30"/>
      <c r="CR22" s="30"/>
      <c r="CS22" s="30"/>
      <c r="CT22" s="28"/>
      <c r="CU22" s="42"/>
      <c r="CV22" s="42"/>
      <c r="CW22" s="42"/>
      <c r="CX22" s="30"/>
      <c r="CY22" s="30"/>
      <c r="CZ22" s="30"/>
      <c r="DA22" s="30"/>
      <c r="DB22" s="28"/>
      <c r="DC22" s="42"/>
      <c r="DD22" s="42"/>
      <c r="DE22" s="42"/>
      <c r="DF22" s="30"/>
      <c r="DG22" s="30"/>
      <c r="DH22" s="30"/>
      <c r="DI22" s="30"/>
      <c r="DJ22" s="28"/>
      <c r="DK22" s="42"/>
      <c r="DL22" s="42"/>
      <c r="DM22" s="42"/>
      <c r="DN22" s="30"/>
      <c r="DO22" s="30"/>
      <c r="DP22" s="30"/>
      <c r="DQ22" s="30"/>
      <c r="DR22" s="28"/>
      <c r="DS22" s="42"/>
      <c r="DT22" s="42"/>
      <c r="DU22" s="42"/>
      <c r="DV22" s="30"/>
      <c r="DW22" s="30"/>
      <c r="DX22" s="30"/>
      <c r="DY22" s="30"/>
      <c r="DZ22" s="28"/>
      <c r="EA22" s="42"/>
      <c r="EB22" s="42"/>
      <c r="EC22" s="42"/>
      <c r="ED22" s="30"/>
      <c r="EE22" s="30"/>
      <c r="EF22" s="30"/>
      <c r="EG22" s="30"/>
      <c r="EH22" s="28"/>
      <c r="EI22" s="42"/>
      <c r="EJ22" s="42"/>
      <c r="EK22" s="42"/>
      <c r="EL22" s="30"/>
      <c r="EM22" s="30"/>
      <c r="EN22" s="30"/>
      <c r="EO22" s="30"/>
      <c r="EP22" s="28"/>
      <c r="EQ22" s="42"/>
      <c r="ER22" s="42"/>
      <c r="ES22" s="42"/>
      <c r="ET22" s="30"/>
      <c r="EU22" s="30"/>
      <c r="EV22" s="30"/>
      <c r="EW22" s="30"/>
      <c r="EX22" s="28"/>
      <c r="EY22" s="42"/>
      <c r="EZ22" s="42"/>
      <c r="FA22" s="42"/>
      <c r="FB22" s="30"/>
      <c r="FC22" s="30"/>
      <c r="FD22" s="30"/>
      <c r="FE22" s="30"/>
      <c r="FF22" s="28"/>
      <c r="FG22" s="42"/>
      <c r="FH22" s="42"/>
      <c r="FI22" s="42"/>
      <c r="FJ22" s="30"/>
      <c r="FK22" s="30"/>
      <c r="FL22" s="30"/>
      <c r="FM22" s="30"/>
      <c r="FN22" s="28"/>
      <c r="FO22" s="42"/>
      <c r="FP22" s="42"/>
      <c r="FQ22" s="42"/>
      <c r="FR22" s="30"/>
      <c r="FS22" s="30"/>
      <c r="FT22" s="30"/>
      <c r="FU22" s="30"/>
      <c r="FV22" s="28"/>
      <c r="FW22" s="42"/>
      <c r="FX22" s="42"/>
      <c r="FY22" s="42"/>
      <c r="FZ22" s="30"/>
      <c r="GA22" s="30"/>
      <c r="GB22" s="30"/>
      <c r="GC22" s="30"/>
      <c r="GD22" s="28"/>
      <c r="GE22" s="42"/>
      <c r="GF22" s="42"/>
      <c r="GG22" s="42"/>
      <c r="GH22" s="42"/>
      <c r="GI22" s="42"/>
      <c r="GJ22" s="42"/>
      <c r="GN22" s="30"/>
      <c r="GO22" s="30"/>
      <c r="GP22" s="30"/>
      <c r="GQ22" s="30"/>
      <c r="GR22" s="42"/>
      <c r="GS22" s="30"/>
      <c r="GT22" s="30"/>
      <c r="GU22" s="30"/>
      <c r="GV22" s="30"/>
      <c r="GW22" s="30"/>
      <c r="GX22" s="30" t="s">
        <v>203</v>
      </c>
    </row>
    <row r="23" spans="1:208" x14ac:dyDescent="0.25">
      <c r="B23" s="11" t="s">
        <v>40</v>
      </c>
      <c r="C23" s="30"/>
      <c r="D23" s="37"/>
      <c r="E23" s="37"/>
      <c r="F23" s="130" t="s">
        <v>197</v>
      </c>
      <c r="G23" s="37" t="s">
        <v>208</v>
      </c>
      <c r="H23" s="37"/>
      <c r="I23" s="37"/>
      <c r="J23" s="136"/>
      <c r="K23" s="136"/>
      <c r="L23" s="136"/>
      <c r="M23" s="136"/>
      <c r="N23" s="37"/>
      <c r="O23" s="37"/>
      <c r="P23" s="30"/>
      <c r="Q23" s="30"/>
      <c r="R23" s="31"/>
      <c r="S23" s="31"/>
      <c r="T23" s="31"/>
      <c r="U23" s="31"/>
      <c r="V23" s="30"/>
      <c r="W23" s="30"/>
      <c r="X23" s="30"/>
      <c r="Y23" s="30"/>
      <c r="Z23" s="31"/>
      <c r="AA23" s="31"/>
      <c r="AB23" s="31"/>
      <c r="AC23" s="31"/>
      <c r="AD23" s="30"/>
      <c r="AE23" s="30"/>
      <c r="AF23" s="30"/>
      <c r="AG23" s="30"/>
      <c r="AH23" s="31"/>
      <c r="AI23" s="31"/>
      <c r="AJ23" s="31"/>
      <c r="AK23" s="31"/>
      <c r="AL23" s="30"/>
      <c r="AM23" s="30"/>
      <c r="AN23" s="30"/>
      <c r="AO23" s="30"/>
      <c r="AP23" s="31"/>
      <c r="AQ23" s="31"/>
      <c r="AR23" s="31"/>
      <c r="AS23" s="31"/>
      <c r="AT23" s="30"/>
      <c r="AU23" s="30"/>
      <c r="AV23" s="30"/>
      <c r="AW23" s="30"/>
      <c r="AX23" s="31"/>
      <c r="AY23" s="31"/>
      <c r="AZ23" s="31"/>
      <c r="BA23" s="31"/>
      <c r="BB23" s="30"/>
      <c r="BC23" s="30"/>
      <c r="BD23" s="30"/>
      <c r="BE23" s="30"/>
      <c r="BF23" s="31"/>
      <c r="BG23" s="31"/>
      <c r="BH23" s="31"/>
      <c r="BI23" s="31"/>
      <c r="BJ23" s="30"/>
      <c r="BK23" s="30"/>
      <c r="BL23" s="30"/>
      <c r="BM23" s="30"/>
      <c r="BN23" s="31"/>
      <c r="BO23" s="31"/>
      <c r="BP23" s="31"/>
      <c r="BQ23" s="31"/>
      <c r="BR23" s="30"/>
      <c r="BS23" s="30"/>
      <c r="BT23" s="30"/>
      <c r="BU23" s="30"/>
      <c r="BV23" s="31"/>
      <c r="BW23" s="31"/>
      <c r="BX23" s="31"/>
      <c r="BY23" s="31"/>
      <c r="BZ23" s="30"/>
      <c r="CA23" s="30"/>
      <c r="CB23" s="30"/>
      <c r="CC23" s="30"/>
      <c r="CD23" s="31"/>
      <c r="CE23" s="31"/>
      <c r="CF23" s="31"/>
      <c r="CG23" s="31"/>
      <c r="CH23" s="30"/>
      <c r="CI23" s="30"/>
      <c r="CJ23" s="30"/>
      <c r="CK23" s="30"/>
      <c r="CL23" s="31"/>
      <c r="CM23" s="31"/>
      <c r="CN23" s="31"/>
      <c r="CO23" s="31"/>
      <c r="CP23" s="30"/>
      <c r="CQ23" s="30"/>
      <c r="CR23" s="30"/>
      <c r="CS23" s="30"/>
      <c r="CT23" s="28"/>
      <c r="CU23" s="42"/>
      <c r="CV23" s="42"/>
      <c r="CW23" s="42"/>
      <c r="CX23" s="30"/>
      <c r="CY23" s="30"/>
      <c r="CZ23" s="30"/>
      <c r="DA23" s="30"/>
      <c r="DB23" s="28"/>
      <c r="DC23" s="42"/>
      <c r="DD23" s="42"/>
      <c r="DE23" s="42"/>
      <c r="DF23" s="30"/>
      <c r="DG23" s="30"/>
      <c r="DH23" s="30"/>
      <c r="DI23" s="30"/>
      <c r="DJ23" s="28"/>
      <c r="DK23" s="42"/>
      <c r="DL23" s="42"/>
      <c r="DM23" s="42"/>
      <c r="DN23" s="30"/>
      <c r="DO23" s="30"/>
      <c r="DP23" s="30"/>
      <c r="DQ23" s="30"/>
      <c r="DR23" s="28"/>
      <c r="DS23" s="42"/>
      <c r="DT23" s="42"/>
      <c r="DU23" s="42"/>
      <c r="DV23" s="30"/>
      <c r="DW23" s="30"/>
      <c r="DX23" s="30"/>
      <c r="DY23" s="30"/>
      <c r="DZ23" s="28"/>
      <c r="EA23" s="42"/>
      <c r="EB23" s="42"/>
      <c r="EC23" s="42"/>
      <c r="ED23" s="30"/>
      <c r="EE23" s="30"/>
      <c r="EF23" s="30"/>
      <c r="EG23" s="30"/>
      <c r="EH23" s="28"/>
      <c r="EI23" s="42"/>
      <c r="EJ23" s="42"/>
      <c r="EK23" s="42"/>
      <c r="EL23" s="30"/>
      <c r="EM23" s="30"/>
      <c r="EN23" s="30"/>
      <c r="EO23" s="30"/>
      <c r="EP23" s="28"/>
      <c r="EQ23" s="42"/>
      <c r="ER23" s="42"/>
      <c r="ES23" s="42"/>
      <c r="ET23" s="30"/>
      <c r="EU23" s="30"/>
      <c r="EV23" s="30"/>
      <c r="EW23" s="30"/>
      <c r="EX23" s="28"/>
      <c r="EY23" s="42"/>
      <c r="EZ23" s="42"/>
      <c r="FA23" s="42"/>
      <c r="FB23" s="30"/>
      <c r="FC23" s="30"/>
      <c r="FD23" s="30"/>
      <c r="FE23" s="30"/>
      <c r="FF23" s="28"/>
      <c r="FG23" s="42"/>
      <c r="FH23" s="42"/>
      <c r="FI23" s="42"/>
      <c r="FJ23" s="30"/>
      <c r="FK23" s="30"/>
      <c r="FL23" s="30"/>
      <c r="FM23" s="30"/>
      <c r="FN23" s="28"/>
      <c r="FO23" s="42"/>
      <c r="FP23" s="42"/>
      <c r="FQ23" s="42"/>
      <c r="FR23" s="30"/>
      <c r="FS23" s="30"/>
      <c r="FT23" s="30"/>
      <c r="FU23" s="30"/>
      <c r="FV23" s="28"/>
      <c r="FW23" s="42"/>
      <c r="FX23" s="42"/>
      <c r="FY23" s="42"/>
      <c r="FZ23" s="30"/>
      <c r="GA23" s="30"/>
      <c r="GB23" s="30"/>
      <c r="GC23" s="30"/>
      <c r="GD23" s="28"/>
      <c r="GE23" s="42"/>
      <c r="GF23" s="42"/>
      <c r="GG23" s="42"/>
      <c r="GH23" s="42"/>
      <c r="GI23" s="42"/>
      <c r="GJ23" s="42"/>
      <c r="GK23" s="30"/>
      <c r="GL23" s="30"/>
      <c r="GM23" s="30"/>
      <c r="GN23" s="30"/>
      <c r="GO23" s="30"/>
      <c r="GP23" s="30"/>
      <c r="GQ23" s="30"/>
      <c r="GR23" s="42"/>
      <c r="GS23" s="30"/>
      <c r="GT23" s="30"/>
      <c r="GU23" s="30"/>
      <c r="GV23" s="30"/>
      <c r="GW23" s="30"/>
      <c r="GX23" s="30" t="s">
        <v>52</v>
      </c>
      <c r="GY23" s="28">
        <f>(GY4+GY6+GY7+GY8+GY9+GY11+GY13+GY15+GY16+GY19)/10</f>
        <v>1.0738603030701803</v>
      </c>
    </row>
    <row r="24" spans="1:208" x14ac:dyDescent="0.25">
      <c r="B24" s="13" t="s">
        <v>39</v>
      </c>
      <c r="CT24" s="9"/>
      <c r="CU24" s="42"/>
      <c r="CV24" s="42"/>
      <c r="CW24" s="42"/>
      <c r="DB24" s="9"/>
      <c r="DC24" s="42"/>
      <c r="DD24" s="42"/>
      <c r="DE24" s="42"/>
      <c r="DJ24" s="9"/>
      <c r="DK24" s="42"/>
      <c r="DL24" s="42"/>
      <c r="DM24" s="42"/>
      <c r="DR24" s="9"/>
      <c r="DS24" s="42"/>
      <c r="DT24" s="42"/>
      <c r="DU24" s="42"/>
      <c r="DZ24" s="9"/>
      <c r="EA24" s="42"/>
      <c r="EB24" s="42"/>
      <c r="EC24" s="42"/>
      <c r="EH24" s="9"/>
      <c r="EI24" s="42"/>
      <c r="EJ24" s="42"/>
      <c r="EK24" s="42"/>
      <c r="EP24" s="9"/>
      <c r="EQ24" s="42"/>
      <c r="ER24" s="42"/>
      <c r="ES24" s="42"/>
      <c r="EX24" s="9"/>
      <c r="EY24" s="42"/>
      <c r="EZ24" s="42"/>
      <c r="FA24" s="42"/>
      <c r="FF24" s="9"/>
      <c r="FG24" s="42"/>
      <c r="FH24" s="42"/>
      <c r="FI24" s="42"/>
      <c r="FN24" s="9"/>
      <c r="FO24" s="42"/>
      <c r="FP24" s="42"/>
      <c r="FQ24" s="42"/>
      <c r="FV24" s="9"/>
      <c r="FW24" s="42"/>
      <c r="FX24" s="42"/>
      <c r="FY24" s="42"/>
      <c r="GD24" s="9"/>
      <c r="GE24" s="42"/>
      <c r="GF24" s="42"/>
      <c r="GG24" s="42"/>
      <c r="GH24" s="42"/>
      <c r="GI24" s="42"/>
      <c r="GJ24" s="42"/>
      <c r="GR24" s="42"/>
    </row>
    <row r="25" spans="1:208" x14ac:dyDescent="0.25">
      <c r="B25" s="14" t="s">
        <v>41</v>
      </c>
      <c r="CT25" s="9"/>
      <c r="CU25" s="42"/>
      <c r="CV25" s="42"/>
      <c r="CW25" s="42"/>
      <c r="DB25" s="9"/>
      <c r="DC25" s="42"/>
      <c r="DD25" s="42"/>
      <c r="DE25" s="42"/>
      <c r="DJ25" s="9"/>
      <c r="DK25" s="42"/>
      <c r="DL25" s="42"/>
      <c r="DM25" s="42"/>
      <c r="DR25" s="9"/>
      <c r="DS25" s="42"/>
      <c r="DT25" s="42"/>
      <c r="DU25" s="42"/>
      <c r="DZ25" s="9"/>
      <c r="EA25" s="42"/>
      <c r="EB25" s="42"/>
      <c r="EC25" s="42"/>
      <c r="EH25" s="9"/>
      <c r="EI25" s="42"/>
      <c r="EJ25" s="42"/>
      <c r="EK25" s="42"/>
      <c r="EP25" s="9"/>
      <c r="EQ25" s="42"/>
      <c r="ER25" s="42"/>
      <c r="ES25" s="42"/>
      <c r="EX25" s="9"/>
      <c r="EY25" s="42"/>
      <c r="EZ25" s="42"/>
      <c r="FA25" s="42"/>
      <c r="FF25" s="9"/>
      <c r="FG25" s="42"/>
      <c r="FH25" s="42"/>
      <c r="FI25" s="42"/>
      <c r="FN25" s="9"/>
      <c r="FO25" s="42"/>
      <c r="FP25" s="42"/>
      <c r="FQ25" s="42"/>
      <c r="FV25" s="9"/>
      <c r="FW25" s="42"/>
      <c r="FX25" s="42"/>
      <c r="FY25" s="42"/>
      <c r="GD25" s="9"/>
      <c r="GE25" s="42"/>
      <c r="GF25" s="42"/>
      <c r="GG25" s="42"/>
      <c r="GH25" s="42"/>
      <c r="GI25" s="42"/>
      <c r="GJ25" s="42"/>
      <c r="GR25" s="42"/>
    </row>
    <row r="26" spans="1:208" x14ac:dyDescent="0.25">
      <c r="B26" s="12" t="s">
        <v>38</v>
      </c>
      <c r="CT26" s="9"/>
      <c r="CU26" s="42"/>
      <c r="CV26" s="42"/>
      <c r="CW26" s="42"/>
      <c r="DB26" s="9"/>
      <c r="DC26" s="42"/>
      <c r="DD26" s="42"/>
      <c r="DE26" s="42"/>
      <c r="DJ26" s="9"/>
      <c r="DK26" s="42"/>
      <c r="DL26" s="42"/>
      <c r="DM26" s="42"/>
      <c r="DR26" s="9"/>
      <c r="DS26" s="42"/>
      <c r="DT26" s="42"/>
      <c r="DU26" s="42"/>
      <c r="DZ26" s="9"/>
      <c r="EA26" s="42"/>
      <c r="EB26" s="42"/>
      <c r="EC26" s="42"/>
      <c r="EH26" s="9"/>
      <c r="EI26" s="42"/>
      <c r="EJ26" s="42"/>
      <c r="EK26" s="42"/>
      <c r="EP26" s="9"/>
      <c r="EQ26" s="42"/>
      <c r="ER26" s="42"/>
      <c r="ES26" s="42"/>
      <c r="EX26" s="9"/>
      <c r="EY26" s="42"/>
      <c r="EZ26" s="42"/>
      <c r="FA26" s="42"/>
      <c r="FF26" s="9"/>
      <c r="FG26" s="42"/>
      <c r="FH26" s="42"/>
      <c r="FI26" s="42"/>
      <c r="FN26" s="9"/>
      <c r="FO26" s="42"/>
      <c r="FP26" s="42"/>
      <c r="FQ26" s="42"/>
      <c r="FV26" s="9"/>
      <c r="FW26" s="42"/>
      <c r="FX26" s="42"/>
      <c r="FY26" s="42"/>
      <c r="GD26" s="9"/>
      <c r="GE26" s="42"/>
      <c r="GF26" s="42"/>
      <c r="GG26" s="42"/>
      <c r="GH26" s="42"/>
      <c r="GI26" s="42"/>
      <c r="GJ26" s="42"/>
      <c r="GR26" s="42"/>
    </row>
    <row r="27" spans="1:208" x14ac:dyDescent="0.25">
      <c r="B27" s="16" t="s">
        <v>42</v>
      </c>
      <c r="C27" s="22"/>
      <c r="CT27" s="9"/>
      <c r="CU27" s="42"/>
      <c r="CV27" s="42"/>
      <c r="CW27" s="42"/>
      <c r="DB27" s="9"/>
      <c r="DC27" s="42"/>
      <c r="DD27" s="42"/>
      <c r="DE27" s="42"/>
      <c r="DJ27" s="9"/>
      <c r="DK27" s="42"/>
      <c r="DL27" s="42"/>
      <c r="DM27" s="42"/>
      <c r="DR27" s="9"/>
      <c r="DS27" s="42"/>
      <c r="DT27" s="42"/>
      <c r="DU27" s="42"/>
      <c r="DZ27" s="9"/>
      <c r="EA27" s="42"/>
      <c r="EB27" s="42"/>
      <c r="EC27" s="42"/>
      <c r="EH27" s="9"/>
      <c r="EI27" s="42"/>
      <c r="EJ27" s="42"/>
      <c r="EK27" s="42"/>
      <c r="EP27" s="9"/>
      <c r="EQ27" s="42"/>
      <c r="ER27" s="42"/>
      <c r="ES27" s="42"/>
      <c r="EX27" s="9"/>
      <c r="EY27" s="42"/>
      <c r="EZ27" s="42"/>
      <c r="FA27" s="42"/>
      <c r="FF27" s="9"/>
      <c r="FG27" s="42"/>
      <c r="FH27" s="42"/>
      <c r="FI27" s="42"/>
      <c r="FN27" s="9"/>
      <c r="FO27" s="42"/>
      <c r="FP27" s="42"/>
      <c r="FQ27" s="42"/>
      <c r="FV27" s="9"/>
      <c r="FW27" s="42"/>
      <c r="FX27" s="42"/>
      <c r="FY27" s="42"/>
      <c r="GD27" s="9"/>
      <c r="GE27" s="42"/>
      <c r="GF27" s="42"/>
      <c r="GG27" s="42"/>
      <c r="GH27" s="42"/>
      <c r="GI27" s="42"/>
      <c r="GJ27" s="42"/>
      <c r="GR27" s="42"/>
    </row>
    <row r="28" spans="1:208" x14ac:dyDescent="0.25">
      <c r="B28" s="15" t="s">
        <v>43</v>
      </c>
      <c r="CT28" s="9"/>
      <c r="CU28" s="42"/>
      <c r="CV28" s="42"/>
      <c r="CW28" s="42"/>
      <c r="DB28" s="9"/>
      <c r="DC28" s="42"/>
      <c r="DD28" s="42"/>
      <c r="DE28" s="42"/>
      <c r="DJ28" s="9"/>
      <c r="DK28" s="42"/>
      <c r="DL28" s="42"/>
      <c r="DM28" s="42"/>
      <c r="DR28" s="9"/>
      <c r="DS28" s="42"/>
      <c r="DT28" s="42"/>
      <c r="DU28" s="42"/>
      <c r="DZ28" s="9"/>
      <c r="EA28" s="42"/>
      <c r="EB28" s="42"/>
      <c r="EC28" s="42"/>
      <c r="EH28" s="9"/>
      <c r="EI28" s="42"/>
      <c r="EJ28" s="42"/>
      <c r="EK28" s="42"/>
      <c r="EP28" s="9"/>
      <c r="EQ28" s="42"/>
      <c r="ER28" s="42"/>
      <c r="ES28" s="42"/>
      <c r="EX28" s="9"/>
      <c r="EY28" s="42"/>
      <c r="EZ28" s="42"/>
      <c r="FA28" s="42"/>
      <c r="FF28" s="9"/>
      <c r="FG28" s="42"/>
      <c r="FH28" s="42"/>
      <c r="FI28" s="42"/>
      <c r="FN28" s="9"/>
      <c r="FO28" s="42"/>
      <c r="FP28" s="42"/>
      <c r="FQ28" s="42"/>
      <c r="FV28" s="9"/>
      <c r="FW28" s="42"/>
      <c r="FX28" s="42"/>
      <c r="FY28" s="42"/>
      <c r="GD28" s="9"/>
      <c r="GE28" s="42"/>
      <c r="GF28" s="42"/>
      <c r="GG28" s="42"/>
      <c r="GH28" s="42"/>
      <c r="GI28" s="42"/>
      <c r="GJ28" s="42"/>
      <c r="GR28" s="42"/>
    </row>
    <row r="29" spans="1:208" x14ac:dyDescent="0.25">
      <c r="B29" s="18" t="s">
        <v>45</v>
      </c>
      <c r="CT29" s="9"/>
      <c r="CU29" s="42"/>
      <c r="CV29" s="42"/>
      <c r="CW29" s="42"/>
      <c r="DB29" s="9"/>
      <c r="DC29" s="42"/>
      <c r="DD29" s="42"/>
      <c r="DE29" s="42"/>
      <c r="DJ29" s="9"/>
      <c r="DK29" s="42"/>
      <c r="DL29" s="42"/>
      <c r="DM29" s="42"/>
      <c r="DR29" s="9"/>
      <c r="DS29" s="42"/>
      <c r="DT29" s="42"/>
      <c r="DU29" s="42"/>
      <c r="DZ29" s="9"/>
      <c r="EA29" s="42"/>
      <c r="EB29" s="42"/>
      <c r="EC29" s="42"/>
      <c r="EH29" s="9"/>
      <c r="EI29" s="42"/>
      <c r="EJ29" s="42"/>
      <c r="EK29" s="42"/>
      <c r="EP29" s="9"/>
      <c r="EQ29" s="42"/>
      <c r="ER29" s="42"/>
      <c r="ES29" s="42"/>
      <c r="EX29" s="9"/>
      <c r="EY29" s="42"/>
      <c r="EZ29" s="42"/>
      <c r="FA29" s="42"/>
      <c r="FF29" s="9"/>
      <c r="FG29" s="42"/>
      <c r="FH29" s="42"/>
      <c r="FI29" s="42"/>
      <c r="FN29" s="9"/>
      <c r="FO29" s="42"/>
      <c r="FP29" s="42"/>
      <c r="FQ29" s="42"/>
      <c r="FV29" s="9"/>
      <c r="FW29" s="42"/>
      <c r="FX29" s="42"/>
      <c r="FY29" s="42"/>
      <c r="GD29" s="9"/>
      <c r="GE29" s="42"/>
      <c r="GF29" s="42"/>
      <c r="GG29" s="42"/>
      <c r="GH29" s="42"/>
      <c r="GI29" s="42"/>
      <c r="GJ29" s="42"/>
      <c r="GR29" s="42"/>
    </row>
    <row r="30" spans="1:208" x14ac:dyDescent="0.25">
      <c r="CT30" s="9"/>
      <c r="CU30" s="42"/>
      <c r="CV30" s="42"/>
      <c r="CW30" s="42"/>
      <c r="DB30" s="9"/>
      <c r="DC30" s="42"/>
      <c r="DD30" s="42"/>
      <c r="DE30" s="42"/>
      <c r="DJ30" s="9"/>
      <c r="DK30" s="42"/>
      <c r="DL30" s="42"/>
      <c r="DM30" s="42"/>
      <c r="DR30" s="9"/>
      <c r="DS30" s="42"/>
      <c r="DT30" s="42"/>
      <c r="DU30" s="42"/>
      <c r="DZ30" s="9"/>
      <c r="EA30" s="42"/>
      <c r="EB30" s="42"/>
      <c r="EC30" s="42"/>
      <c r="EH30" s="9"/>
      <c r="EI30" s="42"/>
      <c r="EJ30" s="42"/>
      <c r="EK30" s="42"/>
      <c r="EP30" s="9"/>
      <c r="EQ30" s="42"/>
      <c r="ER30" s="42"/>
      <c r="ES30" s="42"/>
      <c r="EX30" s="9"/>
      <c r="EY30" s="42"/>
      <c r="EZ30" s="42"/>
      <c r="FA30" s="42"/>
      <c r="FF30" s="9"/>
      <c r="FG30" s="42"/>
      <c r="FH30" s="42"/>
      <c r="FI30" s="42"/>
      <c r="FN30" s="9"/>
      <c r="FO30" s="42"/>
      <c r="FP30" s="42"/>
      <c r="FQ30" s="42"/>
      <c r="FV30" s="9"/>
      <c r="FW30" s="42"/>
      <c r="FX30" s="42"/>
      <c r="FY30" s="42"/>
      <c r="GD30" s="9"/>
      <c r="GE30" s="42"/>
      <c r="GF30" s="42"/>
      <c r="GG30" s="42"/>
      <c r="GH30" s="42"/>
      <c r="GI30" s="42"/>
      <c r="GJ30" s="42"/>
      <c r="GR30" s="42"/>
    </row>
    <row r="31" spans="1:208" x14ac:dyDescent="0.25">
      <c r="B31" s="17" t="s">
        <v>44</v>
      </c>
      <c r="CT31" s="9"/>
      <c r="CU31" s="42"/>
      <c r="CV31" s="42"/>
      <c r="CW31" s="42"/>
      <c r="DB31" s="9"/>
      <c r="DC31" s="42"/>
      <c r="DD31" s="42"/>
      <c r="DE31" s="42"/>
      <c r="DJ31" s="9"/>
      <c r="DK31" s="42"/>
      <c r="DL31" s="42"/>
      <c r="DM31" s="42"/>
      <c r="DR31" s="9"/>
      <c r="DS31" s="42"/>
      <c r="DT31" s="42"/>
      <c r="DU31" s="42"/>
      <c r="DZ31" s="9"/>
      <c r="EA31" s="42"/>
      <c r="EB31" s="42"/>
      <c r="EC31" s="42"/>
      <c r="EH31" s="9"/>
      <c r="EI31" s="42"/>
      <c r="EJ31" s="42"/>
      <c r="EK31" s="42"/>
      <c r="EP31" s="9"/>
      <c r="EQ31" s="42"/>
      <c r="ER31" s="42"/>
      <c r="ES31" s="42"/>
      <c r="EX31" s="9"/>
      <c r="EY31" s="42"/>
      <c r="EZ31" s="42"/>
      <c r="FA31" s="42"/>
      <c r="FF31" s="9"/>
      <c r="FG31" s="42"/>
      <c r="FH31" s="42"/>
      <c r="FI31" s="42"/>
      <c r="FN31" s="9"/>
      <c r="FO31" s="42"/>
      <c r="FP31" s="42"/>
      <c r="FQ31" s="42"/>
      <c r="FV31" s="9"/>
      <c r="FW31" s="42"/>
      <c r="FX31" s="42"/>
      <c r="FY31" s="42"/>
      <c r="GD31" s="9"/>
      <c r="GE31" s="42"/>
      <c r="GF31" s="42"/>
      <c r="GG31" s="42"/>
      <c r="GH31" s="42"/>
      <c r="GI31" s="42"/>
      <c r="GJ31" s="42"/>
      <c r="GR31" s="42"/>
    </row>
    <row r="32" spans="1:208" x14ac:dyDescent="0.25">
      <c r="B32" s="10"/>
      <c r="CT32" s="9"/>
      <c r="CU32" s="42"/>
      <c r="CV32" s="42"/>
      <c r="CW32" s="42"/>
      <c r="DB32" s="9"/>
      <c r="DC32" s="42"/>
      <c r="DD32" s="42"/>
      <c r="DE32" s="42"/>
      <c r="DJ32" s="9"/>
      <c r="DK32" s="42"/>
      <c r="DL32" s="42"/>
      <c r="DM32" s="42"/>
      <c r="DR32" s="9"/>
      <c r="DS32" s="42"/>
      <c r="DT32" s="42"/>
      <c r="DU32" s="42"/>
      <c r="DZ32" s="9"/>
      <c r="EA32" s="42"/>
      <c r="EB32" s="42"/>
      <c r="EC32" s="42"/>
      <c r="EH32" s="9"/>
      <c r="EI32" s="42"/>
      <c r="EJ32" s="42"/>
      <c r="EK32" s="42"/>
      <c r="EP32" s="9"/>
      <c r="EQ32" s="42"/>
      <c r="ER32" s="42"/>
      <c r="ES32" s="42"/>
      <c r="EX32" s="9"/>
      <c r="EY32" s="42"/>
      <c r="EZ32" s="42"/>
      <c r="FA32" s="42"/>
      <c r="FF32" s="9"/>
      <c r="FG32" s="42"/>
      <c r="FH32" s="42"/>
      <c r="FI32" s="42"/>
      <c r="FN32" s="9"/>
      <c r="FO32" s="42"/>
      <c r="FP32" s="42"/>
      <c r="FQ32" s="42"/>
      <c r="FV32" s="9"/>
      <c r="FW32" s="42"/>
      <c r="FX32" s="42"/>
      <c r="FY32" s="42"/>
      <c r="GD32" s="9"/>
      <c r="GE32" s="42"/>
      <c r="GF32" s="42"/>
      <c r="GG32" s="42"/>
      <c r="GH32" s="42"/>
      <c r="GI32" s="42"/>
      <c r="GJ32" s="42"/>
      <c r="GR32" s="42"/>
    </row>
    <row r="33" spans="2:200" x14ac:dyDescent="0.25">
      <c r="B33" s="10"/>
      <c r="CT33" s="9"/>
      <c r="CU33" s="42"/>
      <c r="CV33" s="42"/>
      <c r="CW33" s="42"/>
      <c r="DB33" s="9"/>
      <c r="DC33" s="42"/>
      <c r="DD33" s="42"/>
      <c r="DE33" s="42"/>
      <c r="DJ33" s="9"/>
      <c r="DK33" s="42"/>
      <c r="DL33" s="42"/>
      <c r="DM33" s="42"/>
      <c r="DR33" s="9"/>
      <c r="DS33" s="42"/>
      <c r="DT33" s="42"/>
      <c r="DU33" s="42"/>
      <c r="DZ33" s="9"/>
      <c r="EA33" s="42"/>
      <c r="EB33" s="42"/>
      <c r="EC33" s="42"/>
      <c r="EH33" s="9"/>
      <c r="EI33" s="42"/>
      <c r="EJ33" s="42"/>
      <c r="EK33" s="42"/>
      <c r="EP33" s="9"/>
      <c r="EQ33" s="42"/>
      <c r="ER33" s="42"/>
      <c r="ES33" s="42"/>
      <c r="EX33" s="9"/>
      <c r="EY33" s="42"/>
      <c r="EZ33" s="42"/>
      <c r="FA33" s="42"/>
      <c r="FF33" s="9"/>
      <c r="FG33" s="42"/>
      <c r="FH33" s="42"/>
      <c r="FI33" s="42"/>
      <c r="FN33" s="9"/>
      <c r="FO33" s="42"/>
      <c r="FP33" s="42"/>
      <c r="FQ33" s="42"/>
      <c r="FV33" s="9"/>
      <c r="FW33" s="42"/>
      <c r="FX33" s="42"/>
      <c r="FY33" s="42"/>
      <c r="GD33" s="9"/>
      <c r="GE33" s="42"/>
      <c r="GF33" s="42"/>
      <c r="GG33" s="42"/>
      <c r="GH33" s="42"/>
      <c r="GI33" s="42"/>
      <c r="GJ33" s="42"/>
      <c r="GR33" s="42"/>
    </row>
    <row r="34" spans="2:200" x14ac:dyDescent="0.25">
      <c r="CT34" s="9"/>
      <c r="CU34" s="42"/>
      <c r="CV34" s="42"/>
      <c r="CW34" s="42"/>
      <c r="DB34" s="9"/>
      <c r="DC34" s="42"/>
      <c r="DD34" s="42"/>
      <c r="DE34" s="42"/>
      <c r="DJ34" s="9"/>
      <c r="DK34" s="42"/>
      <c r="DL34" s="42"/>
      <c r="DM34" s="42"/>
      <c r="DR34" s="9"/>
      <c r="DS34" s="42"/>
      <c r="DT34" s="42"/>
      <c r="DU34" s="42"/>
      <c r="DZ34" s="9"/>
      <c r="EA34" s="42"/>
      <c r="EB34" s="42"/>
      <c r="EC34" s="42"/>
      <c r="EH34" s="9"/>
      <c r="EI34" s="42"/>
      <c r="EJ34" s="42"/>
      <c r="EK34" s="42"/>
      <c r="EP34" s="9"/>
      <c r="EQ34" s="42"/>
      <c r="ER34" s="42"/>
      <c r="ES34" s="42"/>
      <c r="EX34" s="9"/>
      <c r="EY34" s="42"/>
      <c r="EZ34" s="42"/>
      <c r="FA34" s="42"/>
      <c r="FF34" s="9"/>
      <c r="FG34" s="42"/>
      <c r="FH34" s="42"/>
      <c r="FI34" s="42"/>
      <c r="FN34" s="9"/>
      <c r="FO34" s="42"/>
      <c r="FP34" s="42"/>
      <c r="FQ34" s="42"/>
      <c r="FV34" s="9"/>
      <c r="FW34" s="42"/>
      <c r="FX34" s="42"/>
      <c r="FY34" s="42"/>
      <c r="GD34" s="9"/>
      <c r="GE34" s="42"/>
      <c r="GF34" s="42"/>
      <c r="GG34" s="42"/>
      <c r="GH34" s="42"/>
      <c r="GI34" s="42"/>
      <c r="GJ34" s="42"/>
      <c r="GR34" s="42"/>
    </row>
    <row r="35" spans="2:200" x14ac:dyDescent="0.25">
      <c r="CT35" s="9"/>
      <c r="CU35" s="42"/>
      <c r="CV35" s="42"/>
      <c r="CW35" s="42"/>
      <c r="DB35" s="9"/>
      <c r="DC35" s="42"/>
      <c r="DD35" s="42"/>
      <c r="DE35" s="42"/>
      <c r="DJ35" s="9"/>
      <c r="DK35" s="42"/>
      <c r="DL35" s="42"/>
      <c r="DM35" s="42"/>
      <c r="DR35" s="9"/>
      <c r="DS35" s="42"/>
      <c r="DT35" s="42"/>
      <c r="DU35" s="42"/>
      <c r="DZ35" s="9"/>
      <c r="EA35" s="42"/>
      <c r="EB35" s="42"/>
      <c r="EC35" s="42"/>
      <c r="EH35" s="9"/>
      <c r="EI35" s="42"/>
      <c r="EJ35" s="42"/>
      <c r="EK35" s="42"/>
      <c r="EP35" s="9"/>
      <c r="EQ35" s="42"/>
      <c r="ER35" s="42"/>
      <c r="ES35" s="42"/>
      <c r="EX35" s="9"/>
      <c r="EY35" s="42"/>
      <c r="EZ35" s="42"/>
      <c r="FA35" s="42"/>
      <c r="FF35" s="9"/>
      <c r="FG35" s="42"/>
      <c r="FH35" s="42"/>
      <c r="FI35" s="42"/>
      <c r="FN35" s="9"/>
      <c r="FO35" s="42"/>
      <c r="FP35" s="42"/>
      <c r="FQ35" s="42"/>
      <c r="FV35" s="9"/>
      <c r="FW35" s="42"/>
      <c r="FX35" s="42"/>
      <c r="FY35" s="42"/>
      <c r="GD35" s="9"/>
      <c r="GE35" s="42"/>
      <c r="GF35" s="42"/>
      <c r="GG35" s="42"/>
      <c r="GH35" s="42"/>
      <c r="GI35" s="42"/>
      <c r="GJ35" s="42"/>
      <c r="GR35" s="42"/>
    </row>
    <row r="36" spans="2:200" x14ac:dyDescent="0.25">
      <c r="CT36" s="9"/>
      <c r="CU36" s="42"/>
      <c r="CV36" s="42"/>
      <c r="CW36" s="42"/>
      <c r="DB36" s="9"/>
      <c r="DC36" s="42"/>
      <c r="DD36" s="42"/>
      <c r="DE36" s="42"/>
      <c r="DJ36" s="9"/>
      <c r="DK36" s="42"/>
      <c r="DL36" s="42"/>
      <c r="DM36" s="42"/>
      <c r="DR36" s="9"/>
      <c r="DS36" s="42"/>
      <c r="DT36" s="42"/>
      <c r="DU36" s="42"/>
      <c r="DZ36" s="9"/>
      <c r="EA36" s="42"/>
      <c r="EB36" s="42"/>
      <c r="EC36" s="42"/>
      <c r="EH36" s="9"/>
      <c r="EI36" s="42"/>
      <c r="EJ36" s="42"/>
      <c r="EK36" s="42"/>
      <c r="EP36" s="9"/>
      <c r="EQ36" s="42"/>
      <c r="ER36" s="42"/>
      <c r="ES36" s="42"/>
      <c r="EX36" s="9"/>
      <c r="EY36" s="42"/>
      <c r="EZ36" s="42"/>
      <c r="FA36" s="42"/>
      <c r="FF36" s="9"/>
      <c r="FG36" s="42"/>
      <c r="FH36" s="42"/>
      <c r="FI36" s="42"/>
      <c r="FN36" s="9"/>
      <c r="FO36" s="42"/>
      <c r="FP36" s="42"/>
      <c r="FQ36" s="42"/>
      <c r="FV36" s="9"/>
      <c r="FW36" s="42"/>
      <c r="FX36" s="42"/>
      <c r="FY36" s="42"/>
      <c r="GD36" s="9"/>
      <c r="GE36" s="42"/>
      <c r="GF36" s="42"/>
      <c r="GG36" s="42"/>
      <c r="GH36" s="42"/>
      <c r="GI36" s="42"/>
      <c r="GJ36" s="42"/>
      <c r="GR36" s="9"/>
    </row>
    <row r="37" spans="2:200" x14ac:dyDescent="0.25">
      <c r="CT37" s="9"/>
      <c r="CU37" s="42"/>
      <c r="CV37" s="42"/>
      <c r="CW37" s="42"/>
      <c r="DB37" s="9"/>
      <c r="DC37" s="42"/>
      <c r="DD37" s="42"/>
      <c r="DE37" s="42"/>
      <c r="DJ37" s="9"/>
      <c r="DK37" s="42"/>
      <c r="DL37" s="42"/>
      <c r="DM37" s="42"/>
      <c r="DR37" s="9"/>
      <c r="DS37" s="42"/>
      <c r="DT37" s="42"/>
      <c r="DU37" s="42"/>
      <c r="DZ37" s="9"/>
      <c r="EA37" s="42"/>
      <c r="EB37" s="42"/>
      <c r="EC37" s="42"/>
      <c r="EH37" s="9"/>
      <c r="EI37" s="42"/>
      <c r="EJ37" s="42"/>
      <c r="EK37" s="42"/>
      <c r="EP37" s="9"/>
      <c r="EQ37" s="42"/>
      <c r="ER37" s="42"/>
      <c r="ES37" s="42"/>
      <c r="EX37" s="9"/>
      <c r="EY37" s="42"/>
      <c r="EZ37" s="42"/>
      <c r="FA37" s="42"/>
      <c r="FF37" s="9"/>
      <c r="FG37" s="42"/>
      <c r="FH37" s="42"/>
      <c r="FI37" s="42"/>
      <c r="FN37" s="9"/>
      <c r="FO37" s="42"/>
      <c r="FP37" s="42"/>
      <c r="FQ37" s="42"/>
      <c r="FV37" s="9"/>
      <c r="FW37" s="42"/>
      <c r="FX37" s="42"/>
      <c r="FY37" s="42"/>
      <c r="GD37" s="9"/>
      <c r="GE37" s="42"/>
      <c r="GF37" s="42"/>
      <c r="GG37" s="42"/>
      <c r="GH37" s="42"/>
      <c r="GI37" s="42"/>
      <c r="GJ37" s="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Teeth basic data corr crown h</vt:lpstr>
      <vt:lpstr>Teeth comparison corr crowns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Kosch</dc:creator>
  <cp:lastModifiedBy>Jens Kosch</cp:lastModifiedBy>
  <dcterms:created xsi:type="dcterms:W3CDTF">2018-04-30T17:42:00Z</dcterms:created>
  <dcterms:modified xsi:type="dcterms:W3CDTF">2020-03-20T14:04:34Z</dcterms:modified>
</cp:coreProperties>
</file>