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erico\Desktop\Fred\UERJ\Artigo EDs - Validação\PeerJ\Correção\Submissão\Novo\Submissão\Novo\29052020\"/>
    </mc:Choice>
  </mc:AlternateContent>
  <bookViews>
    <workbookView xWindow="0" yWindow="0" windowWidth="20490" windowHeight="7755" activeTab="1"/>
  </bookViews>
  <sheets>
    <sheet name="Adsorved Load " sheetId="1" r:id="rId1"/>
    <sheet name="Recove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  <c r="F26" i="2"/>
  <c r="F28" i="2"/>
  <c r="F27" i="2"/>
  <c r="J16" i="2"/>
  <c r="F17" i="2"/>
  <c r="F18" i="2"/>
  <c r="F19" i="2"/>
  <c r="I19" i="2" s="1"/>
  <c r="J19" i="2" s="1"/>
  <c r="F16" i="2"/>
  <c r="G17" i="2"/>
  <c r="G27" i="2" s="1"/>
  <c r="G37" i="2" s="1"/>
  <c r="H17" i="2"/>
  <c r="H27" i="2" s="1"/>
  <c r="H37" i="2" s="1"/>
  <c r="G18" i="2"/>
  <c r="G28" i="2" s="1"/>
  <c r="G38" i="2" s="1"/>
  <c r="H18" i="2"/>
  <c r="H28" i="2" s="1"/>
  <c r="H38" i="2" s="1"/>
  <c r="G19" i="2"/>
  <c r="G29" i="2" s="1"/>
  <c r="G39" i="2" s="1"/>
  <c r="H19" i="2"/>
  <c r="H29" i="2" s="1"/>
  <c r="H39" i="2" s="1"/>
  <c r="H16" i="2"/>
  <c r="H26" i="2" s="1"/>
  <c r="H36" i="2" s="1"/>
  <c r="G16" i="2"/>
  <c r="G26" i="2" s="1"/>
  <c r="G36" i="2" s="1"/>
  <c r="I18" i="2" l="1"/>
  <c r="J18" i="2" s="1"/>
  <c r="I17" i="2"/>
  <c r="J17" i="2" s="1"/>
  <c r="F39" i="2"/>
  <c r="I39" i="2" s="1"/>
  <c r="J39" i="2" s="1"/>
  <c r="I38" i="2"/>
  <c r="J38" i="2" s="1"/>
  <c r="I37" i="2"/>
  <c r="J37" i="2" s="1"/>
  <c r="F36" i="2"/>
  <c r="I36" i="2" s="1"/>
  <c r="J36" i="2" s="1"/>
  <c r="F29" i="2" l="1"/>
  <c r="I29" i="2" s="1"/>
  <c r="J29" i="2" s="1"/>
  <c r="I28" i="2"/>
  <c r="J28" i="2" s="1"/>
  <c r="I27" i="2"/>
  <c r="J27" i="2" s="1"/>
  <c r="I26" i="2"/>
  <c r="J26" i="2" s="1"/>
  <c r="I16" i="2"/>
  <c r="F9" i="2"/>
  <c r="I9" i="2" s="1"/>
  <c r="J9" i="2" s="1"/>
  <c r="F8" i="2"/>
  <c r="F7" i="2"/>
  <c r="F6" i="2"/>
  <c r="K8" i="1"/>
  <c r="L8" i="1" s="1"/>
  <c r="G7" i="1"/>
  <c r="G8" i="1"/>
  <c r="G9" i="1"/>
  <c r="G6" i="1"/>
  <c r="L16" i="1"/>
  <c r="K19" i="1"/>
  <c r="L18" i="1"/>
  <c r="K17" i="1"/>
  <c r="L17" i="1" s="1"/>
  <c r="K16" i="1"/>
  <c r="G17" i="1"/>
  <c r="G18" i="1"/>
  <c r="G19" i="1"/>
  <c r="G16" i="1"/>
  <c r="K29" i="1"/>
  <c r="L29" i="1" s="1"/>
  <c r="K28" i="1"/>
  <c r="L28" i="1" s="1"/>
  <c r="K27" i="1"/>
  <c r="L27" i="1" s="1"/>
  <c r="K26" i="1"/>
  <c r="L26" i="1" s="1"/>
  <c r="G27" i="1"/>
  <c r="G28" i="1"/>
  <c r="G29" i="1"/>
  <c r="G26" i="1"/>
  <c r="K7" i="1"/>
  <c r="K9" i="1"/>
  <c r="K6" i="1"/>
  <c r="I8" i="2" l="1"/>
  <c r="J8" i="2" s="1"/>
  <c r="I7" i="2"/>
  <c r="J7" i="2" s="1"/>
  <c r="I6" i="2"/>
  <c r="J6" i="2" s="1"/>
  <c r="L19" i="1"/>
  <c r="L9" i="1"/>
  <c r="L6" i="1"/>
  <c r="L7" i="1"/>
</calcChain>
</file>

<file path=xl/sharedStrings.xml><?xml version="1.0" encoding="utf-8"?>
<sst xmlns="http://schemas.openxmlformats.org/spreadsheetml/2006/main" count="133" uniqueCount="31">
  <si>
    <t>Analyte</t>
  </si>
  <si>
    <t>4NP</t>
  </si>
  <si>
    <t>BPA</t>
  </si>
  <si>
    <t>DEP</t>
  </si>
  <si>
    <t>Peak Area</t>
  </si>
  <si>
    <t>Test 1</t>
  </si>
  <si>
    <t>Test 2</t>
  </si>
  <si>
    <t>Test 3</t>
  </si>
  <si>
    <t>% Adsorved Load</t>
  </si>
  <si>
    <t>Initial time</t>
  </si>
  <si>
    <t>Finish time</t>
  </si>
  <si>
    <r>
      <t xml:space="preserve">6.25 </t>
    </r>
    <r>
      <rPr>
        <sz val="11"/>
        <color theme="1"/>
        <rFont val="Calibri"/>
        <family val="2"/>
      </rPr>
      <t>µg</t>
    </r>
  </si>
  <si>
    <t>Eluted mass =</t>
  </si>
  <si>
    <r>
      <t xml:space="preserve">12.5 </t>
    </r>
    <r>
      <rPr>
        <sz val="11"/>
        <color theme="1"/>
        <rFont val="Calibri"/>
        <family val="2"/>
      </rPr>
      <t>µg</t>
    </r>
  </si>
  <si>
    <r>
      <t xml:space="preserve">25.0 </t>
    </r>
    <r>
      <rPr>
        <sz val="11"/>
        <color theme="1"/>
        <rFont val="Calibri"/>
        <family val="2"/>
      </rPr>
      <t>µg</t>
    </r>
  </si>
  <si>
    <t>medium</t>
  </si>
  <si>
    <t>eluition volume =</t>
  </si>
  <si>
    <t>1 x 4 mL</t>
  </si>
  <si>
    <t>2 x 2 mL</t>
  </si>
  <si>
    <t>1 x 5 mL</t>
  </si>
  <si>
    <t>2 x 2.5 mL</t>
  </si>
  <si>
    <t xml:space="preserve">Concentration initial </t>
  </si>
  <si>
    <t>% Recovery</t>
  </si>
  <si>
    <t>slope</t>
  </si>
  <si>
    <t>intercept</t>
  </si>
  <si>
    <t>Analytical Curve parameters</t>
  </si>
  <si>
    <t>Conc (ng L-1)</t>
  </si>
  <si>
    <t>Concentration final</t>
  </si>
  <si>
    <r>
      <t xml:space="preserve">25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 L-1</t>
    </r>
  </si>
  <si>
    <t>BP</t>
  </si>
  <si>
    <t xml:space="preserve">BP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</si>
</sst>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9"/>
  <sheetViews>
    <sheetView topLeftCell="A16" workbookViewId="0">
      <selection activeCell="C27" sqref="C27"/>
    </sheetView>
  </sheetViews>
  <sheetFormatPr defaultRowHeight="15" x14ac:dyDescent="0.25"/>
  <cols>
    <col min="3" max="3" width="9.140625" style="1"/>
    <col min="4" max="4" width="9.5703125" style="1" bestFit="1" customWidth="1"/>
    <col min="5" max="11" width="8.5703125" style="1" bestFit="1" customWidth="1"/>
    <col min="12" max="12" width="12.140625" style="1" customWidth="1"/>
  </cols>
  <sheetData>
    <row r="2" spans="3:12" x14ac:dyDescent="0.25">
      <c r="C2" s="8" t="s">
        <v>12</v>
      </c>
      <c r="D2" s="8"/>
      <c r="E2" s="8"/>
      <c r="F2" s="8"/>
      <c r="G2" s="8"/>
      <c r="H2" s="8" t="s">
        <v>11</v>
      </c>
      <c r="I2" s="8"/>
      <c r="J2" s="8"/>
      <c r="K2" s="8"/>
      <c r="L2" s="8"/>
    </row>
    <row r="3" spans="3:12" x14ac:dyDescent="0.25">
      <c r="C3" s="10" t="s">
        <v>0</v>
      </c>
      <c r="D3" s="8" t="s">
        <v>9</v>
      </c>
      <c r="E3" s="8"/>
      <c r="F3" s="8"/>
      <c r="G3" s="8"/>
      <c r="H3" s="8" t="s">
        <v>10</v>
      </c>
      <c r="I3" s="8"/>
      <c r="J3" s="8"/>
      <c r="K3" s="8"/>
      <c r="L3" s="13" t="s">
        <v>8</v>
      </c>
    </row>
    <row r="4" spans="3:12" x14ac:dyDescent="0.25">
      <c r="C4" s="11"/>
      <c r="D4" s="9" t="s">
        <v>4</v>
      </c>
      <c r="E4" s="9"/>
      <c r="F4" s="9"/>
      <c r="G4" s="9"/>
      <c r="H4" s="9"/>
      <c r="I4" s="9"/>
      <c r="J4" s="9"/>
      <c r="K4" s="9"/>
      <c r="L4" s="14"/>
    </row>
    <row r="5" spans="3:12" x14ac:dyDescent="0.25">
      <c r="C5" s="12"/>
      <c r="D5" s="2" t="s">
        <v>5</v>
      </c>
      <c r="E5" s="2" t="s">
        <v>6</v>
      </c>
      <c r="F5" s="2" t="s">
        <v>7</v>
      </c>
      <c r="G5" s="2" t="s">
        <v>15</v>
      </c>
      <c r="H5" s="2" t="s">
        <v>5</v>
      </c>
      <c r="I5" s="2" t="s">
        <v>6</v>
      </c>
      <c r="J5" s="2" t="s">
        <v>7</v>
      </c>
      <c r="K5" s="2" t="s">
        <v>15</v>
      </c>
      <c r="L5" s="15"/>
    </row>
    <row r="6" spans="3:12" x14ac:dyDescent="0.25">
      <c r="C6" s="1" t="s">
        <v>1</v>
      </c>
      <c r="D6" s="5">
        <v>1215.47</v>
      </c>
      <c r="E6" s="5">
        <v>1252.3499999999999</v>
      </c>
      <c r="F6" s="5">
        <v>1310.79</v>
      </c>
      <c r="G6" s="5">
        <f>AVERAGE(D6:F6)</f>
        <v>1259.5366666666666</v>
      </c>
      <c r="H6" s="5">
        <v>16.7</v>
      </c>
      <c r="I6" s="5">
        <v>18.48</v>
      </c>
      <c r="J6" s="5">
        <v>17.52</v>
      </c>
      <c r="K6" s="5">
        <f>AVERAGE(H6:J6)</f>
        <v>17.566666666666666</v>
      </c>
      <c r="L6" s="7">
        <f>100-((K6*100)/G6)</f>
        <v>98.60530724261038</v>
      </c>
    </row>
    <row r="7" spans="3:12" x14ac:dyDescent="0.25">
      <c r="C7" s="1" t="s">
        <v>29</v>
      </c>
      <c r="D7" s="5">
        <v>33571.68</v>
      </c>
      <c r="E7" s="5">
        <v>34569.360000000001</v>
      </c>
      <c r="F7" s="5">
        <v>37762.11</v>
      </c>
      <c r="G7" s="5">
        <f t="shared" ref="G7:G9" si="0">AVERAGE(D7:F7)</f>
        <v>35301.050000000003</v>
      </c>
      <c r="H7" s="5">
        <v>317.38</v>
      </c>
      <c r="I7" s="5">
        <v>227.52</v>
      </c>
      <c r="J7" s="5">
        <v>233.89</v>
      </c>
      <c r="K7" s="5">
        <f t="shared" ref="K7:K9" si="1">AVERAGE(H7:J7)</f>
        <v>259.59666666666664</v>
      </c>
      <c r="L7" s="7">
        <f t="shared" ref="L7:L9" si="2">100-((K7*100)/G7)</f>
        <v>99.264620551891042</v>
      </c>
    </row>
    <row r="8" spans="3:12" x14ac:dyDescent="0.25">
      <c r="C8" s="1" t="s">
        <v>2</v>
      </c>
      <c r="D8" s="5">
        <v>1085.17</v>
      </c>
      <c r="E8" s="5">
        <v>1276.78</v>
      </c>
      <c r="F8" s="5">
        <v>1051.68</v>
      </c>
      <c r="G8" s="5">
        <f t="shared" si="0"/>
        <v>1137.8766666666668</v>
      </c>
      <c r="H8" s="5">
        <v>17.39</v>
      </c>
      <c r="I8" s="5">
        <v>24.21</v>
      </c>
      <c r="J8" s="5">
        <v>22.89</v>
      </c>
      <c r="K8" s="5">
        <f t="shared" si="1"/>
        <v>21.49666666666667</v>
      </c>
      <c r="L8" s="7">
        <f>100-((K8*100)/G8)</f>
        <v>98.110808728538245</v>
      </c>
    </row>
    <row r="9" spans="3:12" x14ac:dyDescent="0.25">
      <c r="C9" s="2" t="s">
        <v>3</v>
      </c>
      <c r="D9" s="6">
        <v>59864.93</v>
      </c>
      <c r="E9" s="6">
        <v>59889.84</v>
      </c>
      <c r="F9" s="6">
        <v>61676.94</v>
      </c>
      <c r="G9" s="6">
        <f t="shared" si="0"/>
        <v>60477.236666666664</v>
      </c>
      <c r="H9" s="6">
        <v>5597.15</v>
      </c>
      <c r="I9" s="6">
        <v>5377.37</v>
      </c>
      <c r="J9" s="6">
        <v>5566.18</v>
      </c>
      <c r="K9" s="6">
        <f t="shared" si="1"/>
        <v>5513.5666666666666</v>
      </c>
      <c r="L9" s="6">
        <f t="shared" si="2"/>
        <v>90.883236452988285</v>
      </c>
    </row>
    <row r="10" spans="3:12" x14ac:dyDescent="0.25">
      <c r="C10" s="4"/>
      <c r="D10" s="4"/>
      <c r="E10" s="4"/>
      <c r="F10" s="4"/>
      <c r="G10" s="5"/>
      <c r="H10" s="5"/>
      <c r="I10" s="5"/>
      <c r="J10" s="5"/>
      <c r="K10" s="5"/>
      <c r="L10" s="5"/>
    </row>
    <row r="12" spans="3:12" x14ac:dyDescent="0.25">
      <c r="C12" s="8" t="s">
        <v>12</v>
      </c>
      <c r="D12" s="8"/>
      <c r="E12" s="8"/>
      <c r="F12" s="8"/>
      <c r="G12" s="3"/>
      <c r="H12" s="8" t="s">
        <v>13</v>
      </c>
      <c r="I12" s="8"/>
      <c r="J12" s="8"/>
      <c r="K12" s="8"/>
      <c r="L12" s="8"/>
    </row>
    <row r="13" spans="3:12" x14ac:dyDescent="0.25">
      <c r="C13" s="10" t="s">
        <v>0</v>
      </c>
      <c r="D13" s="8" t="s">
        <v>9</v>
      </c>
      <c r="E13" s="8"/>
      <c r="F13" s="8"/>
      <c r="G13" s="8"/>
      <c r="H13" s="8" t="s">
        <v>10</v>
      </c>
      <c r="I13" s="8"/>
      <c r="J13" s="8"/>
      <c r="K13" s="8"/>
      <c r="L13" s="13" t="s">
        <v>8</v>
      </c>
    </row>
    <row r="14" spans="3:12" x14ac:dyDescent="0.25">
      <c r="C14" s="11"/>
      <c r="D14" s="9" t="s">
        <v>4</v>
      </c>
      <c r="E14" s="9"/>
      <c r="F14" s="9"/>
      <c r="G14" s="9"/>
      <c r="H14" s="9"/>
      <c r="I14" s="9"/>
      <c r="J14" s="9"/>
      <c r="K14" s="9"/>
      <c r="L14" s="14"/>
    </row>
    <row r="15" spans="3:12" x14ac:dyDescent="0.25">
      <c r="C15" s="12"/>
      <c r="D15" s="2" t="s">
        <v>5</v>
      </c>
      <c r="E15" s="2" t="s">
        <v>6</v>
      </c>
      <c r="F15" s="2" t="s">
        <v>7</v>
      </c>
      <c r="G15" s="2" t="s">
        <v>15</v>
      </c>
      <c r="H15" s="2" t="s">
        <v>5</v>
      </c>
      <c r="I15" s="2" t="s">
        <v>6</v>
      </c>
      <c r="J15" s="2" t="s">
        <v>7</v>
      </c>
      <c r="K15" s="2" t="s">
        <v>15</v>
      </c>
      <c r="L15" s="15"/>
    </row>
    <row r="16" spans="3:12" x14ac:dyDescent="0.25">
      <c r="C16" s="1" t="s">
        <v>1</v>
      </c>
      <c r="D16" s="1">
        <v>1104.58</v>
      </c>
      <c r="E16" s="1">
        <v>1098.47</v>
      </c>
      <c r="F16" s="1">
        <v>1111.02</v>
      </c>
      <c r="G16" s="5">
        <f>AVERAGE(D16:F16)</f>
        <v>1104.69</v>
      </c>
      <c r="H16" s="1">
        <v>14.24</v>
      </c>
      <c r="I16" s="1">
        <v>11.04</v>
      </c>
      <c r="J16" s="1">
        <v>12.69</v>
      </c>
      <c r="K16" s="5">
        <f>AVERAGE(H16:J16)</f>
        <v>12.656666666666666</v>
      </c>
      <c r="L16" s="7">
        <f>100-((K16*100)/G16)</f>
        <v>98.854278877633845</v>
      </c>
    </row>
    <row r="17" spans="3:12" x14ac:dyDescent="0.25">
      <c r="C17" s="1" t="s">
        <v>29</v>
      </c>
      <c r="D17" s="1">
        <v>3041.57</v>
      </c>
      <c r="E17" s="1">
        <v>2989.57</v>
      </c>
      <c r="F17" s="1">
        <v>3057.89</v>
      </c>
      <c r="G17" s="5">
        <f t="shared" ref="G17:G19" si="3">AVERAGE(D17:F17)</f>
        <v>3029.6766666666667</v>
      </c>
      <c r="H17" s="1">
        <v>424.78</v>
      </c>
      <c r="I17" s="1">
        <v>442.36</v>
      </c>
      <c r="J17" s="1">
        <v>435.74</v>
      </c>
      <c r="K17" s="5">
        <f t="shared" ref="K17:K19" si="4">AVERAGE(H17:J17)</f>
        <v>434.29333333333335</v>
      </c>
      <c r="L17" s="7">
        <f>100-((K17*100)/G17)</f>
        <v>85.665357029297951</v>
      </c>
    </row>
    <row r="18" spans="3:12" x14ac:dyDescent="0.25">
      <c r="C18" s="1" t="s">
        <v>2</v>
      </c>
      <c r="D18" s="1">
        <v>1124.25</v>
      </c>
      <c r="E18" s="1">
        <v>1099.04</v>
      </c>
      <c r="F18" s="1">
        <v>1107.54</v>
      </c>
      <c r="G18" s="5">
        <f t="shared" si="3"/>
        <v>1110.2766666666666</v>
      </c>
      <c r="H18" s="1">
        <v>23.54</v>
      </c>
      <c r="I18" s="1">
        <v>30.47</v>
      </c>
      <c r="J18" s="1">
        <v>28.41</v>
      </c>
      <c r="K18" s="5">
        <v>27.58</v>
      </c>
      <c r="L18" s="7">
        <f>100-((K18*100)/G18)</f>
        <v>97.515934466784557</v>
      </c>
    </row>
    <row r="19" spans="3:12" x14ac:dyDescent="0.25">
      <c r="C19" s="2" t="s">
        <v>3</v>
      </c>
      <c r="D19" s="6">
        <v>57845.96</v>
      </c>
      <c r="E19" s="6">
        <v>58555.47</v>
      </c>
      <c r="F19" s="6">
        <v>59047.25</v>
      </c>
      <c r="G19" s="6">
        <f t="shared" si="3"/>
        <v>58482.893333333333</v>
      </c>
      <c r="H19" s="6">
        <v>10596.47</v>
      </c>
      <c r="I19" s="6">
        <v>12347.28</v>
      </c>
      <c r="J19" s="6">
        <v>11025.36</v>
      </c>
      <c r="K19" s="6">
        <f t="shared" si="4"/>
        <v>11323.036666666667</v>
      </c>
      <c r="L19" s="6">
        <f>100-((K19*100)/G19)</f>
        <v>80.638720108923025</v>
      </c>
    </row>
    <row r="20" spans="3:12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</row>
    <row r="22" spans="3:12" x14ac:dyDescent="0.25">
      <c r="C22" s="8" t="s">
        <v>12</v>
      </c>
      <c r="D22" s="8"/>
      <c r="E22" s="8"/>
      <c r="F22" s="8"/>
      <c r="G22" s="3"/>
      <c r="H22" s="8" t="s">
        <v>14</v>
      </c>
      <c r="I22" s="8"/>
      <c r="J22" s="8"/>
      <c r="K22" s="8"/>
      <c r="L22" s="8"/>
    </row>
    <row r="23" spans="3:12" x14ac:dyDescent="0.25">
      <c r="C23" s="10" t="s">
        <v>0</v>
      </c>
      <c r="D23" s="8" t="s">
        <v>9</v>
      </c>
      <c r="E23" s="8"/>
      <c r="F23" s="8"/>
      <c r="G23" s="8"/>
      <c r="H23" s="8" t="s">
        <v>10</v>
      </c>
      <c r="I23" s="8"/>
      <c r="J23" s="8"/>
      <c r="K23" s="8"/>
      <c r="L23" s="13" t="s">
        <v>8</v>
      </c>
    </row>
    <row r="24" spans="3:12" x14ac:dyDescent="0.25">
      <c r="C24" s="11"/>
      <c r="D24" s="9" t="s">
        <v>4</v>
      </c>
      <c r="E24" s="9"/>
      <c r="F24" s="9"/>
      <c r="G24" s="9"/>
      <c r="H24" s="9"/>
      <c r="I24" s="9"/>
      <c r="J24" s="9"/>
      <c r="K24" s="9"/>
      <c r="L24" s="14"/>
    </row>
    <row r="25" spans="3:12" x14ac:dyDescent="0.25">
      <c r="C25" s="12"/>
      <c r="D25" s="2" t="s">
        <v>5</v>
      </c>
      <c r="E25" s="2" t="s">
        <v>6</v>
      </c>
      <c r="F25" s="2" t="s">
        <v>7</v>
      </c>
      <c r="G25" s="2" t="s">
        <v>15</v>
      </c>
      <c r="H25" s="2" t="s">
        <v>5</v>
      </c>
      <c r="I25" s="2" t="s">
        <v>6</v>
      </c>
      <c r="J25" s="2" t="s">
        <v>7</v>
      </c>
      <c r="K25" s="2" t="s">
        <v>15</v>
      </c>
      <c r="L25" s="15"/>
    </row>
    <row r="26" spans="3:12" x14ac:dyDescent="0.25">
      <c r="C26" s="1" t="s">
        <v>1</v>
      </c>
      <c r="D26" s="5">
        <v>934.97938144329896</v>
      </c>
      <c r="E26" s="5">
        <v>963.35134020618557</v>
      </c>
      <c r="F26" s="5">
        <v>1008.3043298969073</v>
      </c>
      <c r="G26" s="5">
        <f>AVERAGE(D26:F26)</f>
        <v>968.87835051546392</v>
      </c>
      <c r="H26" s="5">
        <v>593.43894999999998</v>
      </c>
      <c r="I26" s="5">
        <v>581.36241666666695</v>
      </c>
      <c r="J26" s="5">
        <v>591.297416666667</v>
      </c>
      <c r="K26" s="5">
        <f>AVERAGE(H26:J26)</f>
        <v>588.69959444444464</v>
      </c>
      <c r="L26" s="7">
        <f>100-((K26*100)/(G26))</f>
        <v>39.239059874622654</v>
      </c>
    </row>
    <row r="27" spans="3:12" x14ac:dyDescent="0.25">
      <c r="C27" s="1" t="s">
        <v>29</v>
      </c>
      <c r="D27" s="5">
        <v>25824.379793814431</v>
      </c>
      <c r="E27" s="5">
        <v>26591.820618556703</v>
      </c>
      <c r="F27" s="5">
        <v>29047.777731958766</v>
      </c>
      <c r="G27" s="5">
        <f t="shared" ref="G27:G29" si="5">AVERAGE(D27:F27)</f>
        <v>27154.6593814433</v>
      </c>
      <c r="H27" s="5">
        <v>15146.427383333301</v>
      </c>
      <c r="I27" s="5">
        <v>16125.9218666667</v>
      </c>
      <c r="J27" s="5">
        <v>17679.304833333299</v>
      </c>
      <c r="K27" s="5">
        <f t="shared" ref="K27:K29" si="6">AVERAGE(H27:J27)</f>
        <v>16317.218027777766</v>
      </c>
      <c r="L27" s="7">
        <f t="shared" ref="L27:L28" si="7">100-((K27*100)/(G27))</f>
        <v>39.910061847697214</v>
      </c>
    </row>
    <row r="28" spans="3:12" x14ac:dyDescent="0.25">
      <c r="C28" s="1" t="s">
        <v>2</v>
      </c>
      <c r="D28" s="5">
        <v>834.75092783505147</v>
      </c>
      <c r="E28" s="5">
        <v>982.14061855670116</v>
      </c>
      <c r="F28" s="5">
        <v>808.99175257731952</v>
      </c>
      <c r="G28" s="5">
        <f t="shared" si="5"/>
        <v>875.29443298969079</v>
      </c>
      <c r="H28" s="5">
        <v>521.19086666666703</v>
      </c>
      <c r="I28" s="5">
        <v>517.09069999999997</v>
      </c>
      <c r="J28" s="5">
        <v>514.22176666666701</v>
      </c>
      <c r="K28" s="5">
        <f t="shared" si="6"/>
        <v>517.5011111111113</v>
      </c>
      <c r="L28" s="7">
        <f t="shared" si="7"/>
        <v>40.87691048787849</v>
      </c>
    </row>
    <row r="29" spans="3:12" x14ac:dyDescent="0.25">
      <c r="C29" s="2" t="s">
        <v>3</v>
      </c>
      <c r="D29" s="6">
        <v>46049.951752577326</v>
      </c>
      <c r="E29" s="6">
        <v>46069.112164948456</v>
      </c>
      <c r="F29" s="6">
        <v>47443.80123711341</v>
      </c>
      <c r="G29" s="6">
        <f t="shared" si="5"/>
        <v>46520.955051546392</v>
      </c>
      <c r="H29" s="6">
        <v>27870.674516666699</v>
      </c>
      <c r="I29" s="6">
        <v>27257.277983333301</v>
      </c>
      <c r="J29" s="6">
        <v>28693.953733333299</v>
      </c>
      <c r="K29" s="6">
        <f t="shared" si="6"/>
        <v>27940.6354111111</v>
      </c>
      <c r="L29" s="6">
        <f>100-((K29*100)/(G29))</f>
        <v>39.939677979198471</v>
      </c>
    </row>
  </sheetData>
  <mergeCells count="21">
    <mergeCell ref="C13:C15"/>
    <mergeCell ref="L13:L15"/>
    <mergeCell ref="H3:K3"/>
    <mergeCell ref="C3:C5"/>
    <mergeCell ref="L3:L5"/>
    <mergeCell ref="D23:G23"/>
    <mergeCell ref="D3:G3"/>
    <mergeCell ref="C2:G2"/>
    <mergeCell ref="D4:K4"/>
    <mergeCell ref="D14:K14"/>
    <mergeCell ref="D13:G13"/>
    <mergeCell ref="H13:K13"/>
    <mergeCell ref="C22:F22"/>
    <mergeCell ref="H22:L22"/>
    <mergeCell ref="C23:C25"/>
    <mergeCell ref="L23:L25"/>
    <mergeCell ref="D24:K24"/>
    <mergeCell ref="H23:K23"/>
    <mergeCell ref="H2:L2"/>
    <mergeCell ref="C12:F12"/>
    <mergeCell ref="H12:L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topLeftCell="A16" workbookViewId="0">
      <selection activeCell="B37" sqref="B37"/>
    </sheetView>
  </sheetViews>
  <sheetFormatPr defaultRowHeight="15" x14ac:dyDescent="0.25"/>
  <cols>
    <col min="4" max="4" width="10.42578125" customWidth="1"/>
    <col min="9" max="9" width="7.85546875" customWidth="1"/>
  </cols>
  <sheetData>
    <row r="2" spans="2:10" x14ac:dyDescent="0.25">
      <c r="B2" s="8" t="s">
        <v>16</v>
      </c>
      <c r="C2" s="8"/>
      <c r="D2" s="8"/>
      <c r="E2" s="8"/>
      <c r="F2" s="8"/>
      <c r="G2" s="16" t="s">
        <v>17</v>
      </c>
      <c r="H2" s="16"/>
      <c r="I2" s="16"/>
      <c r="J2" s="16"/>
    </row>
    <row r="3" spans="2:10" x14ac:dyDescent="0.25">
      <c r="B3" s="10" t="s">
        <v>0</v>
      </c>
      <c r="C3" s="8" t="s">
        <v>27</v>
      </c>
      <c r="D3" s="8"/>
      <c r="E3" s="8" t="s">
        <v>28</v>
      </c>
      <c r="F3" s="8"/>
      <c r="G3" s="13" t="s">
        <v>25</v>
      </c>
      <c r="H3" s="13"/>
      <c r="I3" s="13" t="s">
        <v>26</v>
      </c>
      <c r="J3" s="13" t="s">
        <v>22</v>
      </c>
    </row>
    <row r="4" spans="2:10" x14ac:dyDescent="0.25">
      <c r="B4" s="11"/>
      <c r="C4" s="9" t="s">
        <v>4</v>
      </c>
      <c r="D4" s="9"/>
      <c r="E4" s="9"/>
      <c r="F4" s="9"/>
      <c r="G4" s="15"/>
      <c r="H4" s="15"/>
      <c r="I4" s="14"/>
      <c r="J4" s="14"/>
    </row>
    <row r="5" spans="2:10" x14ac:dyDescent="0.25">
      <c r="B5" s="12"/>
      <c r="C5" s="2" t="s">
        <v>5</v>
      </c>
      <c r="D5" s="2" t="s">
        <v>6</v>
      </c>
      <c r="E5" s="2" t="s">
        <v>7</v>
      </c>
      <c r="F5" s="2" t="s">
        <v>15</v>
      </c>
      <c r="G5" s="2" t="s">
        <v>23</v>
      </c>
      <c r="H5" s="2" t="s">
        <v>24</v>
      </c>
      <c r="I5" s="15"/>
      <c r="J5" s="15"/>
    </row>
    <row r="6" spans="2:10" x14ac:dyDescent="0.25">
      <c r="B6" s="1" t="s">
        <v>1</v>
      </c>
      <c r="C6" s="5">
        <v>734.12</v>
      </c>
      <c r="D6" s="5">
        <v>746.87</v>
      </c>
      <c r="E6" s="5">
        <v>727.55</v>
      </c>
      <c r="F6" s="5">
        <f>AVERAGE(C6:E6)</f>
        <v>736.18</v>
      </c>
      <c r="G6" s="5">
        <v>65.930000000000007</v>
      </c>
      <c r="H6" s="5">
        <v>13.55</v>
      </c>
      <c r="I6" s="7">
        <f>(F6-H6)/G6</f>
        <v>10.960564234794477</v>
      </c>
      <c r="J6" s="7">
        <f>(I6*100)/25</f>
        <v>43.842256939177908</v>
      </c>
    </row>
    <row r="7" spans="2:10" x14ac:dyDescent="0.25">
      <c r="B7" s="1" t="s">
        <v>30</v>
      </c>
      <c r="C7" s="5">
        <v>9681.68</v>
      </c>
      <c r="D7" s="5">
        <v>9788.36</v>
      </c>
      <c r="E7" s="5">
        <v>9862.11</v>
      </c>
      <c r="F7" s="5">
        <f t="shared" ref="F7:F9" si="0">AVERAGE(C7:E7)</f>
        <v>9777.3833333333332</v>
      </c>
      <c r="G7" s="5">
        <v>788.25</v>
      </c>
      <c r="H7" s="5">
        <v>1219.251</v>
      </c>
      <c r="I7" s="7">
        <f>(F7-H7)/G7</f>
        <v>10.857129506290304</v>
      </c>
      <c r="J7" s="7">
        <f t="shared" ref="J7:J9" si="1">(I7*100)/25</f>
        <v>43.428518025161218</v>
      </c>
    </row>
    <row r="8" spans="2:10" x14ac:dyDescent="0.25">
      <c r="B8" s="1" t="s">
        <v>2</v>
      </c>
      <c r="C8" s="5">
        <v>245.17</v>
      </c>
      <c r="D8" s="5">
        <v>248.78</v>
      </c>
      <c r="E8" s="5">
        <v>242.68</v>
      </c>
      <c r="F8" s="5">
        <f t="shared" si="0"/>
        <v>245.54333333333332</v>
      </c>
      <c r="G8" s="5">
        <v>33.11</v>
      </c>
      <c r="H8" s="5">
        <v>-90.19</v>
      </c>
      <c r="I8" s="7">
        <f>(F8-H8)/G8</f>
        <v>10.139937581798048</v>
      </c>
      <c r="J8" s="7">
        <f t="shared" si="1"/>
        <v>40.559750327192191</v>
      </c>
    </row>
    <row r="9" spans="2:10" x14ac:dyDescent="0.25">
      <c r="B9" s="2" t="s">
        <v>3</v>
      </c>
      <c r="C9" s="6">
        <v>35605.19</v>
      </c>
      <c r="D9" s="6">
        <v>34819.67</v>
      </c>
      <c r="E9" s="6">
        <v>36858.68</v>
      </c>
      <c r="F9" s="6">
        <f t="shared" si="0"/>
        <v>35761.18</v>
      </c>
      <c r="G9" s="6">
        <v>2201.35</v>
      </c>
      <c r="H9" s="6">
        <v>9873.7000000000007</v>
      </c>
      <c r="I9" s="6">
        <f t="shared" ref="I9" si="2">(F9-H9)/G9</f>
        <v>11.759820110386809</v>
      </c>
      <c r="J9" s="6">
        <f t="shared" si="1"/>
        <v>47.039280441547234</v>
      </c>
    </row>
    <row r="10" spans="2:10" x14ac:dyDescent="0.25">
      <c r="B10" s="4"/>
      <c r="C10" s="4"/>
      <c r="D10" s="4"/>
      <c r="E10" s="4"/>
      <c r="F10" s="5"/>
      <c r="G10" s="5"/>
      <c r="H10" s="5"/>
      <c r="I10" s="5"/>
    </row>
    <row r="11" spans="2:10" x14ac:dyDescent="0.25">
      <c r="B11" s="1"/>
      <c r="C11" s="1"/>
      <c r="D11" s="1"/>
      <c r="E11" s="1"/>
      <c r="F11" s="1"/>
      <c r="G11" s="1"/>
      <c r="H11" s="1"/>
      <c r="I11" s="1"/>
    </row>
    <row r="12" spans="2:10" x14ac:dyDescent="0.25">
      <c r="B12" s="8" t="s">
        <v>16</v>
      </c>
      <c r="C12" s="8"/>
      <c r="D12" s="8"/>
      <c r="E12" s="8"/>
      <c r="F12" s="8"/>
      <c r="G12" s="8" t="s">
        <v>18</v>
      </c>
      <c r="H12" s="8"/>
      <c r="I12" s="8"/>
      <c r="J12" s="8"/>
    </row>
    <row r="13" spans="2:10" ht="15" customHeight="1" x14ac:dyDescent="0.25">
      <c r="B13" s="10" t="s">
        <v>0</v>
      </c>
      <c r="C13" s="8" t="s">
        <v>21</v>
      </c>
      <c r="D13" s="8"/>
      <c r="E13" s="8" t="s">
        <v>28</v>
      </c>
      <c r="F13" s="8"/>
      <c r="G13" s="13" t="s">
        <v>25</v>
      </c>
      <c r="H13" s="13"/>
      <c r="I13" s="13" t="s">
        <v>26</v>
      </c>
      <c r="J13" s="13" t="s">
        <v>22</v>
      </c>
    </row>
    <row r="14" spans="2:10" x14ac:dyDescent="0.25">
      <c r="B14" s="11"/>
      <c r="C14" s="9" t="s">
        <v>4</v>
      </c>
      <c r="D14" s="9"/>
      <c r="E14" s="9"/>
      <c r="F14" s="9"/>
      <c r="G14" s="14"/>
      <c r="H14" s="14"/>
      <c r="I14" s="14"/>
      <c r="J14" s="14"/>
    </row>
    <row r="15" spans="2:10" x14ac:dyDescent="0.25">
      <c r="B15" s="12"/>
      <c r="C15" s="2" t="s">
        <v>5</v>
      </c>
      <c r="D15" s="2" t="s">
        <v>6</v>
      </c>
      <c r="E15" s="2" t="s">
        <v>7</v>
      </c>
      <c r="F15" s="2" t="s">
        <v>15</v>
      </c>
      <c r="G15" s="3" t="s">
        <v>23</v>
      </c>
      <c r="H15" s="3" t="s">
        <v>24</v>
      </c>
      <c r="I15" s="15"/>
      <c r="J15" s="15"/>
    </row>
    <row r="16" spans="2:10" x14ac:dyDescent="0.25">
      <c r="B16" s="1" t="s">
        <v>1</v>
      </c>
      <c r="C16" s="1">
        <v>914.52</v>
      </c>
      <c r="D16" s="1">
        <v>904.58</v>
      </c>
      <c r="E16" s="1">
        <v>908.66</v>
      </c>
      <c r="F16" s="5">
        <f>AVERAGE(C16:E16)</f>
        <v>909.25333333333322</v>
      </c>
      <c r="G16" s="5">
        <f>G6</f>
        <v>65.930000000000007</v>
      </c>
      <c r="H16" s="5">
        <f>H6</f>
        <v>13.55</v>
      </c>
      <c r="I16" s="7">
        <f>(F16-H16)/G16</f>
        <v>13.585671671975325</v>
      </c>
      <c r="J16" s="7">
        <f>(I16*100)/25</f>
        <v>54.342686687901299</v>
      </c>
    </row>
    <row r="17" spans="2:10" x14ac:dyDescent="0.25">
      <c r="B17" s="1" t="s">
        <v>30</v>
      </c>
      <c r="C17" s="1">
        <v>11547.87</v>
      </c>
      <c r="D17" s="1">
        <v>12041.54</v>
      </c>
      <c r="E17" s="1">
        <v>12774.98</v>
      </c>
      <c r="F17" s="5">
        <f t="shared" ref="F17:F18" si="3">AVERAGE(C17:E17)</f>
        <v>12121.463333333333</v>
      </c>
      <c r="G17" s="5">
        <f t="shared" ref="G17:H17" si="4">G7</f>
        <v>788.25</v>
      </c>
      <c r="H17" s="5">
        <f t="shared" si="4"/>
        <v>1219.251</v>
      </c>
      <c r="I17" s="5">
        <f>(F17-H17)/G17</f>
        <v>13.8309068611904</v>
      </c>
      <c r="J17" s="5">
        <f t="shared" ref="J17:J19" si="5">(I17*100)/25</f>
        <v>55.323627444761598</v>
      </c>
    </row>
    <row r="18" spans="2:10" x14ac:dyDescent="0.25">
      <c r="B18" s="1" t="s">
        <v>2</v>
      </c>
      <c r="C18" s="1">
        <v>317.45</v>
      </c>
      <c r="D18" s="1">
        <v>316.55</v>
      </c>
      <c r="E18" s="1">
        <v>311.41000000000003</v>
      </c>
      <c r="F18" s="5">
        <f t="shared" si="3"/>
        <v>315.13666666666671</v>
      </c>
      <c r="G18" s="5">
        <f t="shared" ref="G18:H18" si="6">G8</f>
        <v>33.11</v>
      </c>
      <c r="H18" s="5">
        <f t="shared" si="6"/>
        <v>-90.19</v>
      </c>
      <c r="I18" s="5">
        <f>(F18-H18)/G18</f>
        <v>12.241820195308568</v>
      </c>
      <c r="J18" s="5">
        <f t="shared" si="5"/>
        <v>48.96728078123428</v>
      </c>
    </row>
    <row r="19" spans="2:10" x14ac:dyDescent="0.25">
      <c r="B19" s="2" t="s">
        <v>3</v>
      </c>
      <c r="C19" s="6">
        <v>41845.96</v>
      </c>
      <c r="D19" s="6">
        <v>42555.47</v>
      </c>
      <c r="E19" s="6">
        <v>41047.25</v>
      </c>
      <c r="F19" s="6">
        <f t="shared" ref="F19" si="7">AVERAGE(C19:E19)</f>
        <v>41816.226666666662</v>
      </c>
      <c r="G19" s="6">
        <f t="shared" ref="G19:H19" si="8">G9</f>
        <v>2201.35</v>
      </c>
      <c r="H19" s="6">
        <f t="shared" si="8"/>
        <v>9873.7000000000007</v>
      </c>
      <c r="I19" s="6">
        <f>(F19-H19)/G19</f>
        <v>14.510426177875695</v>
      </c>
      <c r="J19" s="6">
        <f t="shared" si="5"/>
        <v>58.041704711502781</v>
      </c>
    </row>
    <row r="20" spans="2:10" x14ac:dyDescent="0.25">
      <c r="B20" s="4"/>
      <c r="C20" s="4"/>
      <c r="D20" s="4"/>
      <c r="E20" s="4"/>
      <c r="F20" s="4"/>
      <c r="G20" s="4"/>
      <c r="H20" s="4"/>
      <c r="I20" s="4"/>
    </row>
    <row r="21" spans="2:10" x14ac:dyDescent="0.25">
      <c r="B21" s="1"/>
      <c r="C21" s="1"/>
      <c r="D21" s="1"/>
      <c r="E21" s="1"/>
      <c r="F21" s="1"/>
      <c r="G21" s="1"/>
      <c r="H21" s="1"/>
      <c r="I21" s="1"/>
    </row>
    <row r="22" spans="2:10" x14ac:dyDescent="0.25">
      <c r="B22" s="8" t="s">
        <v>16</v>
      </c>
      <c r="C22" s="8"/>
      <c r="D22" s="8"/>
      <c r="E22" s="8"/>
      <c r="F22" s="8"/>
      <c r="G22" s="8" t="s">
        <v>19</v>
      </c>
      <c r="H22" s="8"/>
      <c r="I22" s="8"/>
      <c r="J22" s="8"/>
    </row>
    <row r="23" spans="2:10" ht="15" customHeight="1" x14ac:dyDescent="0.25">
      <c r="B23" s="10" t="s">
        <v>0</v>
      </c>
      <c r="C23" s="8" t="s">
        <v>21</v>
      </c>
      <c r="D23" s="8"/>
      <c r="E23" s="8" t="s">
        <v>28</v>
      </c>
      <c r="F23" s="8"/>
      <c r="G23" s="13" t="s">
        <v>25</v>
      </c>
      <c r="H23" s="13"/>
      <c r="I23" s="13" t="s">
        <v>26</v>
      </c>
      <c r="J23" s="13" t="s">
        <v>22</v>
      </c>
    </row>
    <row r="24" spans="2:10" ht="16.5" customHeight="1" x14ac:dyDescent="0.25">
      <c r="B24" s="11"/>
      <c r="C24" s="9" t="s">
        <v>4</v>
      </c>
      <c r="D24" s="9"/>
      <c r="E24" s="9"/>
      <c r="F24" s="9"/>
      <c r="G24" s="15"/>
      <c r="H24" s="15"/>
      <c r="I24" s="14"/>
      <c r="J24" s="14"/>
    </row>
    <row r="25" spans="2:10" x14ac:dyDescent="0.25">
      <c r="B25" s="12"/>
      <c r="C25" s="2" t="s">
        <v>5</v>
      </c>
      <c r="D25" s="2" t="s">
        <v>6</v>
      </c>
      <c r="E25" s="2" t="s">
        <v>7</v>
      </c>
      <c r="F25" s="2" t="s">
        <v>15</v>
      </c>
      <c r="G25" s="3" t="s">
        <v>23</v>
      </c>
      <c r="H25" s="3" t="s">
        <v>24</v>
      </c>
      <c r="I25" s="15"/>
      <c r="J25" s="15"/>
    </row>
    <row r="26" spans="2:10" x14ac:dyDescent="0.25">
      <c r="B26" s="1" t="s">
        <v>1</v>
      </c>
      <c r="C26" s="5">
        <v>1341.24</v>
      </c>
      <c r="D26" s="5">
        <v>1350.47</v>
      </c>
      <c r="E26" s="5">
        <v>1298.04</v>
      </c>
      <c r="F26" s="5">
        <f>AVERAGE(C26:E26)</f>
        <v>1329.9166666666667</v>
      </c>
      <c r="G26" s="5">
        <f>G16</f>
        <v>65.930000000000007</v>
      </c>
      <c r="H26" s="5">
        <f>H16</f>
        <v>13.55</v>
      </c>
      <c r="I26" s="7">
        <f>(F26-H26)/G26</f>
        <v>19.966125688861926</v>
      </c>
      <c r="J26" s="7">
        <f>(I26*100)/25</f>
        <v>79.864502755447702</v>
      </c>
    </row>
    <row r="27" spans="2:10" x14ac:dyDescent="0.25">
      <c r="B27" s="1" t="s">
        <v>30</v>
      </c>
      <c r="C27" s="5">
        <v>15125.47</v>
      </c>
      <c r="D27" s="5">
        <v>15004.69</v>
      </c>
      <c r="E27" s="5">
        <v>15098.65</v>
      </c>
      <c r="F27" s="5">
        <f>AVERAGE(C27:E27)</f>
        <v>15076.269999999999</v>
      </c>
      <c r="G27" s="5">
        <f t="shared" ref="G27:H27" si="9">G17</f>
        <v>788.25</v>
      </c>
      <c r="H27" s="5">
        <f t="shared" si="9"/>
        <v>1219.251</v>
      </c>
      <c r="I27" s="7">
        <f t="shared" ref="I27:I29" si="10">(F27-H27)/G27</f>
        <v>17.579472248652074</v>
      </c>
      <c r="J27" s="7">
        <f t="shared" ref="J27:J29" si="11">(I27*100)/25</f>
        <v>70.317888994608296</v>
      </c>
    </row>
    <row r="28" spans="2:10" x14ac:dyDescent="0.25">
      <c r="B28" s="1" t="s">
        <v>2</v>
      </c>
      <c r="C28" s="5">
        <v>547.88</v>
      </c>
      <c r="D28" s="5">
        <v>551.58000000000004</v>
      </c>
      <c r="E28" s="5">
        <v>554.1</v>
      </c>
      <c r="F28" s="5">
        <f>AVERAGE(C28:E28)</f>
        <v>551.18666666666661</v>
      </c>
      <c r="G28" s="5">
        <f t="shared" ref="G28:H28" si="12">G18</f>
        <v>33.11</v>
      </c>
      <c r="H28" s="5">
        <f t="shared" si="12"/>
        <v>-90.19</v>
      </c>
      <c r="I28" s="7">
        <f t="shared" si="10"/>
        <v>19.371086278063018</v>
      </c>
      <c r="J28" s="7">
        <f t="shared" si="11"/>
        <v>77.484345112252072</v>
      </c>
    </row>
    <row r="29" spans="2:10" x14ac:dyDescent="0.25">
      <c r="B29" s="2" t="s">
        <v>3</v>
      </c>
      <c r="C29" s="6">
        <v>51849.95</v>
      </c>
      <c r="D29" s="6">
        <v>52469.11</v>
      </c>
      <c r="E29" s="6">
        <v>54443.8</v>
      </c>
      <c r="F29" s="6">
        <f t="shared" ref="F29" si="13">AVERAGE(C29:E29)</f>
        <v>52920.953333333331</v>
      </c>
      <c r="G29" s="6">
        <f t="shared" ref="G29:H29" si="14">G19</f>
        <v>2201.35</v>
      </c>
      <c r="H29" s="6">
        <f t="shared" si="14"/>
        <v>9873.7000000000007</v>
      </c>
      <c r="I29" s="6">
        <f t="shared" si="10"/>
        <v>19.554933714917357</v>
      </c>
      <c r="J29" s="6">
        <f t="shared" si="11"/>
        <v>78.21973485966943</v>
      </c>
    </row>
    <row r="32" spans="2:10" x14ac:dyDescent="0.25">
      <c r="B32" s="8" t="s">
        <v>16</v>
      </c>
      <c r="C32" s="8"/>
      <c r="D32" s="8"/>
      <c r="E32" s="8"/>
      <c r="F32" s="8"/>
      <c r="G32" s="8" t="s">
        <v>20</v>
      </c>
      <c r="H32" s="8"/>
      <c r="I32" s="8"/>
      <c r="J32" s="8"/>
    </row>
    <row r="33" spans="2:10" ht="15" customHeight="1" x14ac:dyDescent="0.25">
      <c r="B33" s="10" t="s">
        <v>0</v>
      </c>
      <c r="C33" s="8" t="s">
        <v>21</v>
      </c>
      <c r="D33" s="8"/>
      <c r="E33" s="8" t="s">
        <v>28</v>
      </c>
      <c r="F33" s="8"/>
      <c r="G33" s="13" t="s">
        <v>25</v>
      </c>
      <c r="H33" s="13"/>
      <c r="I33" s="13" t="s">
        <v>26</v>
      </c>
      <c r="J33" s="13" t="s">
        <v>22</v>
      </c>
    </row>
    <row r="34" spans="2:10" x14ac:dyDescent="0.25">
      <c r="B34" s="11"/>
      <c r="C34" s="9" t="s">
        <v>4</v>
      </c>
      <c r="D34" s="9"/>
      <c r="E34" s="9"/>
      <c r="F34" s="9"/>
      <c r="G34" s="14"/>
      <c r="H34" s="14"/>
      <c r="I34" s="14"/>
      <c r="J34" s="14"/>
    </row>
    <row r="35" spans="2:10" x14ac:dyDescent="0.25">
      <c r="B35" s="12"/>
      <c r="C35" s="2" t="s">
        <v>5</v>
      </c>
      <c r="D35" s="2" t="s">
        <v>6</v>
      </c>
      <c r="E35" s="2" t="s">
        <v>7</v>
      </c>
      <c r="F35" s="2" t="s">
        <v>15</v>
      </c>
      <c r="G35" s="3" t="s">
        <v>23</v>
      </c>
      <c r="H35" s="3" t="s">
        <v>24</v>
      </c>
      <c r="I35" s="15"/>
      <c r="J35" s="15"/>
    </row>
    <row r="36" spans="2:10" x14ac:dyDescent="0.25">
      <c r="B36" s="1" t="s">
        <v>1</v>
      </c>
      <c r="C36" s="5">
        <v>1501.55</v>
      </c>
      <c r="D36" s="5">
        <v>1578.54</v>
      </c>
      <c r="E36" s="5">
        <v>1544.25</v>
      </c>
      <c r="F36" s="5">
        <f>AVERAGE(C36:E36)</f>
        <v>1541.4466666666667</v>
      </c>
      <c r="G36" s="5">
        <f>G26</f>
        <v>65.930000000000007</v>
      </c>
      <c r="H36" s="5">
        <f>H26</f>
        <v>13.55</v>
      </c>
      <c r="I36" s="7">
        <f>(F36-H36)/G36</f>
        <v>23.174528540371099</v>
      </c>
      <c r="J36" s="7">
        <f>(I36*100)/25</f>
        <v>92.698114161484398</v>
      </c>
    </row>
    <row r="37" spans="2:10" x14ac:dyDescent="0.25">
      <c r="B37" s="1" t="s">
        <v>30</v>
      </c>
      <c r="C37" s="5">
        <v>19545.580000000002</v>
      </c>
      <c r="D37" s="5">
        <v>19996.47</v>
      </c>
      <c r="E37" s="5">
        <v>20845.98</v>
      </c>
      <c r="F37" s="5">
        <f>AVERAGE(C37:E37)</f>
        <v>20129.343333333334</v>
      </c>
      <c r="G37" s="5">
        <f t="shared" ref="G37:H37" si="15">G27</f>
        <v>788.25</v>
      </c>
      <c r="H37" s="5">
        <f t="shared" si="15"/>
        <v>1219.251</v>
      </c>
      <c r="I37" s="5">
        <f>(F37-H37)/G37</f>
        <v>23.98996807273496</v>
      </c>
      <c r="J37" s="7">
        <f t="shared" ref="J37:J39" si="16">(I37*100)/25</f>
        <v>95.959872290939842</v>
      </c>
    </row>
    <row r="38" spans="2:10" x14ac:dyDescent="0.25">
      <c r="B38" s="1" t="s">
        <v>2</v>
      </c>
      <c r="C38" s="5">
        <v>654.12</v>
      </c>
      <c r="D38" s="5">
        <v>653.24</v>
      </c>
      <c r="E38" s="5">
        <v>650.47</v>
      </c>
      <c r="F38" s="5">
        <f>AVERAGE(C38:E38)</f>
        <v>652.61</v>
      </c>
      <c r="G38" s="5">
        <f t="shared" ref="G38:H38" si="17">G28</f>
        <v>33.11</v>
      </c>
      <c r="H38" s="5">
        <f t="shared" si="17"/>
        <v>-90.19</v>
      </c>
      <c r="I38" s="5">
        <f>(F38-H38)/G38</f>
        <v>22.434309876170339</v>
      </c>
      <c r="J38" s="7">
        <f t="shared" si="16"/>
        <v>89.737239504681341</v>
      </c>
    </row>
    <row r="39" spans="2:10" x14ac:dyDescent="0.25">
      <c r="B39" s="2" t="s">
        <v>3</v>
      </c>
      <c r="C39" s="6">
        <v>61849.95</v>
      </c>
      <c r="D39" s="6">
        <v>60469.11</v>
      </c>
      <c r="E39" s="6">
        <v>59443.8</v>
      </c>
      <c r="F39" s="6">
        <f t="shared" ref="F39" si="18">AVERAGE(C39:E39)</f>
        <v>60587.619999999995</v>
      </c>
      <c r="G39" s="6">
        <f t="shared" ref="G39:H39" si="19">G29</f>
        <v>2201.35</v>
      </c>
      <c r="H39" s="6">
        <f t="shared" si="19"/>
        <v>9873.7000000000007</v>
      </c>
      <c r="I39" s="6">
        <f>(F39-H39)/G39</f>
        <v>23.037645081427307</v>
      </c>
      <c r="J39" s="6">
        <f t="shared" si="16"/>
        <v>92.150580325709228</v>
      </c>
    </row>
  </sheetData>
  <mergeCells count="36">
    <mergeCell ref="B2:F2"/>
    <mergeCell ref="B3:B5"/>
    <mergeCell ref="J3:J5"/>
    <mergeCell ref="C4:F4"/>
    <mergeCell ref="C3:D3"/>
    <mergeCell ref="E3:F3"/>
    <mergeCell ref="G3:H4"/>
    <mergeCell ref="B33:B35"/>
    <mergeCell ref="J33:J35"/>
    <mergeCell ref="C34:F34"/>
    <mergeCell ref="G33:H34"/>
    <mergeCell ref="G32:J32"/>
    <mergeCell ref="I33:I35"/>
    <mergeCell ref="G2:J2"/>
    <mergeCell ref="I3:I5"/>
    <mergeCell ref="G12:J12"/>
    <mergeCell ref="I13:I15"/>
    <mergeCell ref="B32:F32"/>
    <mergeCell ref="B23:B25"/>
    <mergeCell ref="J23:J25"/>
    <mergeCell ref="C24:F24"/>
    <mergeCell ref="B22:F22"/>
    <mergeCell ref="G22:J22"/>
    <mergeCell ref="I23:I25"/>
    <mergeCell ref="B13:B15"/>
    <mergeCell ref="J13:J15"/>
    <mergeCell ref="C14:F14"/>
    <mergeCell ref="B12:F12"/>
    <mergeCell ref="C13:D13"/>
    <mergeCell ref="C23:D23"/>
    <mergeCell ref="E23:F23"/>
    <mergeCell ref="C33:D33"/>
    <mergeCell ref="E33:F33"/>
    <mergeCell ref="G13:H14"/>
    <mergeCell ref="G23:H24"/>
    <mergeCell ref="E13:F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Adsorved Load </vt:lpstr>
      <vt:lpstr>Recovery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Goytacazes de Araujo</dc:creator>
  <cp:lastModifiedBy>Frederico Goytacazes de Araujo</cp:lastModifiedBy>
  <dcterms:created xsi:type="dcterms:W3CDTF">2019-12-08T14:47:12Z</dcterms:created>
  <dcterms:modified xsi:type="dcterms:W3CDTF">2020-05-30T13:20:15Z</dcterms:modified>
</cp:coreProperties>
</file>