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erico\Desktop\Fred\UERJ\Artigo EDs - Validação\PeerJ\Correção\Submissão\Novo\Submissão\Novo\29052020\"/>
    </mc:Choice>
  </mc:AlternateContent>
  <bookViews>
    <workbookView xWindow="0" yWindow="0" windowWidth="20490" windowHeight="7755"/>
  </bookViews>
  <sheets>
    <sheet name="Monitoring - April 2018" sheetId="1" r:id="rId1"/>
    <sheet name="Monitoring - May 2018" sheetId="2" r:id="rId2"/>
    <sheet name="Monitoring - June 2018" sheetId="3" r:id="rId3"/>
    <sheet name="Monitoring - July 2018" sheetId="4" r:id="rId4"/>
    <sheet name="Monitoring - August 2018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4" l="1"/>
  <c r="K11" i="4"/>
  <c r="K14" i="4"/>
  <c r="F8" i="5"/>
  <c r="H8" i="5" s="1"/>
  <c r="F14" i="5"/>
  <c r="H14" i="5" s="1"/>
  <c r="F11" i="5"/>
  <c r="H11" i="5" s="1"/>
  <c r="F5" i="5"/>
  <c r="H5" i="5" s="1"/>
  <c r="K5" i="5" s="1"/>
  <c r="L5" i="5" s="1"/>
  <c r="L8" i="4"/>
  <c r="L11" i="4"/>
  <c r="L14" i="4"/>
  <c r="L5" i="4"/>
  <c r="K5" i="4"/>
  <c r="K8" i="3"/>
  <c r="K11" i="3"/>
  <c r="L11" i="3" s="1"/>
  <c r="K14" i="3"/>
  <c r="L14" i="3" s="1"/>
  <c r="L8" i="3"/>
  <c r="L5" i="3"/>
  <c r="K5" i="3"/>
  <c r="L8" i="2"/>
  <c r="L11" i="2"/>
  <c r="L14" i="2"/>
  <c r="L5" i="2"/>
  <c r="K8" i="2"/>
  <c r="K11" i="2"/>
  <c r="K14" i="2"/>
  <c r="K5" i="2"/>
  <c r="F14" i="4"/>
  <c r="H14" i="4" s="1"/>
  <c r="F11" i="4"/>
  <c r="H11" i="4" s="1"/>
  <c r="F8" i="4"/>
  <c r="H8" i="4" s="1"/>
  <c r="F5" i="4"/>
  <c r="H5" i="4" s="1"/>
  <c r="F14" i="3"/>
  <c r="H14" i="3" s="1"/>
  <c r="F11" i="3"/>
  <c r="H11" i="3" s="1"/>
  <c r="F8" i="3"/>
  <c r="H8" i="3" s="1"/>
  <c r="F5" i="3"/>
  <c r="H5" i="3" s="1"/>
  <c r="F14" i="2"/>
  <c r="H14" i="2" s="1"/>
  <c r="F11" i="2"/>
  <c r="H11" i="2" s="1"/>
  <c r="F8" i="2"/>
  <c r="H8" i="2" s="1"/>
  <c r="F5" i="2"/>
  <c r="H5" i="2" s="1"/>
  <c r="K8" i="5" l="1"/>
  <c r="L8" i="5" s="1"/>
  <c r="K14" i="5"/>
  <c r="L14" i="5" s="1"/>
  <c r="K11" i="5"/>
  <c r="L11" i="5" s="1"/>
  <c r="F8" i="1"/>
  <c r="F11" i="1"/>
  <c r="H11" i="1" s="1"/>
  <c r="K11" i="1" s="1"/>
  <c r="L11" i="1" s="1"/>
  <c r="F14" i="1"/>
  <c r="H14" i="1" s="1"/>
  <c r="K14" i="1" s="1"/>
  <c r="L14" i="1" s="1"/>
  <c r="F5" i="1"/>
  <c r="H5" i="1" s="1"/>
  <c r="K5" i="1" s="1"/>
  <c r="L5" i="1" s="1"/>
  <c r="H8" i="1"/>
  <c r="K8" i="1" s="1"/>
  <c r="L8" i="1" s="1"/>
</calcChain>
</file>

<file path=xl/sharedStrings.xml><?xml version="1.0" encoding="utf-8"?>
<sst xmlns="http://schemas.openxmlformats.org/spreadsheetml/2006/main" count="120" uniqueCount="26">
  <si>
    <t>Analyte</t>
  </si>
  <si>
    <t>4NP</t>
  </si>
  <si>
    <t>BPA</t>
  </si>
  <si>
    <t>DEP</t>
  </si>
  <si>
    <t>Peak Area</t>
  </si>
  <si>
    <t>Test 1</t>
  </si>
  <si>
    <t>Test 2</t>
  </si>
  <si>
    <t>Test 3</t>
  </si>
  <si>
    <t>medium</t>
  </si>
  <si>
    <t>slope</t>
  </si>
  <si>
    <t>intercept</t>
  </si>
  <si>
    <t>Analytical Curve parameters</t>
  </si>
  <si>
    <t>Blank</t>
  </si>
  <si>
    <t>Peak Area - Blank</t>
  </si>
  <si>
    <t>no signal</t>
  </si>
  <si>
    <t>Nova Iguaçu City - April 2018</t>
  </si>
  <si>
    <t>Situation</t>
  </si>
  <si>
    <t>Nova Iguaçu City - May 2018</t>
  </si>
  <si>
    <t>Nova Iguaçu City - June 2018</t>
  </si>
  <si>
    <t>Nova Iguaçu City - July 2018</t>
  </si>
  <si>
    <r>
      <t>Conc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 L-1)</t>
    </r>
  </si>
  <si>
    <t>Real Conc (ng L-1)</t>
  </si>
  <si>
    <t>Quantified</t>
  </si>
  <si>
    <t>Detected</t>
  </si>
  <si>
    <t>Nova Iguaçu City - August 2018</t>
  </si>
  <si>
    <t>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</si>
</sst>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2" borderId="0" xfId="0" applyFill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64" fontId="0" fillId="0" borderId="0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tabSelected="1" workbookViewId="0">
      <selection activeCell="B8" sqref="B8:B10"/>
    </sheetView>
  </sheetViews>
  <sheetFormatPr defaultRowHeight="15" x14ac:dyDescent="0.25"/>
  <cols>
    <col min="2" max="5" width="9" style="1" customWidth="1"/>
    <col min="6" max="6" width="9.42578125" style="1" customWidth="1"/>
    <col min="7" max="7" width="9" style="1" customWidth="1"/>
    <col min="8" max="8" width="9.85546875" style="1" bestFit="1" customWidth="1"/>
    <col min="9" max="9" width="8" style="1" customWidth="1"/>
    <col min="10" max="10" width="9" style="1" customWidth="1"/>
    <col min="11" max="11" width="12.140625" style="1" customWidth="1"/>
    <col min="12" max="12" width="11.5703125" style="5" customWidth="1"/>
    <col min="13" max="13" width="10.7109375" style="1" customWidth="1"/>
  </cols>
  <sheetData>
    <row r="2" spans="2:13" x14ac:dyDescent="0.25">
      <c r="B2" s="26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15.75" customHeight="1" x14ac:dyDescent="0.25">
      <c r="B3" s="21" t="s">
        <v>0</v>
      </c>
      <c r="C3" s="23" t="s">
        <v>4</v>
      </c>
      <c r="D3" s="23"/>
      <c r="E3" s="23"/>
      <c r="F3" s="23"/>
      <c r="G3" s="23"/>
      <c r="H3" s="27" t="s">
        <v>13</v>
      </c>
      <c r="I3" s="30" t="s">
        <v>11</v>
      </c>
      <c r="J3" s="30"/>
      <c r="K3" s="27" t="s">
        <v>20</v>
      </c>
      <c r="L3" s="27" t="s">
        <v>21</v>
      </c>
      <c r="M3" s="27" t="s">
        <v>16</v>
      </c>
    </row>
    <row r="4" spans="2:13" x14ac:dyDescent="0.25">
      <c r="B4" s="22"/>
      <c r="C4" s="4" t="s">
        <v>5</v>
      </c>
      <c r="D4" s="4" t="s">
        <v>6</v>
      </c>
      <c r="E4" s="4" t="s">
        <v>7</v>
      </c>
      <c r="F4" s="4" t="s">
        <v>8</v>
      </c>
      <c r="G4" s="2" t="s">
        <v>12</v>
      </c>
      <c r="H4" s="24"/>
      <c r="I4" s="2" t="s">
        <v>9</v>
      </c>
      <c r="J4" s="2" t="s">
        <v>10</v>
      </c>
      <c r="K4" s="24"/>
      <c r="L4" s="24"/>
      <c r="M4" s="24"/>
    </row>
    <row r="5" spans="2:13" x14ac:dyDescent="0.25">
      <c r="B5" s="28" t="s">
        <v>1</v>
      </c>
      <c r="C5" s="10">
        <v>1.5109999999999999</v>
      </c>
      <c r="D5" s="10">
        <v>1.2589999999999999</v>
      </c>
      <c r="E5" s="10">
        <v>4.5529999999999999</v>
      </c>
      <c r="F5" s="16">
        <f>AVERAGE(C5:C7,D5:D7,E5:E7)</f>
        <v>2.8268888888888895</v>
      </c>
      <c r="G5" s="25" t="s">
        <v>14</v>
      </c>
      <c r="H5" s="25">
        <f>F5</f>
        <v>2.8268888888888895</v>
      </c>
      <c r="I5" s="18">
        <v>64.599999999999994</v>
      </c>
      <c r="J5" s="18">
        <v>-3.43</v>
      </c>
      <c r="K5" s="16">
        <f>(((H5-J5)/I5))</f>
        <v>9.6855865153078799E-2</v>
      </c>
      <c r="L5" s="16">
        <f>K5*(1000/100)</f>
        <v>0.96855865153078802</v>
      </c>
      <c r="M5" s="29" t="s">
        <v>23</v>
      </c>
    </row>
    <row r="6" spans="2:13" x14ac:dyDescent="0.25">
      <c r="B6" s="20"/>
      <c r="C6" s="10">
        <v>2.355</v>
      </c>
      <c r="D6" s="10">
        <v>3.4510000000000001</v>
      </c>
      <c r="E6" s="10">
        <v>1.742</v>
      </c>
      <c r="F6" s="16"/>
      <c r="G6" s="16"/>
      <c r="H6" s="16"/>
      <c r="I6" s="19"/>
      <c r="J6" s="19"/>
      <c r="K6" s="16"/>
      <c r="L6" s="16"/>
      <c r="M6" s="14"/>
    </row>
    <row r="7" spans="2:13" x14ac:dyDescent="0.25">
      <c r="B7" s="20"/>
      <c r="C7" s="10">
        <v>3.4350000000000001</v>
      </c>
      <c r="D7" s="10">
        <v>3.3130000000000002</v>
      </c>
      <c r="E7" s="10">
        <v>3.823</v>
      </c>
      <c r="F7" s="16"/>
      <c r="G7" s="16"/>
      <c r="H7" s="16"/>
      <c r="I7" s="19"/>
      <c r="J7" s="19"/>
      <c r="K7" s="16"/>
      <c r="L7" s="16"/>
      <c r="M7" s="14"/>
    </row>
    <row r="8" spans="2:13" x14ac:dyDescent="0.25">
      <c r="B8" s="20" t="s">
        <v>25</v>
      </c>
      <c r="C8" s="10">
        <v>29588.58</v>
      </c>
      <c r="D8" s="10">
        <v>27584.26</v>
      </c>
      <c r="E8" s="10">
        <v>32521.33</v>
      </c>
      <c r="F8" s="16">
        <f t="shared" ref="F8" si="0">AVERAGE(C8:C10,D8:D10,E8:E10)</f>
        <v>31082.851111111107</v>
      </c>
      <c r="G8" s="16">
        <v>9821.0210000000006</v>
      </c>
      <c r="H8" s="16">
        <f>F8-G8</f>
        <v>21261.830111111107</v>
      </c>
      <c r="I8" s="18">
        <v>651</v>
      </c>
      <c r="J8" s="18">
        <v>2630</v>
      </c>
      <c r="K8" s="16">
        <f t="shared" ref="K8" si="1">(((H8-J8)/I8))</f>
        <v>28.620322751322746</v>
      </c>
      <c r="L8" s="16">
        <f t="shared" ref="L8" si="2">K8*(1000/100)</f>
        <v>286.20322751322749</v>
      </c>
      <c r="M8" s="14" t="s">
        <v>22</v>
      </c>
    </row>
    <row r="9" spans="2:13" x14ac:dyDescent="0.25">
      <c r="B9" s="20"/>
      <c r="C9" s="10">
        <v>30058.66</v>
      </c>
      <c r="D9" s="10">
        <v>28996.32</v>
      </c>
      <c r="E9" s="10">
        <v>28996.36</v>
      </c>
      <c r="F9" s="16"/>
      <c r="G9" s="16"/>
      <c r="H9" s="16"/>
      <c r="I9" s="19"/>
      <c r="J9" s="19"/>
      <c r="K9" s="16"/>
      <c r="L9" s="16"/>
      <c r="M9" s="14"/>
    </row>
    <row r="10" spans="2:13" x14ac:dyDescent="0.25">
      <c r="B10" s="20"/>
      <c r="C10" s="10">
        <v>33337.54</v>
      </c>
      <c r="D10" s="10">
        <v>35414.74</v>
      </c>
      <c r="E10" s="10">
        <v>33247.870000000003</v>
      </c>
      <c r="F10" s="16"/>
      <c r="G10" s="16"/>
      <c r="H10" s="16"/>
      <c r="I10" s="19"/>
      <c r="J10" s="19"/>
      <c r="K10" s="16"/>
      <c r="L10" s="16"/>
      <c r="M10" s="14"/>
    </row>
    <row r="11" spans="2:13" x14ac:dyDescent="0.25">
      <c r="B11" s="20" t="s">
        <v>2</v>
      </c>
      <c r="C11" s="3">
        <v>570.84400000000005</v>
      </c>
      <c r="D11" s="3">
        <v>434.70600000000002</v>
      </c>
      <c r="E11" s="3">
        <v>582.25699999999995</v>
      </c>
      <c r="F11" s="16">
        <f t="shared" ref="F11" si="3">AVERAGE(C11:C13,D11:D13,E11:E13)</f>
        <v>530.85722222222228</v>
      </c>
      <c r="G11" s="16">
        <v>38.726500000000001</v>
      </c>
      <c r="H11" s="16">
        <f>F11-G11</f>
        <v>492.13072222222229</v>
      </c>
      <c r="I11" s="18">
        <v>30.5</v>
      </c>
      <c r="J11" s="18">
        <v>-63.1</v>
      </c>
      <c r="K11" s="16">
        <f t="shared" ref="K11" si="4">(((H11-J11)/I11))</f>
        <v>18.204285974499093</v>
      </c>
      <c r="L11" s="16">
        <f t="shared" ref="L11" si="5">K11*(1000/100)</f>
        <v>182.04285974499095</v>
      </c>
      <c r="M11" s="14" t="s">
        <v>22</v>
      </c>
    </row>
    <row r="12" spans="2:13" x14ac:dyDescent="0.25">
      <c r="B12" s="20"/>
      <c r="C12" s="3">
        <v>597.57600000000002</v>
      </c>
      <c r="D12" s="3">
        <v>466.91199999999998</v>
      </c>
      <c r="E12" s="3">
        <v>578.02700000000004</v>
      </c>
      <c r="F12" s="16"/>
      <c r="G12" s="16"/>
      <c r="H12" s="16"/>
      <c r="I12" s="19"/>
      <c r="J12" s="19"/>
      <c r="K12" s="16"/>
      <c r="L12" s="16"/>
      <c r="M12" s="14"/>
    </row>
    <row r="13" spans="2:13" x14ac:dyDescent="0.25">
      <c r="B13" s="20"/>
      <c r="C13" s="3">
        <v>537.74900000000002</v>
      </c>
      <c r="D13" s="3">
        <v>462.43099999999998</v>
      </c>
      <c r="E13" s="3">
        <v>547.21299999999997</v>
      </c>
      <c r="F13" s="16"/>
      <c r="G13" s="16"/>
      <c r="H13" s="16"/>
      <c r="I13" s="19"/>
      <c r="J13" s="19"/>
      <c r="K13" s="16"/>
      <c r="L13" s="16"/>
      <c r="M13" s="14"/>
    </row>
    <row r="14" spans="2:13" x14ac:dyDescent="0.25">
      <c r="B14" s="21" t="s">
        <v>3</v>
      </c>
      <c r="C14" s="10">
        <v>312225.33</v>
      </c>
      <c r="D14" s="10">
        <v>242696.33</v>
      </c>
      <c r="E14" s="10">
        <v>264789.63</v>
      </c>
      <c r="F14" s="16">
        <f t="shared" ref="F14" si="6">AVERAGE(C14:C16,D14:D16,E14:E16)</f>
        <v>275772.7288888889</v>
      </c>
      <c r="G14" s="16">
        <v>20514.43</v>
      </c>
      <c r="H14" s="16">
        <f t="shared" ref="H14" si="7">F14</f>
        <v>275772.7288888889</v>
      </c>
      <c r="I14" s="18">
        <v>2050</v>
      </c>
      <c r="J14" s="18">
        <v>9840</v>
      </c>
      <c r="K14" s="16">
        <f t="shared" ref="K14" si="8">(((H14-J14)/I14))</f>
        <v>129.72328238482385</v>
      </c>
      <c r="L14" s="16">
        <f t="shared" ref="L14" si="9">K14*(1000/100)</f>
        <v>1297.2328238482385</v>
      </c>
      <c r="M14" s="14" t="s">
        <v>22</v>
      </c>
    </row>
    <row r="15" spans="2:13" x14ac:dyDescent="0.25">
      <c r="B15" s="21"/>
      <c r="C15" s="10">
        <v>295666.32</v>
      </c>
      <c r="D15" s="10">
        <v>265874.65999999997</v>
      </c>
      <c r="E15" s="10">
        <v>286365.53999999998</v>
      </c>
      <c r="F15" s="16"/>
      <c r="G15" s="16"/>
      <c r="H15" s="16"/>
      <c r="I15" s="19"/>
      <c r="J15" s="19"/>
      <c r="K15" s="16"/>
      <c r="L15" s="16"/>
      <c r="M15" s="14"/>
    </row>
    <row r="16" spans="2:13" x14ac:dyDescent="0.25">
      <c r="B16" s="22"/>
      <c r="C16" s="11">
        <v>289745.21999999997</v>
      </c>
      <c r="D16" s="11">
        <v>245993.33</v>
      </c>
      <c r="E16" s="11">
        <v>278598.2</v>
      </c>
      <c r="F16" s="17"/>
      <c r="G16" s="17"/>
      <c r="H16" s="17"/>
      <c r="I16" s="24"/>
      <c r="J16" s="24"/>
      <c r="K16" s="17"/>
      <c r="L16" s="17"/>
      <c r="M16" s="15"/>
    </row>
  </sheetData>
  <mergeCells count="44">
    <mergeCell ref="G8:G10"/>
    <mergeCell ref="H3:H4"/>
    <mergeCell ref="I3:J3"/>
    <mergeCell ref="I5:I7"/>
    <mergeCell ref="F5:F7"/>
    <mergeCell ref="F8:F10"/>
    <mergeCell ref="G5:G7"/>
    <mergeCell ref="B2:M2"/>
    <mergeCell ref="K3:K4"/>
    <mergeCell ref="M3:M4"/>
    <mergeCell ref="B3:B4"/>
    <mergeCell ref="B5:B7"/>
    <mergeCell ref="M5:M7"/>
    <mergeCell ref="L3:L4"/>
    <mergeCell ref="L5:L7"/>
    <mergeCell ref="B8:B10"/>
    <mergeCell ref="B11:B13"/>
    <mergeCell ref="B14:B16"/>
    <mergeCell ref="C3:G3"/>
    <mergeCell ref="J14:J16"/>
    <mergeCell ref="H5:H7"/>
    <mergeCell ref="F11:F13"/>
    <mergeCell ref="F14:F16"/>
    <mergeCell ref="I8:I10"/>
    <mergeCell ref="I11:I13"/>
    <mergeCell ref="I14:I16"/>
    <mergeCell ref="H14:H16"/>
    <mergeCell ref="G14:G16"/>
    <mergeCell ref="H11:H13"/>
    <mergeCell ref="G11:G13"/>
    <mergeCell ref="H8:H10"/>
    <mergeCell ref="M8:M10"/>
    <mergeCell ref="M11:M13"/>
    <mergeCell ref="M14:M16"/>
    <mergeCell ref="K14:K16"/>
    <mergeCell ref="J5:J7"/>
    <mergeCell ref="K5:K7"/>
    <mergeCell ref="J8:J10"/>
    <mergeCell ref="K8:K10"/>
    <mergeCell ref="J11:J13"/>
    <mergeCell ref="K11:K13"/>
    <mergeCell ref="L8:L10"/>
    <mergeCell ref="L11:L13"/>
    <mergeCell ref="L14:L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workbookViewId="0">
      <selection activeCell="B8" sqref="B8:B10"/>
    </sheetView>
  </sheetViews>
  <sheetFormatPr defaultRowHeight="15" x14ac:dyDescent="0.25"/>
  <cols>
    <col min="6" max="6" width="9.5703125" bestFit="1" customWidth="1"/>
    <col min="8" max="8" width="11.28515625" customWidth="1"/>
    <col min="11" max="11" width="12.28515625" bestFit="1" customWidth="1"/>
    <col min="12" max="12" width="10" customWidth="1"/>
    <col min="13" max="13" width="10.5703125" bestFit="1" customWidth="1"/>
  </cols>
  <sheetData>
    <row r="2" spans="2:13" x14ac:dyDescent="0.25"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15" customHeight="1" x14ac:dyDescent="0.25">
      <c r="B3" s="21" t="s">
        <v>0</v>
      </c>
      <c r="C3" s="23" t="s">
        <v>4</v>
      </c>
      <c r="D3" s="23"/>
      <c r="E3" s="23"/>
      <c r="F3" s="23"/>
      <c r="G3" s="23"/>
      <c r="H3" s="27" t="s">
        <v>13</v>
      </c>
      <c r="I3" s="30" t="s">
        <v>11</v>
      </c>
      <c r="J3" s="30"/>
      <c r="K3" s="27" t="s">
        <v>20</v>
      </c>
      <c r="L3" s="27" t="s">
        <v>21</v>
      </c>
      <c r="M3" s="27" t="s">
        <v>16</v>
      </c>
    </row>
    <row r="4" spans="2:13" ht="15" customHeight="1" x14ac:dyDescent="0.25">
      <c r="B4" s="22"/>
      <c r="C4" s="4" t="s">
        <v>5</v>
      </c>
      <c r="D4" s="4" t="s">
        <v>6</v>
      </c>
      <c r="E4" s="4" t="s">
        <v>7</v>
      </c>
      <c r="F4" s="4" t="s">
        <v>8</v>
      </c>
      <c r="G4" s="2" t="s">
        <v>12</v>
      </c>
      <c r="H4" s="24"/>
      <c r="I4" s="2" t="s">
        <v>9</v>
      </c>
      <c r="J4" s="2" t="s">
        <v>10</v>
      </c>
      <c r="K4" s="24"/>
      <c r="L4" s="24"/>
      <c r="M4" s="24"/>
    </row>
    <row r="5" spans="2:13" x14ac:dyDescent="0.25">
      <c r="B5" s="28" t="s">
        <v>1</v>
      </c>
      <c r="C5" s="3">
        <v>2.1030000000000002</v>
      </c>
      <c r="D5" s="3">
        <v>1.724</v>
      </c>
      <c r="E5" s="3">
        <v>1.1779999999999999</v>
      </c>
      <c r="F5" s="16">
        <f>AVERAGE(C5:C7,D5:D7,E5:E7)</f>
        <v>1.6663333333333332</v>
      </c>
      <c r="G5" s="25" t="s">
        <v>14</v>
      </c>
      <c r="H5" s="25">
        <f>F5</f>
        <v>1.6663333333333332</v>
      </c>
      <c r="I5" s="18">
        <v>64.599999999999994</v>
      </c>
      <c r="J5" s="18">
        <v>-3.43</v>
      </c>
      <c r="K5" s="16">
        <f>(((H5-J5)/I5))</f>
        <v>7.8890608875129012E-2</v>
      </c>
      <c r="L5" s="25">
        <f>K5*(1000/100)</f>
        <v>0.78890608875129009</v>
      </c>
      <c r="M5" s="29" t="s">
        <v>23</v>
      </c>
    </row>
    <row r="6" spans="2:13" x14ac:dyDescent="0.25">
      <c r="B6" s="20"/>
      <c r="C6" s="3">
        <v>0.94</v>
      </c>
      <c r="D6" s="3">
        <v>2.544</v>
      </c>
      <c r="E6" s="3">
        <v>2.0979999999999999</v>
      </c>
      <c r="F6" s="16"/>
      <c r="G6" s="16"/>
      <c r="H6" s="16"/>
      <c r="I6" s="19"/>
      <c r="J6" s="19"/>
      <c r="K6" s="16"/>
      <c r="L6" s="16"/>
      <c r="M6" s="14"/>
    </row>
    <row r="7" spans="2:13" x14ac:dyDescent="0.25">
      <c r="B7" s="20"/>
      <c r="C7" s="3">
        <v>1.6879999999999999</v>
      </c>
      <c r="D7" s="3">
        <v>1.0880000000000001</v>
      </c>
      <c r="E7" s="3">
        <v>1.6339999999999999</v>
      </c>
      <c r="F7" s="16"/>
      <c r="G7" s="16"/>
      <c r="H7" s="16"/>
      <c r="I7" s="19"/>
      <c r="J7" s="19"/>
      <c r="K7" s="16"/>
      <c r="L7" s="16"/>
      <c r="M7" s="14"/>
    </row>
    <row r="8" spans="2:13" x14ac:dyDescent="0.25">
      <c r="B8" s="20" t="s">
        <v>25</v>
      </c>
      <c r="C8" s="3">
        <v>14956.918</v>
      </c>
      <c r="D8" s="3">
        <v>13986.511</v>
      </c>
      <c r="E8" s="3">
        <v>14423.807000000001</v>
      </c>
      <c r="F8" s="16">
        <f t="shared" ref="F8" si="0">AVERAGE(C8:C10,D8:D10,E8:E10)</f>
        <v>15208.388111111113</v>
      </c>
      <c r="G8" s="16">
        <v>9821.0210000000006</v>
      </c>
      <c r="H8" s="16">
        <f>F8-G8</f>
        <v>5387.3671111111125</v>
      </c>
      <c r="I8" s="18">
        <v>651</v>
      </c>
      <c r="J8" s="18">
        <v>2630</v>
      </c>
      <c r="K8" s="16">
        <f t="shared" ref="K8" si="1">(((H8-J8)/I8))</f>
        <v>4.2355869602321237</v>
      </c>
      <c r="L8" s="16">
        <f t="shared" ref="L8" si="2">K8*(1000/100)</f>
        <v>42.355869602321235</v>
      </c>
      <c r="M8" s="14" t="s">
        <v>22</v>
      </c>
    </row>
    <row r="9" spans="2:13" x14ac:dyDescent="0.25">
      <c r="B9" s="20"/>
      <c r="C9" s="3">
        <v>15532.231</v>
      </c>
      <c r="D9" s="3">
        <v>17287.361000000001</v>
      </c>
      <c r="E9" s="3">
        <v>14359.585999999999</v>
      </c>
      <c r="F9" s="16"/>
      <c r="G9" s="16"/>
      <c r="H9" s="16"/>
      <c r="I9" s="19"/>
      <c r="J9" s="19"/>
      <c r="K9" s="16"/>
      <c r="L9" s="16"/>
      <c r="M9" s="14"/>
    </row>
    <row r="10" spans="2:13" x14ac:dyDescent="0.25">
      <c r="B10" s="20"/>
      <c r="C10" s="3">
        <v>15792.907999999999</v>
      </c>
      <c r="D10" s="3">
        <v>15517.312</v>
      </c>
      <c r="E10" s="3">
        <v>15018.859</v>
      </c>
      <c r="F10" s="16"/>
      <c r="G10" s="16"/>
      <c r="H10" s="16"/>
      <c r="I10" s="19"/>
      <c r="J10" s="19"/>
      <c r="K10" s="16"/>
      <c r="L10" s="16"/>
      <c r="M10" s="14"/>
    </row>
    <row r="11" spans="2:13" x14ac:dyDescent="0.25">
      <c r="B11" s="20" t="s">
        <v>2</v>
      </c>
      <c r="C11" s="3">
        <v>212.316</v>
      </c>
      <c r="D11" s="3">
        <v>255.97499999999999</v>
      </c>
      <c r="E11" s="3">
        <v>200.33099999999999</v>
      </c>
      <c r="F11" s="16">
        <f t="shared" ref="F11" si="3">AVERAGE(C11:C13,D11:D13,E11:E13)</f>
        <v>208.18099999999998</v>
      </c>
      <c r="G11" s="16">
        <v>38.726500000000001</v>
      </c>
      <c r="H11" s="16">
        <f>F11-G11</f>
        <v>169.4545</v>
      </c>
      <c r="I11" s="18">
        <v>30.5</v>
      </c>
      <c r="J11" s="18">
        <v>-63.1</v>
      </c>
      <c r="K11" s="16">
        <f t="shared" ref="K11" si="4">(((H11-J11)/I11))</f>
        <v>7.624737704918032</v>
      </c>
      <c r="L11" s="16">
        <f t="shared" ref="L11" si="5">K11*(1000/100)</f>
        <v>76.247377049180315</v>
      </c>
      <c r="M11" s="14" t="s">
        <v>22</v>
      </c>
    </row>
    <row r="12" spans="2:13" x14ac:dyDescent="0.25">
      <c r="B12" s="20"/>
      <c r="C12" s="3">
        <v>182.09700000000001</v>
      </c>
      <c r="D12" s="3">
        <v>211.619</v>
      </c>
      <c r="E12" s="3">
        <v>249.62200000000001</v>
      </c>
      <c r="F12" s="16"/>
      <c r="G12" s="16"/>
      <c r="H12" s="16"/>
      <c r="I12" s="19"/>
      <c r="J12" s="19"/>
      <c r="K12" s="16"/>
      <c r="L12" s="16"/>
      <c r="M12" s="14"/>
    </row>
    <row r="13" spans="2:13" ht="15" customHeight="1" x14ac:dyDescent="0.25">
      <c r="B13" s="20"/>
      <c r="C13" s="3">
        <v>193.23699999999999</v>
      </c>
      <c r="D13" s="3">
        <v>202.29599999999999</v>
      </c>
      <c r="E13" s="3">
        <v>166.136</v>
      </c>
      <c r="F13" s="16"/>
      <c r="G13" s="16"/>
      <c r="H13" s="16"/>
      <c r="I13" s="19"/>
      <c r="J13" s="19"/>
      <c r="K13" s="16"/>
      <c r="L13" s="16"/>
      <c r="M13" s="14"/>
    </row>
    <row r="14" spans="2:13" x14ac:dyDescent="0.25">
      <c r="B14" s="21" t="s">
        <v>3</v>
      </c>
      <c r="C14" s="3">
        <v>105843.914</v>
      </c>
      <c r="D14" s="3">
        <v>100282.05499999999</v>
      </c>
      <c r="E14" s="3">
        <v>105991.125</v>
      </c>
      <c r="F14" s="16">
        <f t="shared" ref="F14" si="6">AVERAGE(C14:C16,D14:D16,E14:E16)</f>
        <v>103478.31355555555</v>
      </c>
      <c r="G14" s="16">
        <v>20514.43</v>
      </c>
      <c r="H14" s="16">
        <f t="shared" ref="H14" si="7">F14</f>
        <v>103478.31355555555</v>
      </c>
      <c r="I14" s="18">
        <v>2050</v>
      </c>
      <c r="J14" s="18">
        <v>9840</v>
      </c>
      <c r="K14" s="16">
        <f t="shared" ref="K14" si="8">(((H14-J14)/I14))</f>
        <v>45.677226124661246</v>
      </c>
      <c r="L14" s="16">
        <f t="shared" ref="L14" si="9">K14*(1000/100)</f>
        <v>456.77226124661246</v>
      </c>
      <c r="M14" s="14" t="s">
        <v>22</v>
      </c>
    </row>
    <row r="15" spans="2:13" x14ac:dyDescent="0.25">
      <c r="B15" s="21"/>
      <c r="C15" s="3">
        <v>102238.79700000001</v>
      </c>
      <c r="D15" s="3">
        <v>102035.719</v>
      </c>
      <c r="E15" s="3">
        <v>111106.758</v>
      </c>
      <c r="F15" s="16"/>
      <c r="G15" s="16"/>
      <c r="H15" s="16"/>
      <c r="I15" s="19"/>
      <c r="J15" s="19"/>
      <c r="K15" s="16"/>
      <c r="L15" s="16"/>
      <c r="M15" s="14"/>
    </row>
    <row r="16" spans="2:13" x14ac:dyDescent="0.25">
      <c r="B16" s="22"/>
      <c r="C16" s="2">
        <v>100694.602</v>
      </c>
      <c r="D16" s="2">
        <v>100361.961</v>
      </c>
      <c r="E16" s="2">
        <v>102749.891</v>
      </c>
      <c r="F16" s="17"/>
      <c r="G16" s="17"/>
      <c r="H16" s="17"/>
      <c r="I16" s="24"/>
      <c r="J16" s="24"/>
      <c r="K16" s="17"/>
      <c r="L16" s="17"/>
      <c r="M16" s="15"/>
    </row>
    <row r="22" ht="15" customHeight="1" x14ac:dyDescent="0.25"/>
    <row r="23" ht="15" customHeight="1" x14ac:dyDescent="0.25"/>
    <row r="24" ht="16.5" customHeight="1" x14ac:dyDescent="0.25"/>
    <row r="33" ht="15" customHeight="1" x14ac:dyDescent="0.25"/>
    <row r="40" ht="15" customHeight="1" x14ac:dyDescent="0.25"/>
  </sheetData>
  <mergeCells count="44">
    <mergeCell ref="F14:F16"/>
    <mergeCell ref="G14:G16"/>
    <mergeCell ref="H14:H16"/>
    <mergeCell ref="I14:I16"/>
    <mergeCell ref="J14:J16"/>
    <mergeCell ref="K14:K16"/>
    <mergeCell ref="M14:M16"/>
    <mergeCell ref="L3:L4"/>
    <mergeCell ref="L5:L7"/>
    <mergeCell ref="L8:L10"/>
    <mergeCell ref="L11:L13"/>
    <mergeCell ref="L14:L16"/>
    <mergeCell ref="M5:M7"/>
    <mergeCell ref="M8:M10"/>
    <mergeCell ref="M11:M13"/>
    <mergeCell ref="B2:M2"/>
    <mergeCell ref="B3:B4"/>
    <mergeCell ref="C3:G3"/>
    <mergeCell ref="H3:H4"/>
    <mergeCell ref="I3:J3"/>
    <mergeCell ref="K3:K4"/>
    <mergeCell ref="M3:M4"/>
    <mergeCell ref="K11:K13"/>
    <mergeCell ref="B5:B7"/>
    <mergeCell ref="F5:F7"/>
    <mergeCell ref="G5:G7"/>
    <mergeCell ref="H5:H7"/>
    <mergeCell ref="I5:I7"/>
    <mergeCell ref="B14:B16"/>
    <mergeCell ref="J5:J7"/>
    <mergeCell ref="K5:K7"/>
    <mergeCell ref="B11:B13"/>
    <mergeCell ref="F11:F13"/>
    <mergeCell ref="G11:G13"/>
    <mergeCell ref="H11:H13"/>
    <mergeCell ref="I11:I13"/>
    <mergeCell ref="J11:J13"/>
    <mergeCell ref="B8:B10"/>
    <mergeCell ref="F8:F10"/>
    <mergeCell ref="G8:G10"/>
    <mergeCell ref="H8:H10"/>
    <mergeCell ref="I8:I10"/>
    <mergeCell ref="J8:J10"/>
    <mergeCell ref="K8:K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4"/>
  <sheetViews>
    <sheetView workbookViewId="0">
      <selection activeCell="B8" sqref="B8:B10"/>
    </sheetView>
  </sheetViews>
  <sheetFormatPr defaultRowHeight="15" x14ac:dyDescent="0.25"/>
  <cols>
    <col min="3" max="5" width="9.140625" style="5"/>
    <col min="11" max="11" width="12.28515625" bestFit="1" customWidth="1"/>
    <col min="12" max="12" width="11.7109375" customWidth="1"/>
    <col min="13" max="13" width="10.5703125" bestFit="1" customWidth="1"/>
  </cols>
  <sheetData>
    <row r="2" spans="2:13" x14ac:dyDescent="0.25">
      <c r="B2" s="26" t="s">
        <v>18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x14ac:dyDescent="0.25">
      <c r="B3" s="21" t="s">
        <v>0</v>
      </c>
      <c r="C3" s="23" t="s">
        <v>4</v>
      </c>
      <c r="D3" s="23"/>
      <c r="E3" s="23"/>
      <c r="F3" s="23"/>
      <c r="G3" s="23"/>
      <c r="H3" s="27" t="s">
        <v>13</v>
      </c>
      <c r="I3" s="30" t="s">
        <v>11</v>
      </c>
      <c r="J3" s="30"/>
      <c r="K3" s="27" t="s">
        <v>20</v>
      </c>
      <c r="L3" s="27" t="s">
        <v>21</v>
      </c>
      <c r="M3" s="27" t="s">
        <v>16</v>
      </c>
    </row>
    <row r="4" spans="2:13" ht="15" customHeight="1" x14ac:dyDescent="0.25">
      <c r="B4" s="22"/>
      <c r="C4" s="4" t="s">
        <v>5</v>
      </c>
      <c r="D4" s="4" t="s">
        <v>6</v>
      </c>
      <c r="E4" s="4" t="s">
        <v>7</v>
      </c>
      <c r="F4" s="4" t="s">
        <v>8</v>
      </c>
      <c r="G4" s="2" t="s">
        <v>12</v>
      </c>
      <c r="H4" s="24"/>
      <c r="I4" s="2" t="s">
        <v>9</v>
      </c>
      <c r="J4" s="2" t="s">
        <v>10</v>
      </c>
      <c r="K4" s="24"/>
      <c r="L4" s="24"/>
      <c r="M4" s="24"/>
    </row>
    <row r="5" spans="2:13" x14ac:dyDescent="0.25">
      <c r="B5" s="28" t="s">
        <v>1</v>
      </c>
      <c r="C5" s="10">
        <v>5.67</v>
      </c>
      <c r="D5" s="10">
        <v>8.4600000000000009</v>
      </c>
      <c r="E5" s="10">
        <v>2.36</v>
      </c>
      <c r="F5" s="16">
        <f>AVERAGE(C5:C7,D5:D7,E5:E7)</f>
        <v>3.548111111111111</v>
      </c>
      <c r="G5" s="25" t="s">
        <v>14</v>
      </c>
      <c r="H5" s="25">
        <f>F5</f>
        <v>3.548111111111111</v>
      </c>
      <c r="I5" s="18">
        <v>64.599999999999994</v>
      </c>
      <c r="J5" s="18">
        <v>-3.43</v>
      </c>
      <c r="K5" s="16">
        <f>(((H5-J5)/I5))</f>
        <v>0.10802029583763331</v>
      </c>
      <c r="L5" s="25">
        <f>K5*(1000/100)</f>
        <v>1.0802029583763331</v>
      </c>
      <c r="M5" s="29" t="s">
        <v>23</v>
      </c>
    </row>
    <row r="6" spans="2:13" x14ac:dyDescent="0.25">
      <c r="B6" s="20"/>
      <c r="C6" s="10">
        <v>1.302</v>
      </c>
      <c r="D6" s="10">
        <v>3.75</v>
      </c>
      <c r="E6" s="10">
        <v>1.091</v>
      </c>
      <c r="F6" s="16"/>
      <c r="G6" s="16"/>
      <c r="H6" s="16"/>
      <c r="I6" s="19"/>
      <c r="J6" s="19"/>
      <c r="K6" s="16"/>
      <c r="L6" s="16"/>
      <c r="M6" s="14"/>
    </row>
    <row r="7" spans="2:13" x14ac:dyDescent="0.25">
      <c r="B7" s="20"/>
      <c r="C7" s="10">
        <v>3.8570000000000002</v>
      </c>
      <c r="D7" s="10">
        <v>4.2</v>
      </c>
      <c r="E7" s="10">
        <v>1.2430000000000001</v>
      </c>
      <c r="F7" s="16"/>
      <c r="G7" s="16"/>
      <c r="H7" s="16"/>
      <c r="I7" s="19"/>
      <c r="J7" s="19"/>
      <c r="K7" s="16"/>
      <c r="L7" s="16"/>
      <c r="M7" s="14"/>
    </row>
    <row r="8" spans="2:13" x14ac:dyDescent="0.25">
      <c r="B8" s="20" t="s">
        <v>25</v>
      </c>
      <c r="C8" s="10">
        <v>14066.132</v>
      </c>
      <c r="D8" s="10">
        <v>13432.894</v>
      </c>
      <c r="E8" s="10">
        <v>12778.166999999999</v>
      </c>
      <c r="F8" s="16">
        <f t="shared" ref="F8" si="0">AVERAGE(C8:C10,D8:D10,E8:E10)</f>
        <v>15162.912888888888</v>
      </c>
      <c r="G8" s="16">
        <v>9821.0210000000006</v>
      </c>
      <c r="H8" s="16">
        <f>F8-G8</f>
        <v>5341.8918888888875</v>
      </c>
      <c r="I8" s="18">
        <v>651</v>
      </c>
      <c r="J8" s="18">
        <v>2630</v>
      </c>
      <c r="K8" s="16">
        <f t="shared" ref="K8" si="1">(((H8-J8)/I8))</f>
        <v>4.1657325482164174</v>
      </c>
      <c r="L8" s="16">
        <f t="shared" ref="L8" si="2">K8*(1000/100)</f>
        <v>41.657325482164175</v>
      </c>
      <c r="M8" s="14" t="s">
        <v>22</v>
      </c>
    </row>
    <row r="9" spans="2:13" x14ac:dyDescent="0.25">
      <c r="B9" s="20"/>
      <c r="C9" s="10">
        <v>15039.347</v>
      </c>
      <c r="D9" s="10">
        <v>15640.37</v>
      </c>
      <c r="E9" s="10">
        <v>16641.27</v>
      </c>
      <c r="F9" s="16"/>
      <c r="G9" s="16"/>
      <c r="H9" s="16"/>
      <c r="I9" s="19"/>
      <c r="J9" s="19"/>
      <c r="K9" s="16"/>
      <c r="L9" s="16"/>
      <c r="M9" s="14"/>
    </row>
    <row r="10" spans="2:13" x14ac:dyDescent="0.25">
      <c r="B10" s="20"/>
      <c r="C10" s="10">
        <v>16325.27</v>
      </c>
      <c r="D10" s="10">
        <v>15168.912</v>
      </c>
      <c r="E10" s="10">
        <v>17373.853999999999</v>
      </c>
      <c r="F10" s="16"/>
      <c r="G10" s="16"/>
      <c r="H10" s="16"/>
      <c r="I10" s="19"/>
      <c r="J10" s="19"/>
      <c r="K10" s="16"/>
      <c r="L10" s="16"/>
      <c r="M10" s="14"/>
    </row>
    <row r="11" spans="2:13" x14ac:dyDescent="0.25">
      <c r="B11" s="20" t="s">
        <v>2</v>
      </c>
      <c r="C11" s="10">
        <v>174.56399999999999</v>
      </c>
      <c r="D11" s="10">
        <v>156.61600000000001</v>
      </c>
      <c r="E11" s="10">
        <v>178.43100000000001</v>
      </c>
      <c r="F11" s="16">
        <f t="shared" ref="F11" si="3">AVERAGE(C11:C13,D11:D13,E11:E13)</f>
        <v>174.3101111111111</v>
      </c>
      <c r="G11" s="16">
        <v>38.726500000000001</v>
      </c>
      <c r="H11" s="16">
        <f>F11-G11</f>
        <v>135.58361111111111</v>
      </c>
      <c r="I11" s="18">
        <v>30.5</v>
      </c>
      <c r="J11" s="18">
        <v>-63.1</v>
      </c>
      <c r="K11" s="16">
        <f t="shared" ref="K11" si="4">(((H11-J11)/I11))</f>
        <v>6.5142167577413481</v>
      </c>
      <c r="L11" s="16">
        <f t="shared" ref="L11" si="5">K11*(1000/100)</f>
        <v>65.142167577413488</v>
      </c>
      <c r="M11" s="14" t="s">
        <v>22</v>
      </c>
    </row>
    <row r="12" spans="2:13" x14ac:dyDescent="0.25">
      <c r="B12" s="20"/>
      <c r="C12" s="10">
        <v>137.19200000000001</v>
      </c>
      <c r="D12" s="10">
        <v>183.44499999999999</v>
      </c>
      <c r="E12" s="10">
        <v>214.57599999999999</v>
      </c>
      <c r="F12" s="16"/>
      <c r="G12" s="16"/>
      <c r="H12" s="16"/>
      <c r="I12" s="19"/>
      <c r="J12" s="19"/>
      <c r="K12" s="16"/>
      <c r="L12" s="16"/>
      <c r="M12" s="14"/>
    </row>
    <row r="13" spans="2:13" x14ac:dyDescent="0.25">
      <c r="B13" s="20"/>
      <c r="C13" s="10">
        <v>137.57599999999999</v>
      </c>
      <c r="D13" s="10">
        <v>189.708</v>
      </c>
      <c r="E13" s="10">
        <v>196.68299999999999</v>
      </c>
      <c r="F13" s="16"/>
      <c r="G13" s="16"/>
      <c r="H13" s="16"/>
      <c r="I13" s="19"/>
      <c r="J13" s="19"/>
      <c r="K13" s="16"/>
      <c r="L13" s="16"/>
      <c r="M13" s="14"/>
    </row>
    <row r="14" spans="2:13" x14ac:dyDescent="0.25">
      <c r="B14" s="21" t="s">
        <v>3</v>
      </c>
      <c r="C14" s="10">
        <v>59087.612999999998</v>
      </c>
      <c r="D14" s="10">
        <v>63490.097999999998</v>
      </c>
      <c r="E14" s="10">
        <v>62615.105000000003</v>
      </c>
      <c r="F14" s="16">
        <f t="shared" ref="F14" si="6">AVERAGE(C14:C16,D14:D16,E14:E16)</f>
        <v>63018.019555555555</v>
      </c>
      <c r="G14" s="16">
        <v>20514.43</v>
      </c>
      <c r="H14" s="16">
        <f t="shared" ref="H14" si="7">F14</f>
        <v>63018.019555555555</v>
      </c>
      <c r="I14" s="18">
        <v>2050</v>
      </c>
      <c r="J14" s="18">
        <v>9840</v>
      </c>
      <c r="K14" s="16">
        <f t="shared" ref="K14" si="8">(((H14-J14)/I14))</f>
        <v>25.940497344173441</v>
      </c>
      <c r="L14" s="16">
        <f t="shared" ref="L14" si="9">K14*(1000/100)</f>
        <v>259.4049734417344</v>
      </c>
      <c r="M14" s="14" t="s">
        <v>22</v>
      </c>
    </row>
    <row r="15" spans="2:13" x14ac:dyDescent="0.25">
      <c r="B15" s="21"/>
      <c r="C15" s="10">
        <v>59101.120999999999</v>
      </c>
      <c r="D15" s="10">
        <v>62922.741999999998</v>
      </c>
      <c r="E15" s="10">
        <v>66523.516000000003</v>
      </c>
      <c r="F15" s="16"/>
      <c r="G15" s="16"/>
      <c r="H15" s="16"/>
      <c r="I15" s="19"/>
      <c r="J15" s="19"/>
      <c r="K15" s="16"/>
      <c r="L15" s="16"/>
      <c r="M15" s="14"/>
    </row>
    <row r="16" spans="2:13" x14ac:dyDescent="0.25">
      <c r="B16" s="22"/>
      <c r="C16" s="11">
        <v>61304.074000000001</v>
      </c>
      <c r="D16" s="11">
        <v>64650.516000000003</v>
      </c>
      <c r="E16" s="11">
        <v>67467.391000000003</v>
      </c>
      <c r="F16" s="17"/>
      <c r="G16" s="17"/>
      <c r="H16" s="17"/>
      <c r="I16" s="24"/>
      <c r="J16" s="24"/>
      <c r="K16" s="17"/>
      <c r="L16" s="17"/>
      <c r="M16" s="15"/>
    </row>
    <row r="34" ht="15" customHeight="1" x14ac:dyDescent="0.25"/>
    <row r="64" ht="15" customHeight="1" x14ac:dyDescent="0.25"/>
  </sheetData>
  <mergeCells count="44">
    <mergeCell ref="B14:B16"/>
    <mergeCell ref="F14:F16"/>
    <mergeCell ref="G14:G16"/>
    <mergeCell ref="H14:H16"/>
    <mergeCell ref="I14:I16"/>
    <mergeCell ref="J14:J16"/>
    <mergeCell ref="K14:K16"/>
    <mergeCell ref="M14:M16"/>
    <mergeCell ref="L3:L4"/>
    <mergeCell ref="L5:L7"/>
    <mergeCell ref="L8:L10"/>
    <mergeCell ref="L11:L13"/>
    <mergeCell ref="L14:L16"/>
    <mergeCell ref="J5:J7"/>
    <mergeCell ref="K5:K7"/>
    <mergeCell ref="M5:M7"/>
    <mergeCell ref="J8:J10"/>
    <mergeCell ref="K8:K10"/>
    <mergeCell ref="M8:M10"/>
    <mergeCell ref="J11:J13"/>
    <mergeCell ref="K11:K13"/>
    <mergeCell ref="B2:M2"/>
    <mergeCell ref="B3:B4"/>
    <mergeCell ref="C3:G3"/>
    <mergeCell ref="H3:H4"/>
    <mergeCell ref="I3:J3"/>
    <mergeCell ref="K3:K4"/>
    <mergeCell ref="M3:M4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I8:I10"/>
    <mergeCell ref="M11:M13"/>
    <mergeCell ref="B11:B13"/>
    <mergeCell ref="F11:F13"/>
    <mergeCell ref="G11:G13"/>
    <mergeCell ref="H11:H13"/>
    <mergeCell ref="I11:I1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workbookViewId="0">
      <selection activeCell="B8" sqref="B8:B10"/>
    </sheetView>
  </sheetViews>
  <sheetFormatPr defaultRowHeight="15" x14ac:dyDescent="0.25"/>
  <cols>
    <col min="6" max="6" width="9.5703125" bestFit="1" customWidth="1"/>
    <col min="7" max="7" width="8.85546875" bestFit="1" customWidth="1"/>
    <col min="8" max="8" width="10.28515625" customWidth="1"/>
    <col min="11" max="11" width="12.28515625" bestFit="1" customWidth="1"/>
    <col min="12" max="12" width="10" customWidth="1"/>
    <col min="13" max="13" width="10.5703125" customWidth="1"/>
  </cols>
  <sheetData>
    <row r="2" spans="2:13" x14ac:dyDescent="0.25"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15" customHeight="1" x14ac:dyDescent="0.25">
      <c r="B3" s="21" t="s">
        <v>0</v>
      </c>
      <c r="C3" s="23" t="s">
        <v>4</v>
      </c>
      <c r="D3" s="23"/>
      <c r="E3" s="23"/>
      <c r="F3" s="23"/>
      <c r="G3" s="23"/>
      <c r="H3" s="27" t="s">
        <v>13</v>
      </c>
      <c r="I3" s="30" t="s">
        <v>11</v>
      </c>
      <c r="J3" s="30"/>
      <c r="K3" s="27" t="s">
        <v>20</v>
      </c>
      <c r="L3" s="27" t="s">
        <v>21</v>
      </c>
      <c r="M3" s="27" t="s">
        <v>16</v>
      </c>
    </row>
    <row r="4" spans="2:13" ht="15" customHeight="1" x14ac:dyDescent="0.25">
      <c r="B4" s="22"/>
      <c r="C4" s="4" t="s">
        <v>5</v>
      </c>
      <c r="D4" s="4" t="s">
        <v>6</v>
      </c>
      <c r="E4" s="4" t="s">
        <v>7</v>
      </c>
      <c r="F4" s="4" t="s">
        <v>8</v>
      </c>
      <c r="G4" s="2" t="s">
        <v>12</v>
      </c>
      <c r="H4" s="24"/>
      <c r="I4" s="2" t="s">
        <v>9</v>
      </c>
      <c r="J4" s="2" t="s">
        <v>10</v>
      </c>
      <c r="K4" s="24"/>
      <c r="L4" s="24"/>
      <c r="M4" s="24"/>
    </row>
    <row r="5" spans="2:13" x14ac:dyDescent="0.25">
      <c r="B5" s="28" t="s">
        <v>1</v>
      </c>
      <c r="C5" s="3">
        <v>82.540999999999997</v>
      </c>
      <c r="D5" s="3">
        <v>82.363</v>
      </c>
      <c r="E5" s="3">
        <v>82.254000000000005</v>
      </c>
      <c r="F5" s="16">
        <f>AVERAGE(C5:C7,D5:D7,E5:E7)</f>
        <v>83.63066666666667</v>
      </c>
      <c r="G5" s="25" t="s">
        <v>14</v>
      </c>
      <c r="H5" s="25">
        <f>F5</f>
        <v>83.63066666666667</v>
      </c>
      <c r="I5" s="18">
        <v>64.599999999999994</v>
      </c>
      <c r="J5" s="18">
        <v>-3.43</v>
      </c>
      <c r="K5" s="16">
        <f>(((H5-J5)/I5))</f>
        <v>1.3476883384932923</v>
      </c>
      <c r="L5" s="25">
        <f>(1000/100)*K5</f>
        <v>13.476883384932922</v>
      </c>
      <c r="M5" s="29" t="s">
        <v>22</v>
      </c>
    </row>
    <row r="6" spans="2:13" x14ac:dyDescent="0.25">
      <c r="B6" s="20"/>
      <c r="C6" s="3">
        <v>81.962000000000003</v>
      </c>
      <c r="D6" s="3">
        <v>87.364999999999995</v>
      </c>
      <c r="E6" s="3">
        <v>81.364999999999995</v>
      </c>
      <c r="F6" s="16"/>
      <c r="G6" s="16"/>
      <c r="H6" s="16"/>
      <c r="I6" s="19"/>
      <c r="J6" s="19"/>
      <c r="K6" s="16"/>
      <c r="L6" s="16"/>
      <c r="M6" s="14"/>
    </row>
    <row r="7" spans="2:13" x14ac:dyDescent="0.25">
      <c r="B7" s="20"/>
      <c r="C7" s="3">
        <v>86.546999999999997</v>
      </c>
      <c r="D7" s="3">
        <v>83.054000000000002</v>
      </c>
      <c r="E7" s="3">
        <v>85.224999999999994</v>
      </c>
      <c r="F7" s="16"/>
      <c r="G7" s="16"/>
      <c r="H7" s="16"/>
      <c r="I7" s="19"/>
      <c r="J7" s="19"/>
      <c r="K7" s="16"/>
      <c r="L7" s="16"/>
      <c r="M7" s="14"/>
    </row>
    <row r="8" spans="2:13" x14ac:dyDescent="0.25">
      <c r="B8" s="20" t="s">
        <v>25</v>
      </c>
      <c r="C8" s="12">
        <v>11850.596</v>
      </c>
      <c r="D8" s="12">
        <v>10293.429</v>
      </c>
      <c r="E8" s="12">
        <v>7059.4179999999997</v>
      </c>
      <c r="F8" s="16">
        <f t="shared" ref="F8" si="0">AVERAGE(C8:C10,D8:D10,E8:E10)</f>
        <v>10078.024555555558</v>
      </c>
      <c r="G8" s="16">
        <v>9821.0210000000006</v>
      </c>
      <c r="H8" s="16">
        <f>F8-G8</f>
        <v>257.00355555555689</v>
      </c>
      <c r="I8" s="18">
        <v>651</v>
      </c>
      <c r="J8" s="18">
        <v>2630</v>
      </c>
      <c r="K8" s="16">
        <f t="shared" ref="K8" si="1">(((H8-J8)/I8))</f>
        <v>-3.6451558286396977</v>
      </c>
      <c r="L8" s="16">
        <f t="shared" ref="L8" si="2">(1000/100)*K8</f>
        <v>-36.451558286396974</v>
      </c>
      <c r="M8" s="14" t="s">
        <v>23</v>
      </c>
    </row>
    <row r="9" spans="2:13" x14ac:dyDescent="0.25">
      <c r="B9" s="20"/>
      <c r="C9" s="12">
        <v>11109.235000000001</v>
      </c>
      <c r="D9" s="12">
        <v>9936.6239999999998</v>
      </c>
      <c r="E9" s="12">
        <v>8218.1640000000007</v>
      </c>
      <c r="F9" s="16"/>
      <c r="G9" s="16"/>
      <c r="H9" s="16"/>
      <c r="I9" s="19"/>
      <c r="J9" s="19"/>
      <c r="K9" s="16"/>
      <c r="L9" s="16"/>
      <c r="M9" s="14"/>
    </row>
    <row r="10" spans="2:13" x14ac:dyDescent="0.25">
      <c r="B10" s="20"/>
      <c r="C10" s="12">
        <v>12772.465</v>
      </c>
      <c r="D10" s="12">
        <v>10954.312</v>
      </c>
      <c r="E10" s="12">
        <v>8507.9779999999992</v>
      </c>
      <c r="F10" s="16"/>
      <c r="G10" s="16"/>
      <c r="H10" s="16"/>
      <c r="I10" s="19"/>
      <c r="J10" s="19"/>
      <c r="K10" s="16"/>
      <c r="L10" s="16"/>
      <c r="M10" s="14"/>
    </row>
    <row r="11" spans="2:13" x14ac:dyDescent="0.25">
      <c r="B11" s="20" t="s">
        <v>2</v>
      </c>
      <c r="C11" s="12">
        <v>149.85900000000001</v>
      </c>
      <c r="D11" s="12">
        <v>151.16</v>
      </c>
      <c r="E11" s="12">
        <v>196.38200000000001</v>
      </c>
      <c r="F11" s="16">
        <f t="shared" ref="F11" si="3">AVERAGE(C11:C13,D11:D13,E11:E13)</f>
        <v>150.46155555555555</v>
      </c>
      <c r="G11" s="16">
        <v>38.726500000000001</v>
      </c>
      <c r="H11" s="16">
        <f>F11-G11</f>
        <v>111.73505555555555</v>
      </c>
      <c r="I11" s="18">
        <v>30.5</v>
      </c>
      <c r="J11" s="18">
        <v>-63.1</v>
      </c>
      <c r="K11" s="16">
        <f t="shared" ref="K11" si="4">(((H11-J11)/I11))</f>
        <v>5.7322969034608375</v>
      </c>
      <c r="L11" s="16">
        <f t="shared" ref="L11" si="5">(1000/100)*K11</f>
        <v>57.322969034608377</v>
      </c>
      <c r="M11" s="14" t="s">
        <v>22</v>
      </c>
    </row>
    <row r="12" spans="2:13" x14ac:dyDescent="0.25">
      <c r="B12" s="20"/>
      <c r="C12" s="12">
        <v>119.801</v>
      </c>
      <c r="D12" s="12">
        <v>137.94499999999999</v>
      </c>
      <c r="E12" s="12">
        <v>169.673</v>
      </c>
      <c r="F12" s="16"/>
      <c r="G12" s="16"/>
      <c r="H12" s="16"/>
      <c r="I12" s="19"/>
      <c r="J12" s="19"/>
      <c r="K12" s="16"/>
      <c r="L12" s="16"/>
      <c r="M12" s="14"/>
    </row>
    <row r="13" spans="2:13" x14ac:dyDescent="0.25">
      <c r="B13" s="20"/>
      <c r="C13" s="12">
        <v>102.979</v>
      </c>
      <c r="D13" s="12">
        <v>147.376</v>
      </c>
      <c r="E13" s="12">
        <v>178.97900000000001</v>
      </c>
      <c r="F13" s="16"/>
      <c r="G13" s="16"/>
      <c r="H13" s="16"/>
      <c r="I13" s="19"/>
      <c r="J13" s="19"/>
      <c r="K13" s="16"/>
      <c r="L13" s="16"/>
      <c r="M13" s="14"/>
    </row>
    <row r="14" spans="2:13" x14ac:dyDescent="0.25">
      <c r="B14" s="21" t="s">
        <v>3</v>
      </c>
      <c r="C14" s="12">
        <v>420995.55</v>
      </c>
      <c r="D14" s="12">
        <v>399628.24650000001</v>
      </c>
      <c r="E14" s="12">
        <v>423363.74</v>
      </c>
      <c r="F14" s="16">
        <f t="shared" ref="F14" si="6">AVERAGE(C14:C16,D14:D16,E14:E16)</f>
        <v>430909.52189902781</v>
      </c>
      <c r="G14" s="16">
        <v>20514.43</v>
      </c>
      <c r="H14" s="16">
        <f t="shared" ref="H14" si="7">F14</f>
        <v>430909.52189902781</v>
      </c>
      <c r="I14" s="18">
        <v>2050</v>
      </c>
      <c r="J14" s="18">
        <v>9840</v>
      </c>
      <c r="K14" s="16">
        <f t="shared" ref="K14" si="8">(((H14-J14)/I14))</f>
        <v>205.39976678001358</v>
      </c>
      <c r="L14" s="16">
        <f t="shared" ref="L14" si="9">(1000/100)*K14</f>
        <v>2053.9976678001358</v>
      </c>
      <c r="M14" s="14" t="s">
        <v>22</v>
      </c>
    </row>
    <row r="15" spans="2:13" x14ac:dyDescent="0.25">
      <c r="B15" s="21"/>
      <c r="C15" s="12">
        <v>409660.66</v>
      </c>
      <c r="D15" s="12">
        <v>419609.65882500005</v>
      </c>
      <c r="E15" s="12">
        <v>455563.87</v>
      </c>
      <c r="F15" s="16"/>
      <c r="G15" s="16"/>
      <c r="H15" s="16"/>
      <c r="I15" s="19"/>
      <c r="J15" s="19"/>
      <c r="K15" s="16"/>
      <c r="L15" s="16"/>
      <c r="M15" s="14"/>
    </row>
    <row r="16" spans="2:13" x14ac:dyDescent="0.25">
      <c r="B16" s="22"/>
      <c r="C16" s="13">
        <v>433253.47</v>
      </c>
      <c r="D16" s="13">
        <v>440590.14176625008</v>
      </c>
      <c r="E16" s="13">
        <v>475520.36</v>
      </c>
      <c r="F16" s="17"/>
      <c r="G16" s="17"/>
      <c r="H16" s="17"/>
      <c r="I16" s="24"/>
      <c r="J16" s="24"/>
      <c r="K16" s="17"/>
      <c r="L16" s="17"/>
      <c r="M16" s="15"/>
    </row>
    <row r="26" s="8" customFormat="1" x14ac:dyDescent="0.25"/>
  </sheetData>
  <mergeCells count="44">
    <mergeCell ref="M3:M4"/>
    <mergeCell ref="J5:J7"/>
    <mergeCell ref="K5:K7"/>
    <mergeCell ref="M5:M7"/>
    <mergeCell ref="J8:J10"/>
    <mergeCell ref="K8:K10"/>
    <mergeCell ref="M8:M10"/>
    <mergeCell ref="L3:L4"/>
    <mergeCell ref="L5:L7"/>
    <mergeCell ref="L8:L10"/>
    <mergeCell ref="L11:L13"/>
    <mergeCell ref="L14:L16"/>
    <mergeCell ref="J11:J13"/>
    <mergeCell ref="K11:K13"/>
    <mergeCell ref="M11:M13"/>
    <mergeCell ref="B14:B16"/>
    <mergeCell ref="F14:F16"/>
    <mergeCell ref="G14:G16"/>
    <mergeCell ref="H14:H16"/>
    <mergeCell ref="I14:I16"/>
    <mergeCell ref="J14:J16"/>
    <mergeCell ref="K14:K16"/>
    <mergeCell ref="M14:M16"/>
    <mergeCell ref="G5:G7"/>
    <mergeCell ref="H5:H7"/>
    <mergeCell ref="I5:I7"/>
    <mergeCell ref="H11:H13"/>
    <mergeCell ref="I11:I13"/>
    <mergeCell ref="B11:B13"/>
    <mergeCell ref="F11:F13"/>
    <mergeCell ref="G11:G13"/>
    <mergeCell ref="B2:M2"/>
    <mergeCell ref="B8:B10"/>
    <mergeCell ref="F8:F10"/>
    <mergeCell ref="G8:G10"/>
    <mergeCell ref="H8:H10"/>
    <mergeCell ref="I8:I10"/>
    <mergeCell ref="B3:B4"/>
    <mergeCell ref="C3:G3"/>
    <mergeCell ref="H3:H4"/>
    <mergeCell ref="I3:J3"/>
    <mergeCell ref="K3:K4"/>
    <mergeCell ref="B5:B7"/>
    <mergeCell ref="F5:F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8" sqref="B8:B10"/>
    </sheetView>
  </sheetViews>
  <sheetFormatPr defaultRowHeight="15" x14ac:dyDescent="0.25"/>
  <cols>
    <col min="6" max="6" width="9.5703125" bestFit="1" customWidth="1"/>
    <col min="7" max="7" width="9.28515625" customWidth="1"/>
    <col min="8" max="8" width="10.85546875" customWidth="1"/>
    <col min="11" max="11" width="12.28515625" bestFit="1" customWidth="1"/>
    <col min="12" max="12" width="9.5703125" customWidth="1"/>
    <col min="13" max="13" width="10.5703125" bestFit="1" customWidth="1"/>
  </cols>
  <sheetData>
    <row r="2" spans="2:13" x14ac:dyDescent="0.25">
      <c r="B2" s="26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x14ac:dyDescent="0.25">
      <c r="B3" s="21" t="s">
        <v>0</v>
      </c>
      <c r="C3" s="23" t="s">
        <v>4</v>
      </c>
      <c r="D3" s="23"/>
      <c r="E3" s="23"/>
      <c r="F3" s="23"/>
      <c r="G3" s="23"/>
      <c r="H3" s="27" t="s">
        <v>13</v>
      </c>
      <c r="I3" s="30" t="s">
        <v>11</v>
      </c>
      <c r="J3" s="30"/>
      <c r="K3" s="27" t="s">
        <v>20</v>
      </c>
      <c r="L3" s="27" t="s">
        <v>21</v>
      </c>
      <c r="M3" s="27" t="s">
        <v>16</v>
      </c>
    </row>
    <row r="4" spans="2:13" x14ac:dyDescent="0.25">
      <c r="B4" s="22"/>
      <c r="C4" s="4" t="s">
        <v>5</v>
      </c>
      <c r="D4" s="4" t="s">
        <v>6</v>
      </c>
      <c r="E4" s="4" t="s">
        <v>7</v>
      </c>
      <c r="F4" s="4" t="s">
        <v>8</v>
      </c>
      <c r="G4" s="2" t="s">
        <v>12</v>
      </c>
      <c r="H4" s="24"/>
      <c r="I4" s="2" t="s">
        <v>9</v>
      </c>
      <c r="J4" s="2" t="s">
        <v>10</v>
      </c>
      <c r="K4" s="24"/>
      <c r="L4" s="24"/>
      <c r="M4" s="24"/>
    </row>
    <row r="5" spans="2:13" x14ac:dyDescent="0.25">
      <c r="B5" s="28" t="s">
        <v>1</v>
      </c>
      <c r="C5" s="3">
        <v>4.9560000000000004</v>
      </c>
      <c r="D5" s="3">
        <v>20.454999999999998</v>
      </c>
      <c r="E5" s="3">
        <v>0.97799999999999998</v>
      </c>
      <c r="F5" s="16">
        <f>AVERAGE(C5:C7,D5:D7,E5:E7)</f>
        <v>8.9795555555555548</v>
      </c>
      <c r="G5" s="25" t="s">
        <v>14</v>
      </c>
      <c r="H5" s="25">
        <f>F5</f>
        <v>8.9795555555555548</v>
      </c>
      <c r="I5" s="18">
        <v>64.599999999999994</v>
      </c>
      <c r="J5" s="18">
        <v>-3.43</v>
      </c>
      <c r="K5" s="16">
        <f>(((H5-J5)/I5))</f>
        <v>0.19209838321293429</v>
      </c>
      <c r="L5" s="25">
        <f>(1000/100)*K5</f>
        <v>1.9209838321293429</v>
      </c>
      <c r="M5" s="29" t="s">
        <v>23</v>
      </c>
    </row>
    <row r="6" spans="2:13" x14ac:dyDescent="0.25">
      <c r="B6" s="20"/>
      <c r="C6" s="3">
        <v>2.8929999999999998</v>
      </c>
      <c r="D6" s="3">
        <v>20.364000000000001</v>
      </c>
      <c r="E6" s="3">
        <v>1.65</v>
      </c>
      <c r="F6" s="16"/>
      <c r="G6" s="16"/>
      <c r="H6" s="16"/>
      <c r="I6" s="19"/>
      <c r="J6" s="19"/>
      <c r="K6" s="16"/>
      <c r="L6" s="16"/>
      <c r="M6" s="14"/>
    </row>
    <row r="7" spans="2:13" x14ac:dyDescent="0.25">
      <c r="B7" s="20"/>
      <c r="C7" s="3">
        <v>4.694</v>
      </c>
      <c r="D7" s="3">
        <v>21.994</v>
      </c>
      <c r="E7" s="3">
        <v>2.8319999999999999</v>
      </c>
      <c r="F7" s="16"/>
      <c r="G7" s="16"/>
      <c r="H7" s="16"/>
      <c r="I7" s="19"/>
      <c r="J7" s="19"/>
      <c r="K7" s="16"/>
      <c r="L7" s="16"/>
      <c r="M7" s="14"/>
    </row>
    <row r="8" spans="2:13" x14ac:dyDescent="0.25">
      <c r="B8" s="20" t="s">
        <v>25</v>
      </c>
      <c r="C8" s="7">
        <v>12231.632</v>
      </c>
      <c r="D8" s="7">
        <v>12598.618</v>
      </c>
      <c r="E8" s="7">
        <v>11102.617</v>
      </c>
      <c r="F8" s="16">
        <f>AVERAGE(C8:C10,D8:D10,E8:E10)</f>
        <v>12751.810555555558</v>
      </c>
      <c r="G8" s="16">
        <v>9821.0210000000006</v>
      </c>
      <c r="H8" s="16">
        <f>F8-G8</f>
        <v>2930.7895555555569</v>
      </c>
      <c r="I8" s="18">
        <v>651</v>
      </c>
      <c r="J8" s="18">
        <v>2630</v>
      </c>
      <c r="K8" s="16">
        <f>(((H8-J8)/I8))</f>
        <v>0.4620423280423302</v>
      </c>
      <c r="L8" s="16">
        <f t="shared" ref="L8" si="0">(1000/100)*K8</f>
        <v>4.6204232804233021</v>
      </c>
      <c r="M8" s="14" t="s">
        <v>23</v>
      </c>
    </row>
    <row r="9" spans="2:13" x14ac:dyDescent="0.25">
      <c r="B9" s="20"/>
      <c r="C9" s="7">
        <v>12541.95</v>
      </c>
      <c r="D9" s="7">
        <v>11343.084000000001</v>
      </c>
      <c r="E9" s="7">
        <v>15431.884</v>
      </c>
      <c r="F9" s="16"/>
      <c r="G9" s="16"/>
      <c r="H9" s="16"/>
      <c r="I9" s="19"/>
      <c r="J9" s="19"/>
      <c r="K9" s="16"/>
      <c r="L9" s="16"/>
      <c r="M9" s="14"/>
    </row>
    <row r="10" spans="2:13" x14ac:dyDescent="0.25">
      <c r="B10" s="20"/>
      <c r="C10" s="7">
        <v>12359.337</v>
      </c>
      <c r="D10" s="7">
        <v>12599.878000000001</v>
      </c>
      <c r="E10" s="7">
        <v>14557.295</v>
      </c>
      <c r="F10" s="16"/>
      <c r="G10" s="16"/>
      <c r="H10" s="16"/>
      <c r="I10" s="19"/>
      <c r="J10" s="19"/>
      <c r="K10" s="16"/>
      <c r="L10" s="16"/>
      <c r="M10" s="14"/>
    </row>
    <row r="11" spans="2:13" x14ac:dyDescent="0.25">
      <c r="B11" s="20" t="s">
        <v>2</v>
      </c>
      <c r="C11" s="9">
        <v>241.19300000000001</v>
      </c>
      <c r="D11" s="9">
        <v>216.36</v>
      </c>
      <c r="E11" s="9">
        <v>226.61</v>
      </c>
      <c r="F11" s="16">
        <f t="shared" ref="F11" si="1">AVERAGE(C11:C13,D11:D13,E11:E13)</f>
        <v>225.01377777777782</v>
      </c>
      <c r="G11" s="16">
        <v>38.726500000000001</v>
      </c>
      <c r="H11" s="16">
        <f>F11-G11</f>
        <v>186.28727777777783</v>
      </c>
      <c r="I11" s="18">
        <v>30.5</v>
      </c>
      <c r="J11" s="18">
        <v>-63.1</v>
      </c>
      <c r="K11" s="16">
        <f t="shared" ref="K11" si="2">(((H11-J11)/I11))</f>
        <v>8.1766320582877974</v>
      </c>
      <c r="L11" s="16">
        <f t="shared" ref="L11" si="3">(1000/100)*K11</f>
        <v>81.766320582877967</v>
      </c>
      <c r="M11" s="14" t="s">
        <v>23</v>
      </c>
    </row>
    <row r="12" spans="2:13" x14ac:dyDescent="0.25">
      <c r="B12" s="20"/>
      <c r="C12" s="9">
        <v>238.47</v>
      </c>
      <c r="D12" s="9">
        <v>213.58699999999999</v>
      </c>
      <c r="E12" s="9">
        <v>219.46</v>
      </c>
      <c r="F12" s="16"/>
      <c r="G12" s="16"/>
      <c r="H12" s="16"/>
      <c r="I12" s="19"/>
      <c r="J12" s="19"/>
      <c r="K12" s="16"/>
      <c r="L12" s="16"/>
      <c r="M12" s="14"/>
    </row>
    <row r="13" spans="2:13" x14ac:dyDescent="0.25">
      <c r="B13" s="20"/>
      <c r="C13" s="9">
        <v>229.28299999999999</v>
      </c>
      <c r="D13" s="9">
        <v>225.554</v>
      </c>
      <c r="E13" s="9">
        <v>214.607</v>
      </c>
      <c r="F13" s="16"/>
      <c r="G13" s="16"/>
      <c r="H13" s="16"/>
      <c r="I13" s="19"/>
      <c r="J13" s="19"/>
      <c r="K13" s="16"/>
      <c r="L13" s="16"/>
      <c r="M13" s="14"/>
    </row>
    <row r="14" spans="2:13" x14ac:dyDescent="0.25">
      <c r="B14" s="21" t="s">
        <v>3</v>
      </c>
      <c r="C14" s="7">
        <v>119816.18799999999</v>
      </c>
      <c r="D14" s="7">
        <v>111983.492</v>
      </c>
      <c r="E14" s="7">
        <v>131123.31299999999</v>
      </c>
      <c r="F14" s="16">
        <f t="shared" ref="F14" si="4">AVERAGE(C14:C16,D14:D16,E14:E16)</f>
        <v>121604.48788888886</v>
      </c>
      <c r="G14" s="16">
        <v>20514.43</v>
      </c>
      <c r="H14" s="16">
        <f t="shared" ref="H14" si="5">F14</f>
        <v>121604.48788888886</v>
      </c>
      <c r="I14" s="18">
        <v>2050</v>
      </c>
      <c r="J14" s="18">
        <v>9840</v>
      </c>
      <c r="K14" s="16">
        <f t="shared" ref="K14" si="6">(((H14-J14)/I14))</f>
        <v>54.519262384823833</v>
      </c>
      <c r="L14" s="16">
        <f t="shared" ref="L14" si="7">(1000/100)*K14</f>
        <v>545.19262384823833</v>
      </c>
      <c r="M14" s="14" t="s">
        <v>22</v>
      </c>
    </row>
    <row r="15" spans="2:13" x14ac:dyDescent="0.25">
      <c r="B15" s="21"/>
      <c r="C15" s="7">
        <v>120741.336</v>
      </c>
      <c r="D15" s="7">
        <v>120727.367</v>
      </c>
      <c r="E15" s="7">
        <v>124781.273</v>
      </c>
      <c r="F15" s="16"/>
      <c r="G15" s="16"/>
      <c r="H15" s="16"/>
      <c r="I15" s="19"/>
      <c r="J15" s="19"/>
      <c r="K15" s="16"/>
      <c r="L15" s="16"/>
      <c r="M15" s="14"/>
    </row>
    <row r="16" spans="2:13" x14ac:dyDescent="0.25">
      <c r="B16" s="22"/>
      <c r="C16" s="6">
        <v>125698.07799999999</v>
      </c>
      <c r="D16" s="6">
        <v>115020.656</v>
      </c>
      <c r="E16" s="6">
        <v>124548.68799999999</v>
      </c>
      <c r="F16" s="17"/>
      <c r="G16" s="17"/>
      <c r="H16" s="17"/>
      <c r="I16" s="24"/>
      <c r="J16" s="24"/>
      <c r="K16" s="17"/>
      <c r="L16" s="17"/>
      <c r="M16" s="15"/>
    </row>
  </sheetData>
  <mergeCells count="44">
    <mergeCell ref="M11:M13"/>
    <mergeCell ref="B14:B16"/>
    <mergeCell ref="F14:F16"/>
    <mergeCell ref="G14:G16"/>
    <mergeCell ref="H14:H16"/>
    <mergeCell ref="I14:I16"/>
    <mergeCell ref="J14:J16"/>
    <mergeCell ref="K14:K16"/>
    <mergeCell ref="L14:L16"/>
    <mergeCell ref="M14:M16"/>
    <mergeCell ref="B11:B13"/>
    <mergeCell ref="F11:F13"/>
    <mergeCell ref="G11:G13"/>
    <mergeCell ref="H11:H13"/>
    <mergeCell ref="I11:I13"/>
    <mergeCell ref="J5:J7"/>
    <mergeCell ref="K5:K7"/>
    <mergeCell ref="L5:L7"/>
    <mergeCell ref="J11:J13"/>
    <mergeCell ref="K11:K13"/>
    <mergeCell ref="L11:L13"/>
    <mergeCell ref="M5:M7"/>
    <mergeCell ref="B8:B10"/>
    <mergeCell ref="F8:F10"/>
    <mergeCell ref="G8:G10"/>
    <mergeCell ref="H8:H10"/>
    <mergeCell ref="I8:I10"/>
    <mergeCell ref="J8:J10"/>
    <mergeCell ref="K8:K10"/>
    <mergeCell ref="L8:L10"/>
    <mergeCell ref="M8:M10"/>
    <mergeCell ref="B5:B7"/>
    <mergeCell ref="F5:F7"/>
    <mergeCell ref="G5:G7"/>
    <mergeCell ref="H5:H7"/>
    <mergeCell ref="I5:I7"/>
    <mergeCell ref="B2:M2"/>
    <mergeCell ref="B3:B4"/>
    <mergeCell ref="C3:G3"/>
    <mergeCell ref="H3:H4"/>
    <mergeCell ref="I3:J3"/>
    <mergeCell ref="K3:K4"/>
    <mergeCell ref="L3:L4"/>
    <mergeCell ref="M3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Monitoring - April 2018</vt:lpstr>
      <vt:lpstr>Monitoring - May 2018</vt:lpstr>
      <vt:lpstr>Monitoring - June 2018</vt:lpstr>
      <vt:lpstr>Monitoring - July 2018</vt:lpstr>
      <vt:lpstr>Monitoring - 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Goytacazes de Araujo</dc:creator>
  <cp:lastModifiedBy>Frederico Goytacazes de Araujo</cp:lastModifiedBy>
  <dcterms:created xsi:type="dcterms:W3CDTF">2019-12-08T14:47:12Z</dcterms:created>
  <dcterms:modified xsi:type="dcterms:W3CDTF">2020-05-30T13:21:07Z</dcterms:modified>
</cp:coreProperties>
</file>