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77E4E16C-4C4F-4582-9277-3D3A59DAB061}" xr6:coauthVersionLast="45" xr6:coauthVersionMax="45" xr10:uidLastSave="{00000000-0000-0000-0000-000000000000}"/>
  <bookViews>
    <workbookView xWindow="-110" yWindow="-110" windowWidth="19420" windowHeight="10420" firstSheet="1" activeTab="6" xr2:uid="{00000000-000D-0000-FFFF-FFFF00000000}"/>
  </bookViews>
  <sheets>
    <sheet name="Personalization " sheetId="1" r:id="rId1"/>
    <sheet name="Configuration" sheetId="2" r:id="rId2"/>
    <sheet name="Composition" sheetId="3" r:id="rId3"/>
    <sheet name="Extension" sheetId="4" r:id="rId4"/>
    <sheet name="Integration " sheetId="5" r:id="rId5"/>
    <sheet name="Modification " sheetId="6" r:id="rId6"/>
    <sheet name="SaaS Quality" sheetId="7" r:id="rId7"/>
  </sheets>
  <calcPr calcId="191029"/>
</workbook>
</file>

<file path=xl/calcChain.xml><?xml version="1.0" encoding="utf-8"?>
<calcChain xmlns="http://schemas.openxmlformats.org/spreadsheetml/2006/main">
  <c r="J5" i="2" l="1"/>
  <c r="K5" i="2"/>
  <c r="J6" i="2"/>
  <c r="K6" i="2"/>
  <c r="J7" i="2"/>
  <c r="K7" i="2"/>
  <c r="J8" i="2"/>
  <c r="K8" i="2"/>
  <c r="J9" i="2"/>
  <c r="K9" i="2"/>
  <c r="J10" i="2"/>
  <c r="K10" i="2"/>
  <c r="J11" i="2"/>
  <c r="K11" i="2"/>
  <c r="J5" i="3"/>
  <c r="K5" i="3"/>
  <c r="J6" i="3"/>
  <c r="K6" i="3"/>
  <c r="J7" i="3"/>
  <c r="K7" i="3"/>
  <c r="J8" i="3"/>
  <c r="K8" i="3"/>
  <c r="J5" i="4"/>
  <c r="K5" i="4"/>
  <c r="J6" i="4"/>
  <c r="K6" i="4"/>
  <c r="J7" i="4"/>
  <c r="K7" i="4"/>
  <c r="J8" i="4"/>
  <c r="K8" i="4"/>
  <c r="J9" i="4"/>
  <c r="K9" i="4"/>
  <c r="J5" i="5"/>
  <c r="K5" i="5"/>
  <c r="J6" i="5"/>
  <c r="K6" i="5"/>
  <c r="J7" i="5"/>
  <c r="K7" i="5"/>
  <c r="J8" i="5"/>
  <c r="K8" i="5"/>
  <c r="J9" i="5"/>
  <c r="K9" i="5"/>
  <c r="J10" i="5"/>
  <c r="K10" i="5"/>
  <c r="J11" i="5"/>
  <c r="K11" i="5"/>
  <c r="J12" i="5"/>
  <c r="K12" i="5"/>
  <c r="J5" i="6"/>
  <c r="K5" i="6"/>
  <c r="J6" i="6"/>
  <c r="K6" i="6"/>
  <c r="J7" i="6"/>
  <c r="K7" i="6"/>
  <c r="J8" i="6"/>
  <c r="K8" i="6"/>
  <c r="J9" i="6"/>
  <c r="K9" i="6"/>
  <c r="J10" i="6"/>
  <c r="K10" i="6"/>
  <c r="J5" i="7"/>
  <c r="K5" i="7" s="1"/>
  <c r="J6" i="7"/>
  <c r="K6" i="7"/>
  <c r="J7" i="7"/>
  <c r="K7" i="7" s="1"/>
  <c r="J8" i="7"/>
  <c r="K8" i="7"/>
  <c r="J9" i="7"/>
  <c r="K9" i="7" s="1"/>
  <c r="J10" i="7"/>
  <c r="K10" i="7"/>
  <c r="J11" i="7"/>
  <c r="K11" i="7" s="1"/>
  <c r="J12" i="7"/>
  <c r="K12" i="7"/>
  <c r="J13" i="7"/>
  <c r="K13" i="7" s="1"/>
  <c r="J14" i="7"/>
  <c r="K14" i="7"/>
  <c r="J15" i="7"/>
  <c r="K15" i="7" s="1"/>
  <c r="J16" i="7"/>
  <c r="K16" i="7"/>
  <c r="J4" i="7"/>
  <c r="K4" i="7" s="1"/>
  <c r="J4" i="6"/>
  <c r="K4" i="6" s="1"/>
  <c r="J4" i="5"/>
  <c r="K4" i="5" s="1"/>
  <c r="J4" i="4"/>
  <c r="K4" i="4" s="1"/>
  <c r="K4" i="3"/>
  <c r="J4" i="3"/>
  <c r="K4" i="2"/>
  <c r="J4" i="2"/>
  <c r="K7" i="1"/>
  <c r="K8" i="1"/>
  <c r="K9" i="1"/>
  <c r="K10" i="1"/>
  <c r="K11" i="1"/>
  <c r="K12" i="1"/>
  <c r="K13" i="1"/>
  <c r="K6" i="1"/>
  <c r="J6" i="1"/>
  <c r="J7" i="1"/>
  <c r="J8" i="1"/>
  <c r="J9" i="1"/>
  <c r="J10" i="1"/>
  <c r="J11" i="1"/>
  <c r="J12" i="1"/>
  <c r="J13" i="1"/>
  <c r="H8" i="6" l="1"/>
  <c r="I8" i="6" s="1"/>
  <c r="H9" i="6"/>
  <c r="I9" i="6" s="1"/>
  <c r="H10" i="6"/>
  <c r="I10" i="6" s="1"/>
  <c r="H5" i="7" l="1"/>
  <c r="I5" i="7" s="1"/>
  <c r="H6" i="7"/>
  <c r="I6" i="7" s="1"/>
  <c r="H7" i="7"/>
  <c r="I7" i="7" s="1"/>
  <c r="H8" i="7"/>
  <c r="I8" i="7" s="1"/>
  <c r="H9" i="7"/>
  <c r="I9" i="7" s="1"/>
  <c r="H10" i="7"/>
  <c r="I10" i="7" s="1"/>
  <c r="H11" i="7"/>
  <c r="H12" i="7"/>
  <c r="I12" i="7" s="1"/>
  <c r="H13" i="7"/>
  <c r="I13" i="7" s="1"/>
  <c r="H14" i="7"/>
  <c r="I14" i="7" s="1"/>
  <c r="H15" i="7"/>
  <c r="I15" i="7" s="1"/>
  <c r="H16" i="7"/>
  <c r="I16" i="7" s="1"/>
  <c r="H4" i="7"/>
  <c r="I4" i="7" s="1"/>
  <c r="H5" i="6"/>
  <c r="I5" i="6" s="1"/>
  <c r="H6" i="6"/>
  <c r="I6" i="6" s="1"/>
  <c r="H7" i="6"/>
  <c r="I7" i="6" s="1"/>
  <c r="H4" i="6"/>
  <c r="H5" i="5"/>
  <c r="H6" i="5"/>
  <c r="I6" i="5" s="1"/>
  <c r="H7" i="5"/>
  <c r="I7" i="5" s="1"/>
  <c r="H8" i="5"/>
  <c r="I8" i="5" s="1"/>
  <c r="H9" i="5"/>
  <c r="I9" i="5" s="1"/>
  <c r="H10" i="5"/>
  <c r="I10" i="5" s="1"/>
  <c r="H11" i="5"/>
  <c r="I11" i="5" s="1"/>
  <c r="H12" i="5"/>
  <c r="I12" i="5" s="1"/>
  <c r="H4" i="5"/>
  <c r="I4" i="5" s="1"/>
  <c r="H5" i="4"/>
  <c r="I5" i="4" s="1"/>
  <c r="H6" i="4"/>
  <c r="I6" i="4" s="1"/>
  <c r="H7" i="4"/>
  <c r="I7" i="4" s="1"/>
  <c r="H8" i="4"/>
  <c r="I8" i="4" s="1"/>
  <c r="H9" i="4"/>
  <c r="I9" i="4" s="1"/>
  <c r="H4" i="4"/>
  <c r="I4" i="4" s="1"/>
  <c r="B10" i="4" s="1"/>
  <c r="H5" i="3"/>
  <c r="I5" i="3" s="1"/>
  <c r="H6" i="3"/>
  <c r="I6" i="3" s="1"/>
  <c r="H7" i="3"/>
  <c r="I7" i="3" s="1"/>
  <c r="H8" i="3"/>
  <c r="I8" i="3" s="1"/>
  <c r="H4" i="3"/>
  <c r="I4" i="3" s="1"/>
  <c r="H5" i="2"/>
  <c r="I5" i="2" s="1"/>
  <c r="H6" i="2"/>
  <c r="H7" i="2"/>
  <c r="I7" i="2" s="1"/>
  <c r="H8" i="2"/>
  <c r="I8" i="2" s="1"/>
  <c r="H9" i="2"/>
  <c r="I9" i="2" s="1"/>
  <c r="H10" i="2"/>
  <c r="I10" i="2" s="1"/>
  <c r="H11" i="2"/>
  <c r="I11" i="2" s="1"/>
  <c r="H4" i="2"/>
  <c r="I4" i="2" s="1"/>
  <c r="B18" i="7" l="1"/>
  <c r="B19" i="7" s="1"/>
  <c r="I11" i="7"/>
  <c r="B17" i="7" s="1"/>
  <c r="B12" i="6"/>
  <c r="B13" i="6" s="1"/>
  <c r="I4" i="6"/>
  <c r="B11" i="6" s="1"/>
  <c r="B14" i="5"/>
  <c r="B15" i="5" s="1"/>
  <c r="I5" i="5"/>
  <c r="B13" i="5" s="1"/>
  <c r="B11" i="4"/>
  <c r="B12" i="4" s="1"/>
  <c r="B9" i="3"/>
  <c r="B10" i="3"/>
  <c r="B11" i="3" s="1"/>
  <c r="B13" i="2"/>
  <c r="B14" i="2" s="1"/>
  <c r="I6" i="2"/>
  <c r="B12" i="2" s="1"/>
  <c r="H8" i="1" l="1"/>
  <c r="I8" i="1" s="1"/>
  <c r="H7" i="1"/>
  <c r="H9" i="1"/>
  <c r="I9" i="1" s="1"/>
  <c r="H10" i="1"/>
  <c r="I10" i="1" s="1"/>
  <c r="H11" i="1"/>
  <c r="I11" i="1" s="1"/>
  <c r="H12" i="1"/>
  <c r="I12" i="1" s="1"/>
  <c r="H13" i="1"/>
  <c r="I13" i="1" s="1"/>
  <c r="H6" i="1"/>
  <c r="I6" i="1" s="1"/>
  <c r="I7" i="1" l="1"/>
  <c r="B14" i="1" s="1"/>
  <c r="B15" i="1"/>
  <c r="B16" i="1" s="1"/>
</calcChain>
</file>

<file path=xl/sharedStrings.xml><?xml version="1.0" encoding="utf-8"?>
<sst xmlns="http://schemas.openxmlformats.org/spreadsheetml/2006/main" count="161" uniqueCount="77">
  <si>
    <t>I-CVI</t>
  </si>
  <si>
    <t>S-CVI/Ave</t>
  </si>
  <si>
    <t>Total Agreement</t>
  </si>
  <si>
    <t>S-CVI/UA</t>
  </si>
  <si>
    <t>Items  Id</t>
  </si>
  <si>
    <t>Per 1</t>
  </si>
  <si>
    <t>Per 2</t>
  </si>
  <si>
    <t>Per 3</t>
  </si>
  <si>
    <t>Per 4</t>
  </si>
  <si>
    <t>Per 5</t>
  </si>
  <si>
    <t>Per 6</t>
  </si>
  <si>
    <t>Per 7</t>
  </si>
  <si>
    <t>Per 8</t>
  </si>
  <si>
    <t>Con 1</t>
  </si>
  <si>
    <t>Con 2</t>
  </si>
  <si>
    <t>Con 3</t>
  </si>
  <si>
    <t>Con 4</t>
  </si>
  <si>
    <t>Con 5</t>
  </si>
  <si>
    <t>Con 6</t>
  </si>
  <si>
    <t>Con 7</t>
  </si>
  <si>
    <t>Con 8</t>
  </si>
  <si>
    <t>Com 1</t>
  </si>
  <si>
    <t>Com 2</t>
  </si>
  <si>
    <t>Com 3</t>
  </si>
  <si>
    <t>Com 4</t>
  </si>
  <si>
    <t>Com 5</t>
  </si>
  <si>
    <t>Ext 1</t>
  </si>
  <si>
    <t>Ext 2</t>
  </si>
  <si>
    <t>Ext 3</t>
  </si>
  <si>
    <t>Ext 4</t>
  </si>
  <si>
    <t>Ext 5</t>
  </si>
  <si>
    <t>Ext 6</t>
  </si>
  <si>
    <t>Int 1</t>
  </si>
  <si>
    <t>Int 2</t>
  </si>
  <si>
    <t>Int 3</t>
  </si>
  <si>
    <t>Int 4</t>
  </si>
  <si>
    <t>Int 5</t>
  </si>
  <si>
    <t>Int 6</t>
  </si>
  <si>
    <t>Int 7</t>
  </si>
  <si>
    <t>Int 8</t>
  </si>
  <si>
    <t>Int 9</t>
  </si>
  <si>
    <t>Mod 1</t>
  </si>
  <si>
    <t>Mod 2</t>
  </si>
  <si>
    <t>Mod 3</t>
  </si>
  <si>
    <t>Mod 4</t>
  </si>
  <si>
    <t>Mod 5</t>
  </si>
  <si>
    <t>Mod 6</t>
  </si>
  <si>
    <t>Mod 7</t>
  </si>
  <si>
    <t>QA 1</t>
  </si>
  <si>
    <t>QA 2</t>
  </si>
  <si>
    <t>QA 3</t>
  </si>
  <si>
    <t>QA 4</t>
  </si>
  <si>
    <t>QA 5</t>
  </si>
  <si>
    <t>QA 6</t>
  </si>
  <si>
    <t>QA 7</t>
  </si>
  <si>
    <t>QA 8</t>
  </si>
  <si>
    <t>QA 9</t>
  </si>
  <si>
    <t>QA 10</t>
  </si>
  <si>
    <t>QA 11</t>
  </si>
  <si>
    <t>QA 12</t>
  </si>
  <si>
    <t>QA 13</t>
  </si>
  <si>
    <t>Expert 1</t>
  </si>
  <si>
    <t>Expert 2</t>
  </si>
  <si>
    <t>Expert 3</t>
  </si>
  <si>
    <t>Expert 4</t>
  </si>
  <si>
    <t>Expert 5</t>
  </si>
  <si>
    <t>Expert 6</t>
  </si>
  <si>
    <t>Pc</t>
  </si>
  <si>
    <t>Kappa</t>
  </si>
  <si>
    <t>Calculation of I-CVI, S-CVI and Kappa for items of SaaS Quality construct in round 2</t>
  </si>
  <si>
    <t>Calculation of I-CVI, S-CVI and Kappa for items of Modification construct in round 2</t>
  </si>
  <si>
    <t>Calculation of I-CVI, S-CVI and Kappa for items of Integration construct in round 2</t>
  </si>
  <si>
    <t>Calculation of I-CVI, S-CVI and Kappa for items of Extension construct in round 2</t>
  </si>
  <si>
    <t>Calculation of I-CVI, S-CVI and Kappa for items of Composition construct in round 2</t>
  </si>
  <si>
    <t>Calculation of I-CVI, S-CVI and Kappa for items of Configuration construct in round 2</t>
  </si>
  <si>
    <t>Calculation of I-CVI, S-CVI and Kappa for items of Personalization construct in round 2</t>
  </si>
  <si>
    <t>Number of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</si>
</sst>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6"/>
      <color rgb="FF262626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sz val="12"/>
      <color rgb="FF262626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workbookViewId="0">
      <selection activeCell="H5" sqref="H5"/>
    </sheetView>
  </sheetViews>
  <sheetFormatPr defaultColWidth="9.1796875" defaultRowHeight="15.5" x14ac:dyDescent="0.35"/>
  <cols>
    <col min="1" max="1" width="22.7265625" style="1" customWidth="1"/>
    <col min="2" max="2" width="15.81640625" style="1" customWidth="1"/>
    <col min="3" max="3" width="13.26953125" style="1" customWidth="1"/>
    <col min="4" max="4" width="12.81640625" style="1" customWidth="1"/>
    <col min="5" max="5" width="17" style="1" customWidth="1"/>
    <col min="6" max="7" width="17" style="3" customWidth="1"/>
    <col min="8" max="8" width="20.26953125" style="1" customWidth="1"/>
    <col min="9" max="9" width="14.26953125" style="1" customWidth="1"/>
    <col min="10" max="16384" width="9.1796875" style="1"/>
  </cols>
  <sheetData>
    <row r="1" spans="1:11" x14ac:dyDescent="0.35">
      <c r="A1" s="17" t="s">
        <v>75</v>
      </c>
      <c r="B1" s="17"/>
      <c r="C1" s="17"/>
      <c r="D1" s="17"/>
      <c r="E1" s="17"/>
      <c r="F1" s="17"/>
      <c r="G1" s="17"/>
      <c r="H1" s="17"/>
      <c r="I1" s="17"/>
    </row>
    <row r="2" spans="1:11" ht="17.5" x14ac:dyDescent="0.35">
      <c r="A2" s="5"/>
      <c r="F2" s="1"/>
      <c r="G2" s="1"/>
    </row>
    <row r="3" spans="1:11" ht="20" x14ac:dyDescent="0.4">
      <c r="A3" s="4"/>
    </row>
    <row r="4" spans="1:11" ht="20" x14ac:dyDescent="0.4">
      <c r="A4" s="4"/>
    </row>
    <row r="5" spans="1:11" x14ac:dyDescent="0.35">
      <c r="A5" s="10" t="s">
        <v>4</v>
      </c>
      <c r="B5" s="10" t="s">
        <v>61</v>
      </c>
      <c r="C5" s="10" t="s">
        <v>62</v>
      </c>
      <c r="D5" s="10" t="s">
        <v>63</v>
      </c>
      <c r="E5" s="10" t="s">
        <v>64</v>
      </c>
      <c r="F5" s="10" t="s">
        <v>65</v>
      </c>
      <c r="G5" s="10" t="s">
        <v>66</v>
      </c>
      <c r="H5" s="10" t="s">
        <v>76</v>
      </c>
      <c r="I5" s="10" t="s">
        <v>0</v>
      </c>
      <c r="J5" s="10" t="s">
        <v>67</v>
      </c>
      <c r="K5" s="10" t="s">
        <v>68</v>
      </c>
    </row>
    <row r="6" spans="1:11" x14ac:dyDescent="0.35">
      <c r="A6" s="1" t="s">
        <v>5</v>
      </c>
      <c r="B6" s="1">
        <v>4</v>
      </c>
      <c r="C6" s="1">
        <v>1</v>
      </c>
      <c r="D6" s="1">
        <v>3</v>
      </c>
      <c r="E6" s="1">
        <v>2</v>
      </c>
      <c r="F6" s="3">
        <v>3</v>
      </c>
      <c r="G6" s="3">
        <v>4</v>
      </c>
      <c r="H6" s="1">
        <f>COUNTIF(B6:G6,"&gt;=3")</f>
        <v>4</v>
      </c>
      <c r="I6" s="14">
        <f>H6/6</f>
        <v>0.66666666666666663</v>
      </c>
      <c r="J6" s="14">
        <f>(FACT(6)/(FACT(H6)*FACT(6-H6)))*0.5^6</f>
        <v>0.234375</v>
      </c>
      <c r="K6" s="14">
        <f>(I6-J6)/(1-J6)</f>
        <v>0.56462585034013602</v>
      </c>
    </row>
    <row r="7" spans="1:11" x14ac:dyDescent="0.35">
      <c r="A7" s="1" t="s">
        <v>6</v>
      </c>
      <c r="B7" s="1">
        <v>4</v>
      </c>
      <c r="C7" s="1">
        <v>3</v>
      </c>
      <c r="D7" s="1">
        <v>3</v>
      </c>
      <c r="E7" s="1">
        <v>4</v>
      </c>
      <c r="F7" s="3">
        <v>3</v>
      </c>
      <c r="G7" s="3">
        <v>3</v>
      </c>
      <c r="H7" s="1">
        <f>COUNTIF(B7:G7,"&gt;=3")</f>
        <v>6</v>
      </c>
      <c r="I7" s="14">
        <f t="shared" ref="I7:I13" si="0">H7/6</f>
        <v>1</v>
      </c>
      <c r="J7" s="14">
        <f t="shared" ref="J7:J13" si="1">(FACT(6)/(FACT(H7)*FACT(6-H7)))*0.5^6</f>
        <v>1.5625E-2</v>
      </c>
      <c r="K7" s="14">
        <f t="shared" ref="K7:K13" si="2">(I7-J7)/(1-J7)</f>
        <v>1</v>
      </c>
    </row>
    <row r="8" spans="1:11" x14ac:dyDescent="0.35">
      <c r="A8" s="1" t="s">
        <v>7</v>
      </c>
      <c r="B8" s="1">
        <v>3</v>
      </c>
      <c r="C8" s="1">
        <v>2</v>
      </c>
      <c r="D8" s="1">
        <v>2</v>
      </c>
      <c r="E8" s="1">
        <v>2</v>
      </c>
      <c r="F8" s="3">
        <v>3</v>
      </c>
      <c r="G8" s="3">
        <v>3</v>
      </c>
      <c r="H8" s="1">
        <f>COUNTIF(B8:G8,"&gt;=3")</f>
        <v>3</v>
      </c>
      <c r="I8" s="14">
        <f>H8/6</f>
        <v>0.5</v>
      </c>
      <c r="J8" s="14">
        <f t="shared" si="1"/>
        <v>0.3125</v>
      </c>
      <c r="K8" s="14">
        <f t="shared" si="2"/>
        <v>0.27272727272727271</v>
      </c>
    </row>
    <row r="9" spans="1:11" x14ac:dyDescent="0.35">
      <c r="A9" s="1" t="s">
        <v>8</v>
      </c>
      <c r="B9" s="1">
        <v>4</v>
      </c>
      <c r="C9" s="1">
        <v>2</v>
      </c>
      <c r="D9" s="1">
        <v>4</v>
      </c>
      <c r="E9" s="1">
        <v>2</v>
      </c>
      <c r="F9" s="3">
        <v>4</v>
      </c>
      <c r="G9" s="3">
        <v>4</v>
      </c>
      <c r="H9" s="1">
        <f t="shared" ref="H9:H13" si="3">COUNTIF(B9:G9,"&gt;=3")</f>
        <v>4</v>
      </c>
      <c r="I9" s="14">
        <f>H9/6</f>
        <v>0.66666666666666663</v>
      </c>
      <c r="J9" s="14">
        <f t="shared" si="1"/>
        <v>0.234375</v>
      </c>
      <c r="K9" s="14">
        <f t="shared" si="2"/>
        <v>0.56462585034013602</v>
      </c>
    </row>
    <row r="10" spans="1:11" x14ac:dyDescent="0.35">
      <c r="A10" s="1" t="s">
        <v>9</v>
      </c>
      <c r="B10" s="1">
        <v>4</v>
      </c>
      <c r="C10" s="1">
        <v>3</v>
      </c>
      <c r="D10" s="1">
        <v>2</v>
      </c>
      <c r="E10" s="1">
        <v>2</v>
      </c>
      <c r="F10" s="3">
        <v>4</v>
      </c>
      <c r="G10" s="3">
        <v>3</v>
      </c>
      <c r="H10" s="1">
        <f t="shared" si="3"/>
        <v>4</v>
      </c>
      <c r="I10" s="14">
        <f t="shared" si="0"/>
        <v>0.66666666666666663</v>
      </c>
      <c r="J10" s="14">
        <f t="shared" si="1"/>
        <v>0.234375</v>
      </c>
      <c r="K10" s="14">
        <f t="shared" si="2"/>
        <v>0.56462585034013602</v>
      </c>
    </row>
    <row r="11" spans="1:11" x14ac:dyDescent="0.35">
      <c r="A11" s="1" t="s">
        <v>10</v>
      </c>
      <c r="B11" s="1">
        <v>2</v>
      </c>
      <c r="C11" s="1">
        <v>1</v>
      </c>
      <c r="D11" s="1">
        <v>3</v>
      </c>
      <c r="E11" s="1">
        <v>3</v>
      </c>
      <c r="F11" s="3">
        <v>4</v>
      </c>
      <c r="G11" s="3">
        <v>3</v>
      </c>
      <c r="H11" s="1">
        <f t="shared" si="3"/>
        <v>4</v>
      </c>
      <c r="I11" s="14">
        <f t="shared" si="0"/>
        <v>0.66666666666666663</v>
      </c>
      <c r="J11" s="14">
        <f t="shared" si="1"/>
        <v>0.234375</v>
      </c>
      <c r="K11" s="14">
        <f t="shared" si="2"/>
        <v>0.56462585034013602</v>
      </c>
    </row>
    <row r="12" spans="1:11" x14ac:dyDescent="0.35">
      <c r="A12" s="1" t="s">
        <v>11</v>
      </c>
      <c r="B12" s="1">
        <v>3</v>
      </c>
      <c r="C12" s="1">
        <v>1</v>
      </c>
      <c r="D12" s="1">
        <v>3</v>
      </c>
      <c r="E12" s="1">
        <v>4</v>
      </c>
      <c r="F12" s="3">
        <v>3</v>
      </c>
      <c r="G12" s="3">
        <v>3</v>
      </c>
      <c r="H12" s="1">
        <f t="shared" si="3"/>
        <v>5</v>
      </c>
      <c r="I12" s="14">
        <f t="shared" si="0"/>
        <v>0.83333333333333337</v>
      </c>
      <c r="J12" s="14">
        <f t="shared" si="1"/>
        <v>9.375E-2</v>
      </c>
      <c r="K12" s="14">
        <f t="shared" si="2"/>
        <v>0.81609195402298851</v>
      </c>
    </row>
    <row r="13" spans="1:11" x14ac:dyDescent="0.35">
      <c r="A13" s="13" t="s">
        <v>12</v>
      </c>
      <c r="B13" s="13">
        <v>3</v>
      </c>
      <c r="C13" s="13">
        <v>1</v>
      </c>
      <c r="D13" s="13">
        <v>3</v>
      </c>
      <c r="E13" s="13">
        <v>3</v>
      </c>
      <c r="F13" s="15">
        <v>3</v>
      </c>
      <c r="G13" s="15">
        <v>3</v>
      </c>
      <c r="H13" s="13">
        <f t="shared" si="3"/>
        <v>5</v>
      </c>
      <c r="I13" s="16">
        <f t="shared" si="0"/>
        <v>0.83333333333333337</v>
      </c>
      <c r="J13" s="16">
        <f t="shared" si="1"/>
        <v>9.375E-2</v>
      </c>
      <c r="K13" s="16">
        <f t="shared" si="2"/>
        <v>0.81609195402298851</v>
      </c>
    </row>
    <row r="14" spans="1:11" x14ac:dyDescent="0.35">
      <c r="A14" s="8" t="s">
        <v>1</v>
      </c>
      <c r="B14" s="17">
        <f>AVERAGE(I6:I13)</f>
        <v>0.72916666666666652</v>
      </c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35">
      <c r="A15" s="8" t="s">
        <v>2</v>
      </c>
      <c r="B15" s="17">
        <f>COUNTIF(H6:H13, "&gt;=6")</f>
        <v>1</v>
      </c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35">
      <c r="A16" s="9" t="s">
        <v>3</v>
      </c>
      <c r="B16" s="18">
        <f>B15/8</f>
        <v>0.125</v>
      </c>
      <c r="C16" s="18"/>
      <c r="D16" s="18"/>
      <c r="E16" s="18"/>
      <c r="F16" s="18"/>
      <c r="G16" s="18"/>
      <c r="H16" s="18"/>
      <c r="I16" s="18"/>
      <c r="J16" s="18"/>
      <c r="K16" s="18"/>
    </row>
    <row r="17" spans="8:8" x14ac:dyDescent="0.35">
      <c r="H17" s="2"/>
    </row>
  </sheetData>
  <mergeCells count="4">
    <mergeCell ref="A1:I1"/>
    <mergeCell ref="B14:K14"/>
    <mergeCell ref="B15:K15"/>
    <mergeCell ref="B16:K16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opLeftCell="A2" workbookViewId="0">
      <selection activeCell="H3" sqref="H3"/>
    </sheetView>
  </sheetViews>
  <sheetFormatPr defaultColWidth="9.1796875" defaultRowHeight="15.5" x14ac:dyDescent="0.35"/>
  <cols>
    <col min="1" max="1" width="38" style="1" customWidth="1"/>
    <col min="2" max="2" width="15.81640625" style="1" customWidth="1"/>
    <col min="3" max="3" width="13.26953125" style="1" customWidth="1"/>
    <col min="4" max="4" width="12.81640625" style="1" customWidth="1"/>
    <col min="5" max="5" width="17" style="1" customWidth="1"/>
    <col min="6" max="7" width="17" style="3" customWidth="1"/>
    <col min="8" max="8" width="26.54296875" style="1" customWidth="1"/>
    <col min="9" max="9" width="14.26953125" style="1" customWidth="1"/>
    <col min="10" max="16384" width="9.1796875" style="1"/>
  </cols>
  <sheetData>
    <row r="1" spans="1:11" ht="20" x14ac:dyDescent="0.35">
      <c r="A1" s="6"/>
    </row>
    <row r="2" spans="1:11" x14ac:dyDescent="0.35">
      <c r="A2" s="19" t="s">
        <v>74</v>
      </c>
      <c r="B2" s="19"/>
      <c r="C2" s="19"/>
      <c r="D2" s="19"/>
      <c r="E2" s="19"/>
      <c r="F2" s="19"/>
      <c r="G2" s="19"/>
      <c r="H2" s="19"/>
      <c r="I2" s="19"/>
    </row>
    <row r="3" spans="1:11" x14ac:dyDescent="0.35">
      <c r="A3" s="10" t="s">
        <v>4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76</v>
      </c>
      <c r="I3" s="10" t="s">
        <v>0</v>
      </c>
      <c r="J3" s="10" t="s">
        <v>67</v>
      </c>
      <c r="K3" s="10" t="s">
        <v>68</v>
      </c>
    </row>
    <row r="4" spans="1:11" x14ac:dyDescent="0.35">
      <c r="A4" s="1" t="s">
        <v>13</v>
      </c>
      <c r="B4" s="1">
        <v>4</v>
      </c>
      <c r="C4" s="1">
        <v>3</v>
      </c>
      <c r="D4" s="1">
        <v>3</v>
      </c>
      <c r="E4" s="1">
        <v>3</v>
      </c>
      <c r="F4" s="3">
        <v>4</v>
      </c>
      <c r="G4" s="3">
        <v>4</v>
      </c>
      <c r="H4" s="1">
        <f>COUNTIF(B4:G4,"&gt;=3")</f>
        <v>6</v>
      </c>
      <c r="I4" s="14">
        <f>H4/6</f>
        <v>1</v>
      </c>
      <c r="J4" s="14">
        <f>(FACT(6)/(FACT(H4)*FACT(6-H4)))*0.5^6</f>
        <v>1.5625E-2</v>
      </c>
      <c r="K4" s="14">
        <f>(I4-J4)/(1-J4)</f>
        <v>1</v>
      </c>
    </row>
    <row r="5" spans="1:11" x14ac:dyDescent="0.35">
      <c r="A5" s="1" t="s">
        <v>14</v>
      </c>
      <c r="B5" s="1">
        <v>3</v>
      </c>
      <c r="C5" s="1">
        <v>4</v>
      </c>
      <c r="D5" s="1">
        <v>4</v>
      </c>
      <c r="E5" s="1">
        <v>4</v>
      </c>
      <c r="F5" s="3">
        <v>3</v>
      </c>
      <c r="G5" s="3">
        <v>4</v>
      </c>
      <c r="H5" s="1">
        <f t="shared" ref="H5:H11" si="0">COUNTIF(B5:G5,"&gt;=3")</f>
        <v>6</v>
      </c>
      <c r="I5" s="14">
        <f t="shared" ref="I5:I11" si="1">H5/6</f>
        <v>1</v>
      </c>
      <c r="J5" s="14">
        <f t="shared" ref="J5:J11" si="2">(FACT(6)/(FACT(H5)*FACT(6-H5)))*0.5^6</f>
        <v>1.5625E-2</v>
      </c>
      <c r="K5" s="14">
        <f t="shared" ref="K5:K11" si="3">(I5-J5)/(1-J5)</f>
        <v>1</v>
      </c>
    </row>
    <row r="6" spans="1:11" x14ac:dyDescent="0.35">
      <c r="A6" s="1" t="s">
        <v>15</v>
      </c>
      <c r="B6" s="1">
        <v>4</v>
      </c>
      <c r="C6" s="1">
        <v>4</v>
      </c>
      <c r="D6" s="1">
        <v>3</v>
      </c>
      <c r="E6" s="1">
        <v>4</v>
      </c>
      <c r="F6" s="3">
        <v>4</v>
      </c>
      <c r="G6" s="3">
        <v>3</v>
      </c>
      <c r="H6" s="1">
        <f t="shared" si="0"/>
        <v>6</v>
      </c>
      <c r="I6" s="14">
        <f t="shared" si="1"/>
        <v>1</v>
      </c>
      <c r="J6" s="14">
        <f t="shared" si="2"/>
        <v>1.5625E-2</v>
      </c>
      <c r="K6" s="14">
        <f t="shared" si="3"/>
        <v>1</v>
      </c>
    </row>
    <row r="7" spans="1:11" x14ac:dyDescent="0.35">
      <c r="A7" s="1" t="s">
        <v>16</v>
      </c>
      <c r="B7" s="1">
        <v>3</v>
      </c>
      <c r="C7" s="1">
        <v>4</v>
      </c>
      <c r="D7" s="1">
        <v>4</v>
      </c>
      <c r="E7" s="1">
        <v>4</v>
      </c>
      <c r="F7" s="3">
        <v>3</v>
      </c>
      <c r="G7" s="3">
        <v>4</v>
      </c>
      <c r="H7" s="1">
        <f t="shared" si="0"/>
        <v>6</v>
      </c>
      <c r="I7" s="14">
        <f t="shared" si="1"/>
        <v>1</v>
      </c>
      <c r="J7" s="14">
        <f t="shared" si="2"/>
        <v>1.5625E-2</v>
      </c>
      <c r="K7" s="14">
        <f t="shared" si="3"/>
        <v>1</v>
      </c>
    </row>
    <row r="8" spans="1:11" x14ac:dyDescent="0.35">
      <c r="A8" s="1" t="s">
        <v>17</v>
      </c>
      <c r="B8" s="1">
        <v>4</v>
      </c>
      <c r="C8" s="1">
        <v>2</v>
      </c>
      <c r="D8" s="1">
        <v>3</v>
      </c>
      <c r="E8" s="1">
        <v>4</v>
      </c>
      <c r="F8" s="3">
        <v>3</v>
      </c>
      <c r="G8" s="3">
        <v>3</v>
      </c>
      <c r="H8" s="1">
        <f t="shared" si="0"/>
        <v>5</v>
      </c>
      <c r="I8" s="14">
        <f t="shared" si="1"/>
        <v>0.83333333333333337</v>
      </c>
      <c r="J8" s="14">
        <f t="shared" si="2"/>
        <v>9.375E-2</v>
      </c>
      <c r="K8" s="14">
        <f t="shared" si="3"/>
        <v>0.81609195402298851</v>
      </c>
    </row>
    <row r="9" spans="1:11" x14ac:dyDescent="0.35">
      <c r="A9" s="1" t="s">
        <v>18</v>
      </c>
      <c r="B9" s="1">
        <v>2</v>
      </c>
      <c r="C9" s="1">
        <v>3</v>
      </c>
      <c r="D9" s="1">
        <v>4</v>
      </c>
      <c r="E9" s="1">
        <v>3</v>
      </c>
      <c r="F9" s="3">
        <v>3</v>
      </c>
      <c r="G9" s="3">
        <v>3</v>
      </c>
      <c r="H9" s="1">
        <f t="shared" si="0"/>
        <v>5</v>
      </c>
      <c r="I9" s="14">
        <f t="shared" si="1"/>
        <v>0.83333333333333337</v>
      </c>
      <c r="J9" s="14">
        <f t="shared" si="2"/>
        <v>9.375E-2</v>
      </c>
      <c r="K9" s="14">
        <f t="shared" si="3"/>
        <v>0.81609195402298851</v>
      </c>
    </row>
    <row r="10" spans="1:11" x14ac:dyDescent="0.35">
      <c r="A10" s="1" t="s">
        <v>19</v>
      </c>
      <c r="B10" s="1">
        <v>3</v>
      </c>
      <c r="C10" s="1">
        <v>3</v>
      </c>
      <c r="D10" s="1">
        <v>3</v>
      </c>
      <c r="E10" s="1">
        <v>3</v>
      </c>
      <c r="F10" s="3">
        <v>3</v>
      </c>
      <c r="G10" s="3">
        <v>3</v>
      </c>
      <c r="H10" s="1">
        <f t="shared" si="0"/>
        <v>6</v>
      </c>
      <c r="I10" s="14">
        <f t="shared" si="1"/>
        <v>1</v>
      </c>
      <c r="J10" s="14">
        <f t="shared" si="2"/>
        <v>1.5625E-2</v>
      </c>
      <c r="K10" s="14">
        <f t="shared" si="3"/>
        <v>1</v>
      </c>
    </row>
    <row r="11" spans="1:11" x14ac:dyDescent="0.35">
      <c r="A11" s="13" t="s">
        <v>20</v>
      </c>
      <c r="B11" s="13">
        <v>4</v>
      </c>
      <c r="C11" s="13">
        <v>4</v>
      </c>
      <c r="D11" s="13">
        <v>3</v>
      </c>
      <c r="E11" s="13">
        <v>4</v>
      </c>
      <c r="F11" s="15">
        <v>4</v>
      </c>
      <c r="G11" s="15">
        <v>4</v>
      </c>
      <c r="H11" s="13">
        <f t="shared" si="0"/>
        <v>6</v>
      </c>
      <c r="I11" s="16">
        <f t="shared" si="1"/>
        <v>1</v>
      </c>
      <c r="J11" s="16">
        <f t="shared" si="2"/>
        <v>1.5625E-2</v>
      </c>
      <c r="K11" s="16">
        <f t="shared" si="3"/>
        <v>1</v>
      </c>
    </row>
    <row r="12" spans="1:11" x14ac:dyDescent="0.35">
      <c r="A12" s="8" t="s">
        <v>1</v>
      </c>
      <c r="B12" s="17">
        <f>AVERAGE(I4:I11)</f>
        <v>0.95833333333333326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35">
      <c r="A13" s="8" t="s">
        <v>2</v>
      </c>
      <c r="B13" s="17">
        <f>COUNTIF(H4:H11, "&gt;=6")</f>
        <v>6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35">
      <c r="A14" s="9" t="s">
        <v>3</v>
      </c>
      <c r="B14" s="18">
        <f>B13/8</f>
        <v>0.75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 x14ac:dyDescent="0.35">
      <c r="H15" s="2"/>
    </row>
  </sheetData>
  <mergeCells count="4">
    <mergeCell ref="A2:I2"/>
    <mergeCell ref="B12:K12"/>
    <mergeCell ref="B13:K13"/>
    <mergeCell ref="B14:K14"/>
  </mergeCells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workbookViewId="0">
      <selection activeCell="H3" sqref="H3"/>
    </sheetView>
  </sheetViews>
  <sheetFormatPr defaultColWidth="9.1796875" defaultRowHeight="15.5" x14ac:dyDescent="0.35"/>
  <cols>
    <col min="1" max="1" width="29.81640625" style="1" customWidth="1"/>
    <col min="2" max="2" width="15.81640625" style="1" customWidth="1"/>
    <col min="3" max="3" width="13.26953125" style="1" customWidth="1"/>
    <col min="4" max="4" width="12.81640625" style="1" customWidth="1"/>
    <col min="5" max="5" width="17" style="1" customWidth="1"/>
    <col min="6" max="7" width="17" style="3" customWidth="1"/>
    <col min="8" max="8" width="23" style="1" customWidth="1"/>
    <col min="9" max="9" width="14.26953125" style="1" customWidth="1"/>
    <col min="10" max="16384" width="9.1796875" style="1"/>
  </cols>
  <sheetData>
    <row r="1" spans="1:11" ht="20" x14ac:dyDescent="0.4">
      <c r="A1" s="7"/>
    </row>
    <row r="2" spans="1:11" x14ac:dyDescent="0.35">
      <c r="A2" s="17" t="s">
        <v>73</v>
      </c>
      <c r="B2" s="17"/>
      <c r="C2" s="17"/>
      <c r="D2" s="17"/>
      <c r="E2" s="17"/>
      <c r="F2" s="17"/>
      <c r="G2" s="17"/>
      <c r="H2" s="17"/>
      <c r="I2" s="17"/>
    </row>
    <row r="3" spans="1:11" x14ac:dyDescent="0.35">
      <c r="A3" s="10" t="s">
        <v>4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76</v>
      </c>
      <c r="I3" s="10" t="s">
        <v>0</v>
      </c>
      <c r="J3" s="10" t="s">
        <v>67</v>
      </c>
      <c r="K3" s="10" t="s">
        <v>68</v>
      </c>
    </row>
    <row r="4" spans="1:11" x14ac:dyDescent="0.35">
      <c r="A4" s="1" t="s">
        <v>21</v>
      </c>
      <c r="B4" s="1">
        <v>3</v>
      </c>
      <c r="C4" s="1">
        <v>4</v>
      </c>
      <c r="D4" s="1">
        <v>3</v>
      </c>
      <c r="E4" s="1">
        <v>3</v>
      </c>
      <c r="F4" s="3">
        <v>3</v>
      </c>
      <c r="G4" s="3">
        <v>3</v>
      </c>
      <c r="H4" s="1">
        <f>COUNTIF(B4:G4,"&gt;=3")</f>
        <v>6</v>
      </c>
      <c r="I4" s="14">
        <f>H4/6</f>
        <v>1</v>
      </c>
      <c r="J4" s="14">
        <f>(FACT(6)/(FACT(H4)*FACT(6-H4)))*0.5^6</f>
        <v>1.5625E-2</v>
      </c>
      <c r="K4" s="14">
        <f>(I4-J4)/(1-J4)</f>
        <v>1</v>
      </c>
    </row>
    <row r="5" spans="1:11" x14ac:dyDescent="0.35">
      <c r="A5" s="1" t="s">
        <v>22</v>
      </c>
      <c r="B5" s="1">
        <v>3</v>
      </c>
      <c r="C5" s="1">
        <v>4</v>
      </c>
      <c r="D5" s="1">
        <v>3</v>
      </c>
      <c r="E5" s="1">
        <v>1</v>
      </c>
      <c r="F5" s="3">
        <v>3</v>
      </c>
      <c r="G5" s="3">
        <v>3</v>
      </c>
      <c r="H5" s="1">
        <f t="shared" ref="H5:H8" si="0">COUNTIF(B5:G5,"&gt;=3")</f>
        <v>5</v>
      </c>
      <c r="I5" s="14">
        <f t="shared" ref="I5:I8" si="1">H5/6</f>
        <v>0.83333333333333337</v>
      </c>
      <c r="J5" s="14">
        <f t="shared" ref="J5:J8" si="2">(FACT(6)/(FACT(H5)*FACT(6-H5)))*0.5^6</f>
        <v>9.375E-2</v>
      </c>
      <c r="K5" s="14">
        <f t="shared" ref="K5:K8" si="3">(I5-J5)/(1-J5)</f>
        <v>0.81609195402298851</v>
      </c>
    </row>
    <row r="6" spans="1:11" x14ac:dyDescent="0.35">
      <c r="A6" s="1" t="s">
        <v>23</v>
      </c>
      <c r="B6" s="1">
        <v>4</v>
      </c>
      <c r="C6" s="1">
        <v>4</v>
      </c>
      <c r="D6" s="1">
        <v>3</v>
      </c>
      <c r="E6" s="1">
        <v>3</v>
      </c>
      <c r="F6" s="3">
        <v>3</v>
      </c>
      <c r="G6" s="3">
        <v>3</v>
      </c>
      <c r="H6" s="1">
        <f t="shared" si="0"/>
        <v>6</v>
      </c>
      <c r="I6" s="14">
        <f t="shared" si="1"/>
        <v>1</v>
      </c>
      <c r="J6" s="14">
        <f t="shared" si="2"/>
        <v>1.5625E-2</v>
      </c>
      <c r="K6" s="14">
        <f t="shared" si="3"/>
        <v>1</v>
      </c>
    </row>
    <row r="7" spans="1:11" x14ac:dyDescent="0.35">
      <c r="A7" s="1" t="s">
        <v>24</v>
      </c>
      <c r="B7" s="1">
        <v>2</v>
      </c>
      <c r="C7" s="1">
        <v>1</v>
      </c>
      <c r="D7" s="1">
        <v>2</v>
      </c>
      <c r="E7" s="1">
        <v>4</v>
      </c>
      <c r="F7" s="3">
        <v>3</v>
      </c>
      <c r="G7" s="3">
        <v>3</v>
      </c>
      <c r="H7" s="1">
        <f t="shared" si="0"/>
        <v>3</v>
      </c>
      <c r="I7" s="14">
        <f t="shared" si="1"/>
        <v>0.5</v>
      </c>
      <c r="J7" s="14">
        <f t="shared" si="2"/>
        <v>0.3125</v>
      </c>
      <c r="K7" s="14">
        <f t="shared" si="3"/>
        <v>0.27272727272727271</v>
      </c>
    </row>
    <row r="8" spans="1:11" x14ac:dyDescent="0.35">
      <c r="A8" s="13" t="s">
        <v>25</v>
      </c>
      <c r="B8" s="13">
        <v>3</v>
      </c>
      <c r="C8" s="13">
        <v>4</v>
      </c>
      <c r="D8" s="13">
        <v>3</v>
      </c>
      <c r="E8" s="13">
        <v>4</v>
      </c>
      <c r="F8" s="15">
        <v>4</v>
      </c>
      <c r="G8" s="15">
        <v>4</v>
      </c>
      <c r="H8" s="13">
        <f t="shared" si="0"/>
        <v>6</v>
      </c>
      <c r="I8" s="16">
        <f t="shared" si="1"/>
        <v>1</v>
      </c>
      <c r="J8" s="16">
        <f t="shared" si="2"/>
        <v>1.5625E-2</v>
      </c>
      <c r="K8" s="16">
        <f t="shared" si="3"/>
        <v>1</v>
      </c>
    </row>
    <row r="9" spans="1:11" x14ac:dyDescent="0.35">
      <c r="A9" s="8" t="s">
        <v>1</v>
      </c>
      <c r="B9" s="17">
        <f>AVERAGE(I4:I8)</f>
        <v>0.86666666666666681</v>
      </c>
      <c r="C9" s="17"/>
      <c r="D9" s="17"/>
      <c r="E9" s="17"/>
      <c r="F9" s="17"/>
      <c r="G9" s="17"/>
      <c r="H9" s="17"/>
      <c r="I9" s="17"/>
      <c r="J9" s="17"/>
      <c r="K9" s="17"/>
    </row>
    <row r="10" spans="1:11" x14ac:dyDescent="0.35">
      <c r="A10" s="8" t="s">
        <v>2</v>
      </c>
      <c r="B10" s="17">
        <f>COUNTIF(H4:H8, "&gt;=6")</f>
        <v>3</v>
      </c>
      <c r="C10" s="17"/>
      <c r="D10" s="17"/>
      <c r="E10" s="17"/>
      <c r="F10" s="17"/>
      <c r="G10" s="17"/>
      <c r="H10" s="17"/>
      <c r="I10" s="17"/>
      <c r="J10" s="17"/>
      <c r="K10" s="17"/>
    </row>
    <row r="11" spans="1:11" x14ac:dyDescent="0.35">
      <c r="A11" s="9" t="s">
        <v>3</v>
      </c>
      <c r="B11" s="18">
        <f>B10/5</f>
        <v>0.6</v>
      </c>
      <c r="C11" s="18"/>
      <c r="D11" s="18"/>
      <c r="E11" s="18"/>
      <c r="F11" s="18"/>
      <c r="G11" s="18"/>
      <c r="H11" s="18"/>
      <c r="I11" s="18"/>
      <c r="J11" s="18"/>
      <c r="K11" s="18"/>
    </row>
    <row r="12" spans="1:11" x14ac:dyDescent="0.35">
      <c r="H12" s="2"/>
    </row>
  </sheetData>
  <mergeCells count="4">
    <mergeCell ref="A2:I2"/>
    <mergeCell ref="B9:K9"/>
    <mergeCell ref="B10:K10"/>
    <mergeCell ref="B11:K11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workbookViewId="0">
      <selection activeCell="H3" sqref="H3"/>
    </sheetView>
  </sheetViews>
  <sheetFormatPr defaultColWidth="9.1796875" defaultRowHeight="15.5" x14ac:dyDescent="0.35"/>
  <cols>
    <col min="1" max="1" width="30.54296875" style="1" customWidth="1"/>
    <col min="2" max="2" width="15.81640625" style="1" customWidth="1"/>
    <col min="3" max="3" width="13.26953125" style="1" customWidth="1"/>
    <col min="4" max="4" width="12.81640625" style="1" customWidth="1"/>
    <col min="5" max="5" width="17" style="1" customWidth="1"/>
    <col min="6" max="7" width="17" style="3" customWidth="1"/>
    <col min="8" max="8" width="22.90625" style="1" customWidth="1"/>
    <col min="9" max="9" width="14.26953125" style="1" customWidth="1"/>
    <col min="10" max="16384" width="9.1796875" style="1"/>
  </cols>
  <sheetData>
    <row r="1" spans="1:11" ht="20" x14ac:dyDescent="0.4">
      <c r="A1" s="7"/>
    </row>
    <row r="2" spans="1:11" x14ac:dyDescent="0.35">
      <c r="A2" s="17" t="s">
        <v>72</v>
      </c>
      <c r="B2" s="17"/>
      <c r="C2" s="17"/>
      <c r="D2" s="17"/>
      <c r="E2" s="17"/>
      <c r="F2" s="17"/>
      <c r="G2" s="17"/>
      <c r="H2" s="17"/>
      <c r="I2" s="17"/>
    </row>
    <row r="3" spans="1:11" x14ac:dyDescent="0.35">
      <c r="A3" s="10" t="s">
        <v>4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76</v>
      </c>
      <c r="I3" s="10" t="s">
        <v>0</v>
      </c>
      <c r="J3" s="10" t="s">
        <v>67</v>
      </c>
      <c r="K3" s="10" t="s">
        <v>68</v>
      </c>
    </row>
    <row r="4" spans="1:11" x14ac:dyDescent="0.35">
      <c r="A4" s="1" t="s">
        <v>26</v>
      </c>
      <c r="B4" s="1">
        <v>3</v>
      </c>
      <c r="C4" s="1">
        <v>3</v>
      </c>
      <c r="D4" s="1">
        <v>3</v>
      </c>
      <c r="E4" s="1">
        <v>3</v>
      </c>
      <c r="F4" s="3">
        <v>3</v>
      </c>
      <c r="G4" s="3">
        <v>3</v>
      </c>
      <c r="H4" s="1">
        <f>COUNTIF(B4:G4,"&gt;=3")</f>
        <v>6</v>
      </c>
      <c r="I4" s="14">
        <f>H4/6</f>
        <v>1</v>
      </c>
      <c r="J4" s="14">
        <f>(FACT(6)/(FACT(H4)*FACT(6-H4)))*0.5^6</f>
        <v>1.5625E-2</v>
      </c>
      <c r="K4" s="14">
        <f>(I4-J4)/(1-J4)</f>
        <v>1</v>
      </c>
    </row>
    <row r="5" spans="1:11" x14ac:dyDescent="0.35">
      <c r="A5" s="1" t="s">
        <v>27</v>
      </c>
      <c r="B5" s="1">
        <v>4</v>
      </c>
      <c r="C5" s="1">
        <v>1</v>
      </c>
      <c r="D5" s="1">
        <v>4</v>
      </c>
      <c r="E5" s="1">
        <v>3</v>
      </c>
      <c r="F5" s="3">
        <v>3</v>
      </c>
      <c r="G5" s="3">
        <v>3</v>
      </c>
      <c r="H5" s="1">
        <f t="shared" ref="H5:H9" si="0">COUNTIF(B5:G5,"&gt;=3")</f>
        <v>5</v>
      </c>
      <c r="I5" s="14">
        <f t="shared" ref="I5:I9" si="1">H5/6</f>
        <v>0.83333333333333337</v>
      </c>
      <c r="J5" s="14">
        <f t="shared" ref="J5:J9" si="2">(FACT(6)/(FACT(H5)*FACT(6-H5)))*0.5^6</f>
        <v>9.375E-2</v>
      </c>
      <c r="K5" s="14">
        <f t="shared" ref="K5:K9" si="3">(I5-J5)/(1-J5)</f>
        <v>0.81609195402298851</v>
      </c>
    </row>
    <row r="6" spans="1:11" x14ac:dyDescent="0.35">
      <c r="A6" s="1" t="s">
        <v>28</v>
      </c>
      <c r="B6" s="1">
        <v>3</v>
      </c>
      <c r="C6" s="1">
        <v>1</v>
      </c>
      <c r="D6" s="1">
        <v>3</v>
      </c>
      <c r="E6" s="1">
        <v>4</v>
      </c>
      <c r="F6" s="3">
        <v>3</v>
      </c>
      <c r="G6" s="3">
        <v>3</v>
      </c>
      <c r="H6" s="1">
        <f t="shared" si="0"/>
        <v>5</v>
      </c>
      <c r="I6" s="14">
        <f t="shared" si="1"/>
        <v>0.83333333333333337</v>
      </c>
      <c r="J6" s="14">
        <f t="shared" si="2"/>
        <v>9.375E-2</v>
      </c>
      <c r="K6" s="14">
        <f t="shared" si="3"/>
        <v>0.81609195402298851</v>
      </c>
    </row>
    <row r="7" spans="1:11" x14ac:dyDescent="0.35">
      <c r="A7" s="1" t="s">
        <v>29</v>
      </c>
      <c r="B7" s="1">
        <v>3</v>
      </c>
      <c r="C7" s="1">
        <v>3</v>
      </c>
      <c r="D7" s="1">
        <v>3</v>
      </c>
      <c r="E7" s="1">
        <v>4</v>
      </c>
      <c r="F7" s="3">
        <v>4</v>
      </c>
      <c r="G7" s="3">
        <v>4</v>
      </c>
      <c r="H7" s="1">
        <f t="shared" si="0"/>
        <v>6</v>
      </c>
      <c r="I7" s="14">
        <f t="shared" si="1"/>
        <v>1</v>
      </c>
      <c r="J7" s="14">
        <f t="shared" si="2"/>
        <v>1.5625E-2</v>
      </c>
      <c r="K7" s="14">
        <f t="shared" si="3"/>
        <v>1</v>
      </c>
    </row>
    <row r="8" spans="1:11" x14ac:dyDescent="0.35">
      <c r="A8" s="1" t="s">
        <v>30</v>
      </c>
      <c r="B8" s="1">
        <v>4</v>
      </c>
      <c r="C8" s="1">
        <v>3</v>
      </c>
      <c r="D8" s="1">
        <v>4</v>
      </c>
      <c r="E8" s="1">
        <v>4</v>
      </c>
      <c r="F8" s="3">
        <v>4</v>
      </c>
      <c r="G8" s="3">
        <v>4</v>
      </c>
      <c r="H8" s="1">
        <f t="shared" si="0"/>
        <v>6</v>
      </c>
      <c r="I8" s="14">
        <f t="shared" si="1"/>
        <v>1</v>
      </c>
      <c r="J8" s="14">
        <f t="shared" si="2"/>
        <v>1.5625E-2</v>
      </c>
      <c r="K8" s="14">
        <f t="shared" si="3"/>
        <v>1</v>
      </c>
    </row>
    <row r="9" spans="1:11" x14ac:dyDescent="0.35">
      <c r="A9" s="13" t="s">
        <v>31</v>
      </c>
      <c r="B9" s="13">
        <v>3</v>
      </c>
      <c r="C9" s="13">
        <v>3</v>
      </c>
      <c r="D9" s="15">
        <v>3</v>
      </c>
      <c r="E9" s="13">
        <v>1</v>
      </c>
      <c r="F9" s="15">
        <v>4</v>
      </c>
      <c r="G9" s="15">
        <v>3</v>
      </c>
      <c r="H9" s="13">
        <f t="shared" si="0"/>
        <v>5</v>
      </c>
      <c r="I9" s="16">
        <f t="shared" si="1"/>
        <v>0.83333333333333337</v>
      </c>
      <c r="J9" s="16">
        <f t="shared" si="2"/>
        <v>9.375E-2</v>
      </c>
      <c r="K9" s="16">
        <f t="shared" si="3"/>
        <v>0.81609195402298851</v>
      </c>
    </row>
    <row r="10" spans="1:11" x14ac:dyDescent="0.35">
      <c r="A10" s="8" t="s">
        <v>1</v>
      </c>
      <c r="B10" s="17">
        <f>AVERAGE(I4:I9)</f>
        <v>0.91666666666666663</v>
      </c>
      <c r="C10" s="17"/>
      <c r="D10" s="17"/>
      <c r="E10" s="17"/>
      <c r="F10" s="17"/>
      <c r="G10" s="17"/>
      <c r="H10" s="17"/>
      <c r="I10" s="17"/>
      <c r="J10" s="17"/>
      <c r="K10" s="17"/>
    </row>
    <row r="11" spans="1:11" x14ac:dyDescent="0.35">
      <c r="A11" s="8" t="s">
        <v>2</v>
      </c>
      <c r="B11" s="17">
        <f>COUNTIF(H4:H9, "&gt;=6")</f>
        <v>3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35">
      <c r="A12" s="9" t="s">
        <v>3</v>
      </c>
      <c r="B12" s="18">
        <f>B11/6</f>
        <v>0.5</v>
      </c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35">
      <c r="H13" s="2"/>
    </row>
  </sheetData>
  <mergeCells count="4">
    <mergeCell ref="A2:I2"/>
    <mergeCell ref="B10:K10"/>
    <mergeCell ref="B11:K11"/>
    <mergeCell ref="B12:K12"/>
  </mergeCells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workbookViewId="0">
      <selection activeCell="H3" sqref="H3"/>
    </sheetView>
  </sheetViews>
  <sheetFormatPr defaultColWidth="9.1796875" defaultRowHeight="15.5" x14ac:dyDescent="0.35"/>
  <cols>
    <col min="1" max="1" width="22.7265625" style="1" customWidth="1"/>
    <col min="2" max="2" width="15.81640625" style="1" customWidth="1"/>
    <col min="3" max="3" width="13.26953125" style="1" customWidth="1"/>
    <col min="4" max="4" width="12.81640625" style="1" customWidth="1"/>
    <col min="5" max="5" width="17" style="1" customWidth="1"/>
    <col min="6" max="7" width="17" style="3" customWidth="1"/>
    <col min="8" max="8" width="26.26953125" style="1" customWidth="1"/>
    <col min="9" max="9" width="14.26953125" style="1" customWidth="1"/>
    <col min="10" max="16384" width="9.1796875" style="1"/>
  </cols>
  <sheetData>
    <row r="1" spans="1:11" ht="20" x14ac:dyDescent="0.4">
      <c r="A1" s="7"/>
    </row>
    <row r="2" spans="1:11" x14ac:dyDescent="0.35">
      <c r="A2" s="17" t="s">
        <v>71</v>
      </c>
      <c r="B2" s="17"/>
      <c r="C2" s="17"/>
      <c r="D2" s="17"/>
      <c r="E2" s="17"/>
      <c r="F2" s="17"/>
      <c r="G2" s="17"/>
      <c r="H2" s="17"/>
      <c r="I2" s="17"/>
    </row>
    <row r="3" spans="1:11" x14ac:dyDescent="0.35">
      <c r="A3" s="10" t="s">
        <v>4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76</v>
      </c>
      <c r="I3" s="10" t="s">
        <v>0</v>
      </c>
      <c r="J3" s="10" t="s">
        <v>67</v>
      </c>
      <c r="K3" s="10" t="s">
        <v>68</v>
      </c>
    </row>
    <row r="4" spans="1:11" x14ac:dyDescent="0.35">
      <c r="A4" s="1" t="s">
        <v>32</v>
      </c>
      <c r="B4" s="1">
        <v>3</v>
      </c>
      <c r="C4" s="1">
        <v>4</v>
      </c>
      <c r="D4" s="1">
        <v>4</v>
      </c>
      <c r="E4" s="1">
        <v>3</v>
      </c>
      <c r="F4" s="3">
        <v>3</v>
      </c>
      <c r="G4" s="3">
        <v>3</v>
      </c>
      <c r="H4" s="1">
        <f>COUNTIF(B4:G4,"&gt;=3")</f>
        <v>6</v>
      </c>
      <c r="I4" s="14">
        <f>H4/6</f>
        <v>1</v>
      </c>
      <c r="J4" s="14">
        <f>(FACT(6)/(FACT(H4)*FACT(6-H4)))*0.5^6</f>
        <v>1.5625E-2</v>
      </c>
      <c r="K4" s="14">
        <f>(I4-J4)/(1-J4)</f>
        <v>1</v>
      </c>
    </row>
    <row r="5" spans="1:11" x14ac:dyDescent="0.35">
      <c r="A5" s="1" t="s">
        <v>33</v>
      </c>
      <c r="B5" s="1">
        <v>3</v>
      </c>
      <c r="C5" s="1">
        <v>3</v>
      </c>
      <c r="D5" s="1">
        <v>4</v>
      </c>
      <c r="E5" s="1">
        <v>2</v>
      </c>
      <c r="F5" s="3">
        <v>3</v>
      </c>
      <c r="G5" s="3">
        <v>3</v>
      </c>
      <c r="H5" s="1">
        <f t="shared" ref="H5:H12" si="0">COUNTIF(B5:G5,"&gt;=3")</f>
        <v>5</v>
      </c>
      <c r="I5" s="14">
        <f t="shared" ref="I5:I12" si="1">H5/6</f>
        <v>0.83333333333333337</v>
      </c>
      <c r="J5" s="14">
        <f t="shared" ref="J5:J12" si="2">(FACT(6)/(FACT(H5)*FACT(6-H5)))*0.5^6</f>
        <v>9.375E-2</v>
      </c>
      <c r="K5" s="14">
        <f t="shared" ref="K5:K12" si="3">(I5-J5)/(1-J5)</f>
        <v>0.81609195402298851</v>
      </c>
    </row>
    <row r="6" spans="1:11" x14ac:dyDescent="0.35">
      <c r="A6" s="1" t="s">
        <v>34</v>
      </c>
      <c r="B6" s="1">
        <v>3</v>
      </c>
      <c r="C6" s="1">
        <v>4</v>
      </c>
      <c r="D6" s="1">
        <v>3</v>
      </c>
      <c r="E6" s="1">
        <v>2</v>
      </c>
      <c r="F6" s="3">
        <v>3</v>
      </c>
      <c r="G6" s="3">
        <v>3</v>
      </c>
      <c r="H6" s="1">
        <f t="shared" si="0"/>
        <v>5</v>
      </c>
      <c r="I6" s="14">
        <f t="shared" si="1"/>
        <v>0.83333333333333337</v>
      </c>
      <c r="J6" s="14">
        <f t="shared" si="2"/>
        <v>9.375E-2</v>
      </c>
      <c r="K6" s="14">
        <f t="shared" si="3"/>
        <v>0.81609195402298851</v>
      </c>
    </row>
    <row r="7" spans="1:11" x14ac:dyDescent="0.35">
      <c r="A7" s="1" t="s">
        <v>35</v>
      </c>
      <c r="B7" s="1">
        <v>4</v>
      </c>
      <c r="C7" s="1">
        <v>3</v>
      </c>
      <c r="D7" s="1">
        <v>4</v>
      </c>
      <c r="E7" s="1">
        <v>4</v>
      </c>
      <c r="F7" s="3">
        <v>3</v>
      </c>
      <c r="G7" s="3">
        <v>4</v>
      </c>
      <c r="H7" s="1">
        <f t="shared" si="0"/>
        <v>6</v>
      </c>
      <c r="I7" s="14">
        <f t="shared" si="1"/>
        <v>1</v>
      </c>
      <c r="J7" s="14">
        <f t="shared" si="2"/>
        <v>1.5625E-2</v>
      </c>
      <c r="K7" s="14">
        <f t="shared" si="3"/>
        <v>1</v>
      </c>
    </row>
    <row r="8" spans="1:11" x14ac:dyDescent="0.35">
      <c r="A8" s="1" t="s">
        <v>36</v>
      </c>
      <c r="B8" s="1">
        <v>4</v>
      </c>
      <c r="C8" s="1">
        <v>4</v>
      </c>
      <c r="D8" s="1">
        <v>3</v>
      </c>
      <c r="E8" s="1">
        <v>4</v>
      </c>
      <c r="F8" s="3">
        <v>4</v>
      </c>
      <c r="G8" s="3">
        <v>4</v>
      </c>
      <c r="H8" s="1">
        <f t="shared" si="0"/>
        <v>6</v>
      </c>
      <c r="I8" s="14">
        <f t="shared" si="1"/>
        <v>1</v>
      </c>
      <c r="J8" s="14">
        <f t="shared" si="2"/>
        <v>1.5625E-2</v>
      </c>
      <c r="K8" s="14">
        <f t="shared" si="3"/>
        <v>1</v>
      </c>
    </row>
    <row r="9" spans="1:11" x14ac:dyDescent="0.35">
      <c r="A9" s="1" t="s">
        <v>37</v>
      </c>
      <c r="B9" s="1">
        <v>4</v>
      </c>
      <c r="C9" s="1">
        <v>4</v>
      </c>
      <c r="D9" s="1">
        <v>3</v>
      </c>
      <c r="E9" s="1">
        <v>3</v>
      </c>
      <c r="F9" s="3">
        <v>4</v>
      </c>
      <c r="G9" s="3">
        <v>4</v>
      </c>
      <c r="H9" s="1">
        <f t="shared" si="0"/>
        <v>6</v>
      </c>
      <c r="I9" s="14">
        <f t="shared" si="1"/>
        <v>1</v>
      </c>
      <c r="J9" s="14">
        <f t="shared" si="2"/>
        <v>1.5625E-2</v>
      </c>
      <c r="K9" s="14">
        <f t="shared" si="3"/>
        <v>1</v>
      </c>
    </row>
    <row r="10" spans="1:11" x14ac:dyDescent="0.35">
      <c r="A10" s="1" t="s">
        <v>38</v>
      </c>
      <c r="B10" s="1">
        <v>4</v>
      </c>
      <c r="C10" s="1">
        <v>4</v>
      </c>
      <c r="D10" s="1">
        <v>4</v>
      </c>
      <c r="E10" s="1">
        <v>2</v>
      </c>
      <c r="F10" s="3">
        <v>3</v>
      </c>
      <c r="G10" s="3">
        <v>4</v>
      </c>
      <c r="H10" s="1">
        <f t="shared" si="0"/>
        <v>5</v>
      </c>
      <c r="I10" s="14">
        <f t="shared" si="1"/>
        <v>0.83333333333333337</v>
      </c>
      <c r="J10" s="14">
        <f t="shared" si="2"/>
        <v>9.375E-2</v>
      </c>
      <c r="K10" s="14">
        <f t="shared" si="3"/>
        <v>0.81609195402298851</v>
      </c>
    </row>
    <row r="11" spans="1:11" x14ac:dyDescent="0.35">
      <c r="A11" s="1" t="s">
        <v>39</v>
      </c>
      <c r="B11" s="1">
        <v>4</v>
      </c>
      <c r="C11" s="1">
        <v>3</v>
      </c>
      <c r="D11" s="1">
        <v>3</v>
      </c>
      <c r="E11" s="1">
        <v>3</v>
      </c>
      <c r="F11" s="3">
        <v>3</v>
      </c>
      <c r="G11" s="3">
        <v>3</v>
      </c>
      <c r="H11" s="1">
        <f t="shared" si="0"/>
        <v>6</v>
      </c>
      <c r="I11" s="14">
        <f t="shared" si="1"/>
        <v>1</v>
      </c>
      <c r="J11" s="14">
        <f t="shared" si="2"/>
        <v>1.5625E-2</v>
      </c>
      <c r="K11" s="14">
        <f t="shared" si="3"/>
        <v>1</v>
      </c>
    </row>
    <row r="12" spans="1:11" x14ac:dyDescent="0.35">
      <c r="A12" s="13" t="s">
        <v>40</v>
      </c>
      <c r="B12" s="13">
        <v>4</v>
      </c>
      <c r="C12" s="13">
        <v>3</v>
      </c>
      <c r="D12" s="13">
        <v>3</v>
      </c>
      <c r="E12" s="13">
        <v>3</v>
      </c>
      <c r="F12" s="15">
        <v>1</v>
      </c>
      <c r="G12" s="15">
        <v>3</v>
      </c>
      <c r="H12" s="13">
        <f t="shared" si="0"/>
        <v>5</v>
      </c>
      <c r="I12" s="16">
        <f t="shared" si="1"/>
        <v>0.83333333333333337</v>
      </c>
      <c r="J12" s="16">
        <f t="shared" si="2"/>
        <v>9.375E-2</v>
      </c>
      <c r="K12" s="16">
        <f t="shared" si="3"/>
        <v>0.81609195402298851</v>
      </c>
    </row>
    <row r="13" spans="1:11" x14ac:dyDescent="0.35">
      <c r="A13" s="8" t="s">
        <v>1</v>
      </c>
      <c r="B13" s="17">
        <f>AVERAGE(I4:I12)</f>
        <v>0.92592592592592604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35">
      <c r="A14" s="8" t="s">
        <v>2</v>
      </c>
      <c r="B14" s="20">
        <f>COUNTIF(H4:H12, "&gt;=6")</f>
        <v>5</v>
      </c>
      <c r="C14" s="20"/>
      <c r="D14" s="20"/>
      <c r="E14" s="20"/>
      <c r="F14" s="20"/>
      <c r="G14" s="20"/>
      <c r="H14" s="20"/>
      <c r="I14" s="20"/>
      <c r="J14" s="20"/>
      <c r="K14" s="20"/>
    </row>
    <row r="15" spans="1:11" x14ac:dyDescent="0.35">
      <c r="A15" s="9" t="s">
        <v>3</v>
      </c>
      <c r="B15" s="18">
        <f>B14/9</f>
        <v>0.55555555555555558</v>
      </c>
      <c r="C15" s="18"/>
      <c r="D15" s="18"/>
      <c r="E15" s="18"/>
      <c r="F15" s="18"/>
      <c r="G15" s="18"/>
      <c r="H15" s="18"/>
      <c r="I15" s="18"/>
      <c r="J15" s="18"/>
      <c r="K15" s="18"/>
    </row>
    <row r="16" spans="1:11" x14ac:dyDescent="0.35">
      <c r="H16" s="2"/>
    </row>
  </sheetData>
  <mergeCells count="4">
    <mergeCell ref="A2:I2"/>
    <mergeCell ref="B13:K13"/>
    <mergeCell ref="B14:K14"/>
    <mergeCell ref="B15:K15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workbookViewId="0">
      <selection activeCell="H3" sqref="H3"/>
    </sheetView>
  </sheetViews>
  <sheetFormatPr defaultColWidth="9.1796875" defaultRowHeight="15.5" x14ac:dyDescent="0.35"/>
  <cols>
    <col min="1" max="1" width="33.453125" style="1" customWidth="1"/>
    <col min="2" max="2" width="15.81640625" style="1" customWidth="1"/>
    <col min="3" max="3" width="13.26953125" style="1" customWidth="1"/>
    <col min="4" max="4" width="12.81640625" style="1" customWidth="1"/>
    <col min="5" max="5" width="17" style="1" customWidth="1"/>
    <col min="6" max="7" width="17" style="3" customWidth="1"/>
    <col min="8" max="8" width="29.08984375" style="1" customWidth="1"/>
    <col min="9" max="9" width="14.26953125" style="1" customWidth="1"/>
    <col min="10" max="16384" width="9.1796875" style="1"/>
  </cols>
  <sheetData>
    <row r="1" spans="1:11" ht="20" x14ac:dyDescent="0.4">
      <c r="A1" s="7"/>
    </row>
    <row r="2" spans="1:11" x14ac:dyDescent="0.35">
      <c r="A2" s="17" t="s">
        <v>70</v>
      </c>
      <c r="B2" s="17"/>
      <c r="C2" s="17"/>
      <c r="D2" s="17"/>
      <c r="E2" s="17"/>
      <c r="F2" s="17"/>
      <c r="G2" s="17"/>
      <c r="H2" s="17"/>
      <c r="I2" s="17"/>
    </row>
    <row r="3" spans="1:11" x14ac:dyDescent="0.35">
      <c r="A3" s="10" t="s">
        <v>4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76</v>
      </c>
      <c r="I3" s="10" t="s">
        <v>0</v>
      </c>
      <c r="J3" s="10" t="s">
        <v>67</v>
      </c>
      <c r="K3" s="10" t="s">
        <v>68</v>
      </c>
    </row>
    <row r="4" spans="1:11" x14ac:dyDescent="0.35">
      <c r="A4" s="1" t="s">
        <v>41</v>
      </c>
      <c r="B4" s="1">
        <v>4</v>
      </c>
      <c r="C4" s="1">
        <v>1</v>
      </c>
      <c r="D4" s="1">
        <v>4</v>
      </c>
      <c r="E4" s="1">
        <v>4</v>
      </c>
      <c r="F4" s="3">
        <v>3</v>
      </c>
      <c r="G4" s="3">
        <v>4</v>
      </c>
      <c r="H4" s="1">
        <f>COUNTIF(B4:G4,"&gt;=3")</f>
        <v>5</v>
      </c>
      <c r="I4" s="14">
        <f>H4/6</f>
        <v>0.83333333333333337</v>
      </c>
      <c r="J4" s="14">
        <f>(FACT(6)/(FACT(H4)*FACT(6-H4)))*0.5^6</f>
        <v>9.375E-2</v>
      </c>
      <c r="K4" s="14">
        <f>(I4-J4)/(1-J4)</f>
        <v>0.81609195402298851</v>
      </c>
    </row>
    <row r="5" spans="1:11" x14ac:dyDescent="0.35">
      <c r="A5" s="1" t="s">
        <v>42</v>
      </c>
      <c r="B5" s="1">
        <v>3</v>
      </c>
      <c r="C5" s="1">
        <v>3</v>
      </c>
      <c r="D5" s="1">
        <v>4</v>
      </c>
      <c r="E5" s="1">
        <v>4</v>
      </c>
      <c r="F5" s="3">
        <v>3</v>
      </c>
      <c r="G5" s="3">
        <v>3</v>
      </c>
      <c r="H5" s="1">
        <f t="shared" ref="H5:H10" si="0">COUNTIF(B5:G5,"&gt;=3")</f>
        <v>6</v>
      </c>
      <c r="I5" s="14">
        <f t="shared" ref="I5:I10" si="1">H5/6</f>
        <v>1</v>
      </c>
      <c r="J5" s="14">
        <f t="shared" ref="J5:J10" si="2">(FACT(6)/(FACT(H5)*FACT(6-H5)))*0.5^6</f>
        <v>1.5625E-2</v>
      </c>
      <c r="K5" s="14">
        <f t="shared" ref="K5:K10" si="3">(I5-J5)/(1-J5)</f>
        <v>1</v>
      </c>
    </row>
    <row r="6" spans="1:11" x14ac:dyDescent="0.35">
      <c r="A6" s="1" t="s">
        <v>43</v>
      </c>
      <c r="B6" s="1">
        <v>4</v>
      </c>
      <c r="C6" s="1">
        <v>3</v>
      </c>
      <c r="D6" s="1">
        <v>2</v>
      </c>
      <c r="E6" s="1">
        <v>3</v>
      </c>
      <c r="F6" s="3">
        <v>3</v>
      </c>
      <c r="G6" s="3">
        <v>3</v>
      </c>
      <c r="H6" s="1">
        <f t="shared" si="0"/>
        <v>5</v>
      </c>
      <c r="I6" s="14">
        <f t="shared" si="1"/>
        <v>0.83333333333333337</v>
      </c>
      <c r="J6" s="14">
        <f t="shared" si="2"/>
        <v>9.375E-2</v>
      </c>
      <c r="K6" s="14">
        <f t="shared" si="3"/>
        <v>0.81609195402298851</v>
      </c>
    </row>
    <row r="7" spans="1:11" x14ac:dyDescent="0.35">
      <c r="A7" s="1" t="s">
        <v>44</v>
      </c>
      <c r="B7" s="1">
        <v>4</v>
      </c>
      <c r="C7" s="1">
        <v>2</v>
      </c>
      <c r="D7" s="1">
        <v>4</v>
      </c>
      <c r="E7" s="1">
        <v>3</v>
      </c>
      <c r="F7" s="3">
        <v>3</v>
      </c>
      <c r="G7" s="3">
        <v>4</v>
      </c>
      <c r="H7" s="1">
        <f t="shared" si="0"/>
        <v>5</v>
      </c>
      <c r="I7" s="14">
        <f t="shared" si="1"/>
        <v>0.83333333333333337</v>
      </c>
      <c r="J7" s="14">
        <f t="shared" si="2"/>
        <v>9.375E-2</v>
      </c>
      <c r="K7" s="14">
        <f t="shared" si="3"/>
        <v>0.81609195402298851</v>
      </c>
    </row>
    <row r="8" spans="1:11" x14ac:dyDescent="0.35">
      <c r="A8" s="1" t="s">
        <v>45</v>
      </c>
      <c r="B8" s="1">
        <v>4</v>
      </c>
      <c r="C8" s="1">
        <v>2</v>
      </c>
      <c r="D8" s="1">
        <v>3</v>
      </c>
      <c r="E8" s="1">
        <v>2</v>
      </c>
      <c r="F8" s="3">
        <v>3</v>
      </c>
      <c r="G8" s="3">
        <v>3</v>
      </c>
      <c r="H8" s="1">
        <f t="shared" si="0"/>
        <v>4</v>
      </c>
      <c r="I8" s="14">
        <f t="shared" si="1"/>
        <v>0.66666666666666663</v>
      </c>
      <c r="J8" s="14">
        <f t="shared" si="2"/>
        <v>0.234375</v>
      </c>
      <c r="K8" s="14">
        <f t="shared" si="3"/>
        <v>0.56462585034013602</v>
      </c>
    </row>
    <row r="9" spans="1:11" x14ac:dyDescent="0.35">
      <c r="A9" s="1" t="s">
        <v>46</v>
      </c>
      <c r="B9" s="1">
        <v>3</v>
      </c>
      <c r="C9" s="1">
        <v>2</v>
      </c>
      <c r="D9" s="1">
        <v>3</v>
      </c>
      <c r="E9" s="1">
        <v>2</v>
      </c>
      <c r="F9" s="3">
        <v>4</v>
      </c>
      <c r="G9" s="3">
        <v>3</v>
      </c>
      <c r="H9" s="1">
        <f t="shared" si="0"/>
        <v>4</v>
      </c>
      <c r="I9" s="14">
        <f t="shared" si="1"/>
        <v>0.66666666666666663</v>
      </c>
      <c r="J9" s="14">
        <f t="shared" si="2"/>
        <v>0.234375</v>
      </c>
      <c r="K9" s="14">
        <f t="shared" si="3"/>
        <v>0.56462585034013602</v>
      </c>
    </row>
    <row r="10" spans="1:11" x14ac:dyDescent="0.35">
      <c r="A10" s="13" t="s">
        <v>47</v>
      </c>
      <c r="B10" s="13">
        <v>3</v>
      </c>
      <c r="C10" s="13">
        <v>2</v>
      </c>
      <c r="D10" s="13">
        <v>3</v>
      </c>
      <c r="E10" s="13">
        <v>3</v>
      </c>
      <c r="F10" s="15">
        <v>4</v>
      </c>
      <c r="G10" s="15">
        <v>3</v>
      </c>
      <c r="H10" s="13">
        <f t="shared" si="0"/>
        <v>5</v>
      </c>
      <c r="I10" s="16">
        <f t="shared" si="1"/>
        <v>0.83333333333333337</v>
      </c>
      <c r="J10" s="16">
        <f t="shared" si="2"/>
        <v>9.375E-2</v>
      </c>
      <c r="K10" s="16">
        <f t="shared" si="3"/>
        <v>0.81609195402298851</v>
      </c>
    </row>
    <row r="11" spans="1:11" x14ac:dyDescent="0.35">
      <c r="A11" s="8" t="s">
        <v>1</v>
      </c>
      <c r="B11" s="17">
        <f>AVERAGE(I4:I10)</f>
        <v>0.80952380952380953</v>
      </c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35">
      <c r="A12" s="8" t="s">
        <v>2</v>
      </c>
      <c r="B12" s="17">
        <f>COUNTIF(H4:H10, "&gt;=6")</f>
        <v>1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35">
      <c r="A13" s="9" t="s">
        <v>3</v>
      </c>
      <c r="B13" s="18">
        <f>B12/7</f>
        <v>0.14285714285714285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35">
      <c r="H14" s="2"/>
    </row>
  </sheetData>
  <mergeCells count="4">
    <mergeCell ref="A2:I2"/>
    <mergeCell ref="B11:K11"/>
    <mergeCell ref="B12:K12"/>
    <mergeCell ref="B13:K13"/>
  </mergeCells>
  <phoneticPr fontId="7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tabSelected="1" workbookViewId="0">
      <selection activeCell="H3" sqref="H3"/>
    </sheetView>
  </sheetViews>
  <sheetFormatPr defaultColWidth="9.1796875" defaultRowHeight="15.5" x14ac:dyDescent="0.35"/>
  <cols>
    <col min="1" max="1" width="22.7265625" style="1" customWidth="1"/>
    <col min="2" max="2" width="15.81640625" style="1" customWidth="1"/>
    <col min="3" max="3" width="13.26953125" style="1" customWidth="1"/>
    <col min="4" max="4" width="12.81640625" style="1" customWidth="1"/>
    <col min="5" max="5" width="17" style="1" customWidth="1"/>
    <col min="6" max="7" width="17" style="3" customWidth="1"/>
    <col min="8" max="8" width="17.36328125" style="1" customWidth="1"/>
    <col min="9" max="9" width="14.26953125" style="1" customWidth="1"/>
    <col min="10" max="16384" width="9.1796875" style="1"/>
  </cols>
  <sheetData>
    <row r="1" spans="1:11" ht="20" x14ac:dyDescent="0.4">
      <c r="A1" s="7"/>
    </row>
    <row r="2" spans="1:11" x14ac:dyDescent="0.35">
      <c r="A2" s="17" t="s">
        <v>69</v>
      </c>
      <c r="B2" s="17"/>
      <c r="C2" s="17"/>
      <c r="D2" s="17"/>
      <c r="E2" s="17"/>
      <c r="F2" s="17"/>
      <c r="G2" s="17"/>
      <c r="H2" s="17"/>
      <c r="I2" s="17"/>
      <c r="J2" s="11"/>
      <c r="K2" s="11"/>
    </row>
    <row r="3" spans="1:11" x14ac:dyDescent="0.35">
      <c r="A3" s="10" t="s">
        <v>4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10" t="s">
        <v>76</v>
      </c>
      <c r="I3" s="10" t="s">
        <v>0</v>
      </c>
      <c r="J3" s="10" t="s">
        <v>67</v>
      </c>
      <c r="K3" s="10" t="s">
        <v>68</v>
      </c>
    </row>
    <row r="4" spans="1:11" x14ac:dyDescent="0.35">
      <c r="A4" s="11" t="s">
        <v>48</v>
      </c>
      <c r="B4" s="11">
        <v>4</v>
      </c>
      <c r="C4" s="11">
        <v>4</v>
      </c>
      <c r="D4" s="11">
        <v>4</v>
      </c>
      <c r="E4" s="11">
        <v>4</v>
      </c>
      <c r="F4" s="12">
        <v>4</v>
      </c>
      <c r="G4" s="12">
        <v>4</v>
      </c>
      <c r="H4" s="11">
        <f>COUNTIF(B4:G4,"&gt;=3")</f>
        <v>6</v>
      </c>
      <c r="I4" s="14">
        <f>H4/6</f>
        <v>1</v>
      </c>
      <c r="J4" s="14">
        <f>(FACT(6)/(FACT(H4)*FACT(6-H4)))*0.5^6</f>
        <v>1.5625E-2</v>
      </c>
      <c r="K4" s="14">
        <f>(I4-J4)/(1-J4)</f>
        <v>1</v>
      </c>
    </row>
    <row r="5" spans="1:11" x14ac:dyDescent="0.35">
      <c r="A5" s="11" t="s">
        <v>49</v>
      </c>
      <c r="B5" s="11">
        <v>4</v>
      </c>
      <c r="C5" s="11">
        <v>4</v>
      </c>
      <c r="D5" s="11">
        <v>3</v>
      </c>
      <c r="E5" s="11">
        <v>4</v>
      </c>
      <c r="F5" s="12">
        <v>4</v>
      </c>
      <c r="G5" s="12">
        <v>4</v>
      </c>
      <c r="H5" s="11">
        <f t="shared" ref="H5:H16" si="0">COUNTIF(B5:G5,"&gt;=3")</f>
        <v>6</v>
      </c>
      <c r="I5" s="14">
        <f t="shared" ref="I5:I16" si="1">H5/6</f>
        <v>1</v>
      </c>
      <c r="J5" s="14">
        <f t="shared" ref="J5:J16" si="2">(FACT(6)/(FACT(H5)*FACT(6-H5)))*0.5^6</f>
        <v>1.5625E-2</v>
      </c>
      <c r="K5" s="14">
        <f t="shared" ref="K5:K16" si="3">(I5-J5)/(1-J5)</f>
        <v>1</v>
      </c>
    </row>
    <row r="6" spans="1:11" x14ac:dyDescent="0.35">
      <c r="A6" s="11" t="s">
        <v>50</v>
      </c>
      <c r="B6" s="11">
        <v>3</v>
      </c>
      <c r="C6" s="11">
        <v>4</v>
      </c>
      <c r="D6" s="11">
        <v>3</v>
      </c>
      <c r="E6" s="11">
        <v>4</v>
      </c>
      <c r="F6" s="12">
        <v>4</v>
      </c>
      <c r="G6" s="12">
        <v>3</v>
      </c>
      <c r="H6" s="11">
        <f t="shared" si="0"/>
        <v>6</v>
      </c>
      <c r="I6" s="14">
        <f t="shared" si="1"/>
        <v>1</v>
      </c>
      <c r="J6" s="14">
        <f t="shared" si="2"/>
        <v>1.5625E-2</v>
      </c>
      <c r="K6" s="14">
        <f t="shared" si="3"/>
        <v>1</v>
      </c>
    </row>
    <row r="7" spans="1:11" x14ac:dyDescent="0.35">
      <c r="A7" s="11" t="s">
        <v>51</v>
      </c>
      <c r="B7" s="11">
        <v>3</v>
      </c>
      <c r="C7" s="11">
        <v>4</v>
      </c>
      <c r="D7" s="11">
        <v>3</v>
      </c>
      <c r="E7" s="11">
        <v>4</v>
      </c>
      <c r="F7" s="12">
        <v>4</v>
      </c>
      <c r="G7" s="12">
        <v>4</v>
      </c>
      <c r="H7" s="11">
        <f t="shared" si="0"/>
        <v>6</v>
      </c>
      <c r="I7" s="14">
        <f t="shared" si="1"/>
        <v>1</v>
      </c>
      <c r="J7" s="14">
        <f t="shared" si="2"/>
        <v>1.5625E-2</v>
      </c>
      <c r="K7" s="14">
        <f t="shared" si="3"/>
        <v>1</v>
      </c>
    </row>
    <row r="8" spans="1:11" x14ac:dyDescent="0.35">
      <c r="A8" s="11" t="s">
        <v>52</v>
      </c>
      <c r="B8" s="11">
        <v>3</v>
      </c>
      <c r="C8" s="11">
        <v>4</v>
      </c>
      <c r="D8" s="11">
        <v>3</v>
      </c>
      <c r="E8" s="11">
        <v>4</v>
      </c>
      <c r="F8" s="12">
        <v>4</v>
      </c>
      <c r="G8" s="12">
        <v>4</v>
      </c>
      <c r="H8" s="11">
        <f t="shared" si="0"/>
        <v>6</v>
      </c>
      <c r="I8" s="14">
        <f t="shared" si="1"/>
        <v>1</v>
      </c>
      <c r="J8" s="14">
        <f t="shared" si="2"/>
        <v>1.5625E-2</v>
      </c>
      <c r="K8" s="14">
        <f t="shared" si="3"/>
        <v>1</v>
      </c>
    </row>
    <row r="9" spans="1:11" x14ac:dyDescent="0.35">
      <c r="A9" s="11" t="s">
        <v>53</v>
      </c>
      <c r="B9" s="11">
        <v>4</v>
      </c>
      <c r="C9" s="11">
        <v>4</v>
      </c>
      <c r="D9" s="11">
        <v>3</v>
      </c>
      <c r="E9" s="11">
        <v>4</v>
      </c>
      <c r="F9" s="12">
        <v>3</v>
      </c>
      <c r="G9" s="12">
        <v>4</v>
      </c>
      <c r="H9" s="11">
        <f t="shared" si="0"/>
        <v>6</v>
      </c>
      <c r="I9" s="14">
        <f t="shared" si="1"/>
        <v>1</v>
      </c>
      <c r="J9" s="14">
        <f t="shared" si="2"/>
        <v>1.5625E-2</v>
      </c>
      <c r="K9" s="14">
        <f t="shared" si="3"/>
        <v>1</v>
      </c>
    </row>
    <row r="10" spans="1:11" x14ac:dyDescent="0.35">
      <c r="A10" s="11" t="s">
        <v>54</v>
      </c>
      <c r="B10" s="11">
        <v>4</v>
      </c>
      <c r="C10" s="11">
        <v>4</v>
      </c>
      <c r="D10" s="11">
        <v>3</v>
      </c>
      <c r="E10" s="11">
        <v>4</v>
      </c>
      <c r="F10" s="12">
        <v>4</v>
      </c>
      <c r="G10" s="12">
        <v>4</v>
      </c>
      <c r="H10" s="11">
        <f t="shared" si="0"/>
        <v>6</v>
      </c>
      <c r="I10" s="14">
        <f t="shared" si="1"/>
        <v>1</v>
      </c>
      <c r="J10" s="14">
        <f t="shared" si="2"/>
        <v>1.5625E-2</v>
      </c>
      <c r="K10" s="14">
        <f t="shared" si="3"/>
        <v>1</v>
      </c>
    </row>
    <row r="11" spans="1:11" x14ac:dyDescent="0.35">
      <c r="A11" s="11" t="s">
        <v>55</v>
      </c>
      <c r="B11" s="11">
        <v>4</v>
      </c>
      <c r="C11" s="11">
        <v>4</v>
      </c>
      <c r="D11" s="11">
        <v>3</v>
      </c>
      <c r="E11" s="11">
        <v>4</v>
      </c>
      <c r="F11" s="12">
        <v>4</v>
      </c>
      <c r="G11" s="12">
        <v>3</v>
      </c>
      <c r="H11" s="11">
        <f t="shared" si="0"/>
        <v>6</v>
      </c>
      <c r="I11" s="14">
        <f t="shared" si="1"/>
        <v>1</v>
      </c>
      <c r="J11" s="14">
        <f t="shared" si="2"/>
        <v>1.5625E-2</v>
      </c>
      <c r="K11" s="14">
        <f t="shared" si="3"/>
        <v>1</v>
      </c>
    </row>
    <row r="12" spans="1:11" x14ac:dyDescent="0.35">
      <c r="A12" s="11" t="s">
        <v>56</v>
      </c>
      <c r="B12" s="11">
        <v>4</v>
      </c>
      <c r="C12" s="11">
        <v>4</v>
      </c>
      <c r="D12" s="11">
        <v>3</v>
      </c>
      <c r="E12" s="11">
        <v>4</v>
      </c>
      <c r="F12" s="12">
        <v>3</v>
      </c>
      <c r="G12" s="12">
        <v>4</v>
      </c>
      <c r="H12" s="11">
        <f t="shared" si="0"/>
        <v>6</v>
      </c>
      <c r="I12" s="14">
        <f t="shared" si="1"/>
        <v>1</v>
      </c>
      <c r="J12" s="14">
        <f t="shared" si="2"/>
        <v>1.5625E-2</v>
      </c>
      <c r="K12" s="14">
        <f t="shared" si="3"/>
        <v>1</v>
      </c>
    </row>
    <row r="13" spans="1:11" x14ac:dyDescent="0.35">
      <c r="A13" s="11" t="s">
        <v>57</v>
      </c>
      <c r="B13" s="11">
        <v>4</v>
      </c>
      <c r="C13" s="11">
        <v>4</v>
      </c>
      <c r="D13" s="11">
        <v>3</v>
      </c>
      <c r="E13" s="11">
        <v>4</v>
      </c>
      <c r="F13" s="12">
        <v>3</v>
      </c>
      <c r="G13" s="12">
        <v>3</v>
      </c>
      <c r="H13" s="11">
        <f t="shared" si="0"/>
        <v>6</v>
      </c>
      <c r="I13" s="14">
        <f t="shared" si="1"/>
        <v>1</v>
      </c>
      <c r="J13" s="14">
        <f t="shared" si="2"/>
        <v>1.5625E-2</v>
      </c>
      <c r="K13" s="14">
        <f t="shared" si="3"/>
        <v>1</v>
      </c>
    </row>
    <row r="14" spans="1:11" x14ac:dyDescent="0.35">
      <c r="A14" s="11" t="s">
        <v>58</v>
      </c>
      <c r="B14" s="11">
        <v>4</v>
      </c>
      <c r="C14" s="11">
        <v>4</v>
      </c>
      <c r="D14" s="11">
        <v>2</v>
      </c>
      <c r="E14" s="11">
        <v>4</v>
      </c>
      <c r="F14" s="12">
        <v>4</v>
      </c>
      <c r="G14" s="12">
        <v>4</v>
      </c>
      <c r="H14" s="11">
        <f t="shared" si="0"/>
        <v>5</v>
      </c>
      <c r="I14" s="14">
        <f t="shared" si="1"/>
        <v>0.83333333333333337</v>
      </c>
      <c r="J14" s="14">
        <f t="shared" si="2"/>
        <v>9.375E-2</v>
      </c>
      <c r="K14" s="14">
        <f t="shared" si="3"/>
        <v>0.81609195402298851</v>
      </c>
    </row>
    <row r="15" spans="1:11" x14ac:dyDescent="0.35">
      <c r="A15" s="11" t="s">
        <v>59</v>
      </c>
      <c r="B15" s="11">
        <v>3</v>
      </c>
      <c r="C15" s="11">
        <v>4</v>
      </c>
      <c r="D15" s="11">
        <v>4</v>
      </c>
      <c r="E15" s="11">
        <v>4</v>
      </c>
      <c r="F15" s="12">
        <v>4</v>
      </c>
      <c r="G15" s="12">
        <v>4</v>
      </c>
      <c r="H15" s="11">
        <f t="shared" si="0"/>
        <v>6</v>
      </c>
      <c r="I15" s="14">
        <f t="shared" si="1"/>
        <v>1</v>
      </c>
      <c r="J15" s="14">
        <f t="shared" si="2"/>
        <v>1.5625E-2</v>
      </c>
      <c r="K15" s="14">
        <f t="shared" si="3"/>
        <v>1</v>
      </c>
    </row>
    <row r="16" spans="1:11" x14ac:dyDescent="0.35">
      <c r="A16" s="13" t="s">
        <v>60</v>
      </c>
      <c r="B16" s="13">
        <v>3</v>
      </c>
      <c r="C16" s="13">
        <v>4</v>
      </c>
      <c r="D16" s="13">
        <v>4</v>
      </c>
      <c r="E16" s="13">
        <v>4</v>
      </c>
      <c r="F16" s="15">
        <v>4</v>
      </c>
      <c r="G16" s="15">
        <v>4</v>
      </c>
      <c r="H16" s="13">
        <f t="shared" si="0"/>
        <v>6</v>
      </c>
      <c r="I16" s="16">
        <f t="shared" si="1"/>
        <v>1</v>
      </c>
      <c r="J16" s="16">
        <f t="shared" si="2"/>
        <v>1.5625E-2</v>
      </c>
      <c r="K16" s="16">
        <f t="shared" si="3"/>
        <v>1</v>
      </c>
    </row>
    <row r="17" spans="1:11" x14ac:dyDescent="0.35">
      <c r="A17" s="8" t="s">
        <v>1</v>
      </c>
      <c r="B17" s="17">
        <f>AVERAGE(I4:I16)</f>
        <v>0.98717948717948723</v>
      </c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35">
      <c r="A18" s="8" t="s">
        <v>2</v>
      </c>
      <c r="B18" s="17">
        <f>COUNTIF(H4:H13, "&gt;=6")</f>
        <v>10</v>
      </c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35">
      <c r="A19" s="9" t="s">
        <v>3</v>
      </c>
      <c r="B19" s="18">
        <f>B18/13</f>
        <v>0.76923076923076927</v>
      </c>
      <c r="C19" s="18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H20" s="2"/>
    </row>
  </sheetData>
  <mergeCells count="4">
    <mergeCell ref="A2:I2"/>
    <mergeCell ref="B17:K17"/>
    <mergeCell ref="B18:K18"/>
    <mergeCell ref="B19:K19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Personalization </vt:lpstr>
      <vt:lpstr>Configuration</vt:lpstr>
      <vt:lpstr>Composition</vt:lpstr>
      <vt:lpstr>Extension</vt:lpstr>
      <vt:lpstr>Integration </vt:lpstr>
      <vt:lpstr>Modification </vt:lpstr>
      <vt:lpstr>SaaS Quality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2020-08-08T08:44:06Z</dcterms:modified>
</cp:coreProperties>
</file>