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mc:AlternateContent xmlns:mc="http://schemas.openxmlformats.org/markup-compatibility/2006">
    <mc:Choice Requires="x15">
      <x15ac:absPath xmlns:x15ac="http://schemas.microsoft.com/office/spreadsheetml/2010/11/ac" url="/Users/corinnemaurice/Dropbox/Oxygen Exposure Paper/After Scientific Reports/After AEM/"/>
    </mc:Choice>
  </mc:AlternateContent>
  <bookViews>
    <workbookView xWindow="0" yWindow="460" windowWidth="25600" windowHeight="15460"/>
  </bookViews>
  <sheets>
    <sheet name="Cellcounts" sheetId="1" r:id="rId1"/>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9" i="1" l="1"/>
  <c r="AI105" i="1"/>
  <c r="AI108" i="1"/>
  <c r="AI111" i="1"/>
  <c r="AI114" i="1"/>
  <c r="AI117" i="1"/>
  <c r="AI120" i="1"/>
  <c r="AI123" i="1"/>
  <c r="AI126" i="1"/>
  <c r="AI129" i="1"/>
  <c r="AI132" i="1"/>
  <c r="AI135" i="1"/>
  <c r="AI138" i="1"/>
  <c r="AI141" i="1"/>
  <c r="AI144" i="1"/>
  <c r="AI147" i="1"/>
  <c r="AI150" i="1"/>
  <c r="AI153" i="1"/>
  <c r="AI156" i="1"/>
  <c r="AI159" i="1"/>
  <c r="AI162" i="1"/>
  <c r="AI165" i="1"/>
  <c r="AI168" i="1"/>
  <c r="AD9" i="1"/>
  <c r="AI171" i="1"/>
  <c r="AI174" i="1"/>
  <c r="AI177" i="1"/>
  <c r="AI180" i="1"/>
  <c r="AI183" i="1"/>
  <c r="AI186" i="1"/>
  <c r="AI189" i="1"/>
  <c r="AI192" i="1"/>
  <c r="AI195" i="1"/>
  <c r="AI198" i="1"/>
  <c r="AI201" i="1"/>
  <c r="AI204" i="1"/>
  <c r="AI207" i="1"/>
  <c r="AI210" i="1"/>
  <c r="AI213" i="1"/>
  <c r="AC125" i="1"/>
  <c r="AC126" i="1"/>
  <c r="AC127" i="1"/>
  <c r="AC128" i="1"/>
  <c r="AC129" i="1"/>
  <c r="AC130" i="1"/>
  <c r="AC131" i="1"/>
  <c r="AC132" i="1"/>
  <c r="AC133" i="1"/>
  <c r="AC134" i="1"/>
  <c r="AC135" i="1"/>
  <c r="AC136" i="1"/>
  <c r="AC137" i="1"/>
  <c r="AC138" i="1"/>
  <c r="AC139" i="1"/>
  <c r="AC140" i="1"/>
  <c r="AC112" i="1"/>
  <c r="AC113" i="1"/>
  <c r="AC114" i="1"/>
  <c r="AC115" i="1"/>
  <c r="AC116" i="1"/>
  <c r="AC117" i="1"/>
  <c r="AC118" i="1"/>
  <c r="AC119" i="1"/>
  <c r="AC120" i="1"/>
  <c r="AC121" i="1"/>
  <c r="AC122" i="1"/>
  <c r="AC123" i="1"/>
  <c r="AC124" i="1"/>
  <c r="AC111" i="1"/>
  <c r="AR67" i="1"/>
  <c r="AR68" i="1"/>
  <c r="AR69" i="1"/>
  <c r="AR70" i="1"/>
  <c r="AR71" i="1"/>
  <c r="AR72" i="1"/>
  <c r="AR73" i="1"/>
  <c r="AR74" i="1"/>
  <c r="AR75" i="1"/>
  <c r="AR76" i="1"/>
  <c r="AR66" i="1"/>
  <c r="AW66" i="1"/>
  <c r="AX66" i="1"/>
  <c r="AW67" i="1"/>
  <c r="AX67" i="1"/>
  <c r="AW68" i="1"/>
  <c r="AX68" i="1"/>
  <c r="AW69" i="1"/>
  <c r="AX69" i="1"/>
  <c r="AW70" i="1"/>
  <c r="AX70" i="1"/>
  <c r="AW71" i="1"/>
  <c r="AX71" i="1"/>
  <c r="AW72" i="1"/>
  <c r="AX72" i="1"/>
  <c r="AW73" i="1"/>
  <c r="AX73" i="1"/>
  <c r="AW74" i="1"/>
  <c r="AX74" i="1"/>
  <c r="AW75" i="1"/>
  <c r="AX75" i="1"/>
  <c r="AW76" i="1"/>
  <c r="AX76" i="1"/>
  <c r="AV67" i="1"/>
  <c r="AV68" i="1"/>
  <c r="AV69" i="1"/>
  <c r="AV70" i="1"/>
  <c r="AV71" i="1"/>
  <c r="AV72" i="1"/>
  <c r="AV73" i="1"/>
  <c r="AV74" i="1"/>
  <c r="AV75" i="1"/>
  <c r="AV76" i="1"/>
  <c r="AV66" i="1"/>
  <c r="W136" i="1"/>
  <c r="W137" i="1"/>
  <c r="W138" i="1"/>
  <c r="W139" i="1"/>
  <c r="W140" i="1"/>
  <c r="W131" i="1"/>
  <c r="W132" i="1"/>
  <c r="W133" i="1"/>
  <c r="W134" i="1"/>
  <c r="W135" i="1"/>
  <c r="W125" i="1"/>
  <c r="W126" i="1"/>
  <c r="W127" i="1"/>
  <c r="W128" i="1"/>
  <c r="W129" i="1"/>
  <c r="W130" i="1"/>
  <c r="W120" i="1"/>
  <c r="W121" i="1"/>
  <c r="W122" i="1"/>
  <c r="W123" i="1"/>
  <c r="W124" i="1"/>
  <c r="W117" i="1"/>
  <c r="W118" i="1"/>
  <c r="W119" i="1"/>
  <c r="W116" i="1"/>
  <c r="W114" i="1"/>
  <c r="W113" i="1"/>
  <c r="W112" i="1"/>
  <c r="W111" i="1"/>
  <c r="AR77" i="1"/>
  <c r="AD10" i="1"/>
  <c r="AD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L207" i="1"/>
  <c r="L158" i="1"/>
  <c r="M158" i="1"/>
  <c r="P49" i="1"/>
  <c r="Q49" i="1"/>
  <c r="P16" i="1"/>
  <c r="Q16" i="1"/>
  <c r="P28" i="1"/>
  <c r="Q28" i="1"/>
  <c r="L206" i="1"/>
  <c r="L108" i="1"/>
  <c r="M108" i="1"/>
  <c r="L208" i="1"/>
  <c r="L209" i="1"/>
  <c r="L210" i="1"/>
  <c r="P94" i="1"/>
  <c r="Q94" i="1"/>
  <c r="L211" i="1"/>
  <c r="L145" i="1"/>
  <c r="M145" i="1"/>
  <c r="L212" i="1"/>
  <c r="P13" i="1"/>
  <c r="Q13" i="1"/>
  <c r="AF45" i="1"/>
  <c r="P32" i="1"/>
  <c r="Q32" i="1"/>
  <c r="L35" i="1"/>
  <c r="M35" i="1"/>
  <c r="P61" i="1"/>
  <c r="Q61" i="1"/>
  <c r="L60" i="1"/>
  <c r="M60" i="1"/>
  <c r="L163" i="1"/>
  <c r="M163" i="1"/>
  <c r="N163" i="1"/>
  <c r="L161" i="1"/>
  <c r="M161" i="1"/>
  <c r="N160" i="1"/>
  <c r="AF75" i="1"/>
  <c r="AF63" i="1"/>
  <c r="AF51" i="1"/>
  <c r="AF39" i="1"/>
  <c r="L62" i="1"/>
  <c r="M62" i="1"/>
  <c r="L165" i="1"/>
  <c r="M165" i="1"/>
  <c r="P59" i="1"/>
  <c r="Q59" i="1"/>
  <c r="P24" i="1"/>
  <c r="Q24" i="1"/>
  <c r="L57" i="1"/>
  <c r="M57" i="1"/>
  <c r="L58" i="1"/>
  <c r="M58" i="1"/>
  <c r="P65" i="1"/>
  <c r="Q65" i="1"/>
  <c r="AF99" i="1"/>
  <c r="AF87" i="1"/>
  <c r="L14" i="1"/>
  <c r="M14" i="1"/>
  <c r="P20" i="1"/>
  <c r="Q20" i="1"/>
  <c r="L48" i="1"/>
  <c r="M48" i="1"/>
  <c r="T48" i="1"/>
  <c r="L64" i="1"/>
  <c r="M64" i="1"/>
  <c r="P63" i="1"/>
  <c r="Q63" i="1"/>
  <c r="L159" i="1"/>
  <c r="M159" i="1"/>
  <c r="AF93" i="1"/>
  <c r="AF81" i="1"/>
  <c r="AF69" i="1"/>
  <c r="AF57" i="1"/>
  <c r="L16" i="1"/>
  <c r="M16" i="1"/>
  <c r="P27" i="1"/>
  <c r="Q27" i="1"/>
  <c r="P17" i="1"/>
  <c r="Q17" i="1"/>
  <c r="P10" i="1"/>
  <c r="Q10" i="1"/>
  <c r="P34" i="1"/>
  <c r="Q34" i="1"/>
  <c r="R33" i="1"/>
  <c r="L63" i="1"/>
  <c r="M63" i="1"/>
  <c r="L59" i="1"/>
  <c r="M59" i="1"/>
  <c r="P62" i="1"/>
  <c r="Q62" i="1"/>
  <c r="P58" i="1"/>
  <c r="Q58" i="1"/>
  <c r="R57" i="1"/>
  <c r="L164" i="1"/>
  <c r="M164" i="1"/>
  <c r="L160" i="1"/>
  <c r="M160" i="1"/>
  <c r="AE96" i="1"/>
  <c r="AE84" i="1"/>
  <c r="AE72" i="1"/>
  <c r="AE60" i="1"/>
  <c r="AE48" i="1"/>
  <c r="AE36" i="1"/>
  <c r="AE30" i="1"/>
  <c r="P31" i="1"/>
  <c r="Q31" i="1"/>
  <c r="P21" i="1"/>
  <c r="Q21" i="1"/>
  <c r="L33" i="1"/>
  <c r="M33" i="1"/>
  <c r="N33" i="1"/>
  <c r="L65" i="1"/>
  <c r="M65" i="1"/>
  <c r="L61" i="1"/>
  <c r="M61" i="1"/>
  <c r="N60" i="1"/>
  <c r="P57" i="1"/>
  <c r="Q57" i="1"/>
  <c r="P60" i="1"/>
  <c r="Q60" i="1"/>
  <c r="S60" i="1"/>
  <c r="P64" i="1"/>
  <c r="Q64" i="1"/>
  <c r="L157" i="1"/>
  <c r="M157" i="1"/>
  <c r="L162" i="1"/>
  <c r="M162" i="1"/>
  <c r="AE102" i="1"/>
  <c r="AE90" i="1"/>
  <c r="AE78" i="1"/>
  <c r="AE66" i="1"/>
  <c r="AE54" i="1"/>
  <c r="AE42" i="1"/>
  <c r="AE33" i="1"/>
  <c r="L152" i="1"/>
  <c r="M152" i="1"/>
  <c r="L156" i="1"/>
  <c r="M156" i="1"/>
  <c r="L136" i="1"/>
  <c r="M136" i="1"/>
  <c r="L140" i="1"/>
  <c r="M140" i="1"/>
  <c r="L149" i="1"/>
  <c r="M149" i="1"/>
  <c r="L153" i="1"/>
  <c r="M153" i="1"/>
  <c r="L148" i="1"/>
  <c r="M148" i="1"/>
  <c r="L137" i="1"/>
  <c r="M137" i="1"/>
  <c r="L141" i="1"/>
  <c r="M141" i="1"/>
  <c r="L150" i="1"/>
  <c r="M150" i="1"/>
  <c r="L154" i="1"/>
  <c r="M154" i="1"/>
  <c r="L134" i="1"/>
  <c r="M134" i="1"/>
  <c r="L138" i="1"/>
  <c r="M138" i="1"/>
  <c r="L133" i="1"/>
  <c r="M133" i="1"/>
  <c r="L135" i="1"/>
  <c r="M135" i="1"/>
  <c r="P53" i="1"/>
  <c r="Q53" i="1"/>
  <c r="P51" i="1"/>
  <c r="Q51" i="1"/>
  <c r="P40" i="1"/>
  <c r="Q40" i="1"/>
  <c r="S39" i="1"/>
  <c r="P44" i="1"/>
  <c r="Q44" i="1"/>
  <c r="P36" i="1"/>
  <c r="Q36" i="1"/>
  <c r="L55" i="1"/>
  <c r="M55" i="1"/>
  <c r="L38" i="1"/>
  <c r="M38" i="1"/>
  <c r="W38" i="1"/>
  <c r="L42" i="1"/>
  <c r="M42" i="1"/>
  <c r="L46" i="1"/>
  <c r="M46" i="1"/>
  <c r="P55" i="1"/>
  <c r="Q55" i="1"/>
  <c r="L139" i="1"/>
  <c r="M139" i="1"/>
  <c r="P54" i="1"/>
  <c r="Q54" i="1"/>
  <c r="P37" i="1"/>
  <c r="Q37" i="1"/>
  <c r="P41" i="1"/>
  <c r="Q41" i="1"/>
  <c r="P45" i="1"/>
  <c r="Q45" i="1"/>
  <c r="L52" i="1"/>
  <c r="M52" i="1"/>
  <c r="L56" i="1"/>
  <c r="M56" i="1"/>
  <c r="L39" i="1"/>
  <c r="M39" i="1"/>
  <c r="L43" i="1"/>
  <c r="M43" i="1"/>
  <c r="T43" i="1"/>
  <c r="Z43" i="1"/>
  <c r="L47" i="1"/>
  <c r="M47" i="1"/>
  <c r="P38" i="1"/>
  <c r="Q38" i="1"/>
  <c r="L51" i="1"/>
  <c r="M51" i="1"/>
  <c r="L40" i="1"/>
  <c r="M40" i="1"/>
  <c r="N39" i="1"/>
  <c r="L36" i="1"/>
  <c r="M36" i="1"/>
  <c r="L151" i="1"/>
  <c r="M151" i="1"/>
  <c r="P42" i="1"/>
  <c r="Q42" i="1"/>
  <c r="P46" i="1"/>
  <c r="Q46" i="1"/>
  <c r="L53" i="1"/>
  <c r="M53" i="1"/>
  <c r="L44" i="1"/>
  <c r="M44" i="1"/>
  <c r="L155" i="1"/>
  <c r="M155" i="1"/>
  <c r="P52" i="1"/>
  <c r="Q52" i="1"/>
  <c r="R51" i="1"/>
  <c r="P56" i="1"/>
  <c r="Q56" i="1"/>
  <c r="P39" i="1"/>
  <c r="Q39" i="1"/>
  <c r="P43" i="1"/>
  <c r="Q43" i="1"/>
  <c r="P47" i="1"/>
  <c r="Q47" i="1"/>
  <c r="R45" i="1"/>
  <c r="L54" i="1"/>
  <c r="M54" i="1"/>
  <c r="L37" i="1"/>
  <c r="M37" i="1"/>
  <c r="L41" i="1"/>
  <c r="M41" i="1"/>
  <c r="L45" i="1"/>
  <c r="M45" i="1"/>
  <c r="O45" i="1"/>
  <c r="O163" i="1"/>
  <c r="L193" i="1"/>
  <c r="M193" i="1"/>
  <c r="L194" i="1"/>
  <c r="M194" i="1"/>
  <c r="L195" i="1"/>
  <c r="M195" i="1"/>
  <c r="P102" i="1"/>
  <c r="Q102" i="1"/>
  <c r="L104" i="1"/>
  <c r="M104" i="1"/>
  <c r="P103" i="1"/>
  <c r="Q103" i="1"/>
  <c r="L103" i="1"/>
  <c r="M103" i="1"/>
  <c r="T103" i="1"/>
  <c r="Z103" i="1"/>
  <c r="P104" i="1"/>
  <c r="Q104" i="1"/>
  <c r="L102" i="1"/>
  <c r="M102" i="1"/>
  <c r="L167" i="1"/>
  <c r="M167" i="1"/>
  <c r="L169" i="1"/>
  <c r="M169" i="1"/>
  <c r="L171" i="1"/>
  <c r="M171" i="1"/>
  <c r="L173" i="1"/>
  <c r="M173" i="1"/>
  <c r="L175" i="1"/>
  <c r="M175" i="1"/>
  <c r="L177" i="1"/>
  <c r="M177" i="1"/>
  <c r="L179" i="1"/>
  <c r="M179" i="1"/>
  <c r="L181" i="1"/>
  <c r="M181" i="1"/>
  <c r="L183" i="1"/>
  <c r="M183" i="1"/>
  <c r="L185" i="1"/>
  <c r="M185" i="1"/>
  <c r="L187" i="1"/>
  <c r="M187" i="1"/>
  <c r="L189" i="1"/>
  <c r="M189" i="1"/>
  <c r="L191" i="1"/>
  <c r="M191" i="1"/>
  <c r="L166" i="1"/>
  <c r="M166" i="1"/>
  <c r="L174" i="1"/>
  <c r="M174" i="1"/>
  <c r="L182" i="1"/>
  <c r="M182" i="1"/>
  <c r="L190" i="1"/>
  <c r="M190" i="1"/>
  <c r="P70" i="1"/>
  <c r="Q70" i="1"/>
  <c r="R69" i="1"/>
  <c r="P74" i="1"/>
  <c r="Q74" i="1"/>
  <c r="P78" i="1"/>
  <c r="Q78" i="1"/>
  <c r="P82" i="1"/>
  <c r="Q82" i="1"/>
  <c r="P86" i="1"/>
  <c r="Q86" i="1"/>
  <c r="S84" i="1"/>
  <c r="P90" i="1"/>
  <c r="Q90" i="1"/>
  <c r="L67" i="1"/>
  <c r="M67" i="1"/>
  <c r="L71" i="1"/>
  <c r="M71" i="1"/>
  <c r="L75" i="1"/>
  <c r="M75" i="1"/>
  <c r="T75" i="1"/>
  <c r="L79" i="1"/>
  <c r="M79" i="1"/>
  <c r="L83" i="1"/>
  <c r="M83" i="1"/>
  <c r="L87" i="1"/>
  <c r="M87" i="1"/>
  <c r="L91" i="1"/>
  <c r="M91" i="1"/>
  <c r="O90" i="1"/>
  <c r="L172" i="1"/>
  <c r="M172" i="1"/>
  <c r="L180" i="1"/>
  <c r="M180" i="1"/>
  <c r="L188" i="1"/>
  <c r="M188" i="1"/>
  <c r="P67" i="1"/>
  <c r="Q67" i="1"/>
  <c r="T67" i="1"/>
  <c r="Z67" i="1"/>
  <c r="P71" i="1"/>
  <c r="Q71" i="1"/>
  <c r="P75" i="1"/>
  <c r="Q75" i="1"/>
  <c r="P79" i="1"/>
  <c r="Q79" i="1"/>
  <c r="P83" i="1"/>
  <c r="Q83" i="1"/>
  <c r="P87" i="1"/>
  <c r="Q87" i="1"/>
  <c r="P91" i="1"/>
  <c r="Q91" i="1"/>
  <c r="L68" i="1"/>
  <c r="M68" i="1"/>
  <c r="L72" i="1"/>
  <c r="M72" i="1"/>
  <c r="O72" i="1"/>
  <c r="L76" i="1"/>
  <c r="M76" i="1"/>
  <c r="L80" i="1"/>
  <c r="M80" i="1"/>
  <c r="L84" i="1"/>
  <c r="M84" i="1"/>
  <c r="L88" i="1"/>
  <c r="M88" i="1"/>
  <c r="O87" i="1"/>
  <c r="L92" i="1"/>
  <c r="M92" i="1"/>
  <c r="L170" i="1"/>
  <c r="M170" i="1"/>
  <c r="L178" i="1"/>
  <c r="M178" i="1"/>
  <c r="L186" i="1"/>
  <c r="M186" i="1"/>
  <c r="P68" i="1"/>
  <c r="Q68" i="1"/>
  <c r="P72" i="1"/>
  <c r="Q72" i="1"/>
  <c r="P76" i="1"/>
  <c r="Q76" i="1"/>
  <c r="P80" i="1"/>
  <c r="Q80" i="1"/>
  <c r="R78" i="1"/>
  <c r="P84" i="1"/>
  <c r="Q84" i="1"/>
  <c r="P88" i="1"/>
  <c r="Q88" i="1"/>
  <c r="P92" i="1"/>
  <c r="Q92" i="1"/>
  <c r="L69" i="1"/>
  <c r="M69" i="1"/>
  <c r="T69" i="1"/>
  <c r="L73" i="1"/>
  <c r="M73" i="1"/>
  <c r="L77" i="1"/>
  <c r="M77" i="1"/>
  <c r="L81" i="1"/>
  <c r="M81" i="1"/>
  <c r="L85" i="1"/>
  <c r="M85" i="1"/>
  <c r="N84" i="1"/>
  <c r="L89" i="1"/>
  <c r="M89" i="1"/>
  <c r="L66" i="1"/>
  <c r="M66" i="1"/>
  <c r="L168" i="1"/>
  <c r="M168" i="1"/>
  <c r="L176" i="1"/>
  <c r="M176" i="1"/>
  <c r="L184" i="1"/>
  <c r="M184" i="1"/>
  <c r="L192" i="1"/>
  <c r="M192" i="1"/>
  <c r="P69" i="1"/>
  <c r="Q69" i="1"/>
  <c r="P73" i="1"/>
  <c r="Q73" i="1"/>
  <c r="P77" i="1"/>
  <c r="Q77" i="1"/>
  <c r="P81" i="1"/>
  <c r="Q81" i="1"/>
  <c r="P85" i="1"/>
  <c r="Q85" i="1"/>
  <c r="P89" i="1"/>
  <c r="Q89" i="1"/>
  <c r="P66" i="1"/>
  <c r="Q66" i="1"/>
  <c r="L70" i="1"/>
  <c r="M70" i="1"/>
  <c r="L74" i="1"/>
  <c r="M74" i="1"/>
  <c r="L78" i="1"/>
  <c r="M78" i="1"/>
  <c r="T78" i="1"/>
  <c r="L82" i="1"/>
  <c r="M82" i="1"/>
  <c r="L86" i="1"/>
  <c r="M86" i="1"/>
  <c r="L90" i="1"/>
  <c r="M90" i="1"/>
  <c r="R60" i="1"/>
  <c r="P50" i="1"/>
  <c r="Q50" i="1"/>
  <c r="L101" i="1"/>
  <c r="M101" i="1"/>
  <c r="L97" i="1"/>
  <c r="M97" i="1"/>
  <c r="P100" i="1"/>
  <c r="Q100" i="1"/>
  <c r="P96" i="1"/>
  <c r="Q96" i="1"/>
  <c r="N157" i="1"/>
  <c r="L127" i="1"/>
  <c r="M127" i="1"/>
  <c r="L121" i="1"/>
  <c r="M121" i="1"/>
  <c r="L116" i="1"/>
  <c r="M116" i="1"/>
  <c r="L111" i="1"/>
  <c r="M111" i="1"/>
  <c r="L144" i="1"/>
  <c r="M144" i="1"/>
  <c r="S63" i="1"/>
  <c r="O60" i="1"/>
  <c r="L100" i="1"/>
  <c r="M100" i="1"/>
  <c r="L96" i="1"/>
  <c r="M96" i="1"/>
  <c r="P99" i="1"/>
  <c r="Q99" i="1"/>
  <c r="P95" i="1"/>
  <c r="Q95" i="1"/>
  <c r="L125" i="1"/>
  <c r="M125" i="1"/>
  <c r="L120" i="1"/>
  <c r="M120" i="1"/>
  <c r="L115" i="1"/>
  <c r="M115" i="1"/>
  <c r="L109" i="1"/>
  <c r="M109" i="1"/>
  <c r="L146" i="1"/>
  <c r="M146" i="1"/>
  <c r="L142" i="1"/>
  <c r="M142" i="1"/>
  <c r="L147" i="1"/>
  <c r="M147" i="1"/>
  <c r="L131" i="1"/>
  <c r="M131" i="1"/>
  <c r="L143" i="1"/>
  <c r="M143" i="1"/>
  <c r="L132" i="1"/>
  <c r="M132" i="1"/>
  <c r="P26" i="1"/>
  <c r="Q26" i="1"/>
  <c r="P12" i="1"/>
  <c r="Q12" i="1"/>
  <c r="L50" i="1"/>
  <c r="M50" i="1"/>
  <c r="P48" i="1"/>
  <c r="Q48" i="1"/>
  <c r="N63" i="1"/>
  <c r="L99" i="1"/>
  <c r="M99" i="1"/>
  <c r="L95" i="1"/>
  <c r="M95" i="1"/>
  <c r="P93" i="1"/>
  <c r="Q93" i="1"/>
  <c r="R93" i="1"/>
  <c r="P98" i="1"/>
  <c r="Q98" i="1"/>
  <c r="L106" i="1"/>
  <c r="M106" i="1"/>
  <c r="L124" i="1"/>
  <c r="M124" i="1"/>
  <c r="L119" i="1"/>
  <c r="M119" i="1"/>
  <c r="O118" i="1"/>
  <c r="L113" i="1"/>
  <c r="M113" i="1"/>
  <c r="N57" i="1"/>
  <c r="L11" i="1"/>
  <c r="M11" i="1"/>
  <c r="L129" i="1"/>
  <c r="M129" i="1"/>
  <c r="L110" i="1"/>
  <c r="M110" i="1"/>
  <c r="L114" i="1"/>
  <c r="M114" i="1"/>
  <c r="L118" i="1"/>
  <c r="M118" i="1"/>
  <c r="L122" i="1"/>
  <c r="M122" i="1"/>
  <c r="L126" i="1"/>
  <c r="M126" i="1"/>
  <c r="L9" i="1"/>
  <c r="P30" i="1"/>
  <c r="Q30" i="1"/>
  <c r="S30" i="1"/>
  <c r="P23" i="1"/>
  <c r="Q23" i="1"/>
  <c r="P19" i="1"/>
  <c r="Q19" i="1"/>
  <c r="P15" i="1"/>
  <c r="Q15" i="1"/>
  <c r="L201" i="1"/>
  <c r="M201" i="1"/>
  <c r="L197" i="1"/>
  <c r="M197" i="1"/>
  <c r="L198" i="1"/>
  <c r="M198" i="1"/>
  <c r="L202" i="1"/>
  <c r="M202" i="1"/>
  <c r="L196" i="1"/>
  <c r="M196" i="1"/>
  <c r="L199" i="1"/>
  <c r="M199" i="1"/>
  <c r="L203" i="1"/>
  <c r="M203" i="1"/>
  <c r="L200" i="1"/>
  <c r="M200" i="1"/>
  <c r="L204" i="1"/>
  <c r="M204" i="1"/>
  <c r="L22" i="1"/>
  <c r="M22" i="1"/>
  <c r="P9" i="1"/>
  <c r="Q9" i="1"/>
  <c r="P29" i="1"/>
  <c r="Q29" i="1"/>
  <c r="P25" i="1"/>
  <c r="Q25" i="1"/>
  <c r="P22" i="1"/>
  <c r="Q22" i="1"/>
  <c r="T22" i="1"/>
  <c r="W22" i="1"/>
  <c r="P18" i="1"/>
  <c r="Q18" i="1"/>
  <c r="R18" i="1"/>
  <c r="P14" i="1"/>
  <c r="Q14" i="1"/>
  <c r="P11" i="1"/>
  <c r="Q11" i="1"/>
  <c r="L49" i="1"/>
  <c r="M49" i="1"/>
  <c r="N48" i="1"/>
  <c r="L34" i="1"/>
  <c r="M34" i="1"/>
  <c r="P33" i="1"/>
  <c r="Q33" i="1"/>
  <c r="P35" i="1"/>
  <c r="Q35" i="1"/>
  <c r="L93" i="1"/>
  <c r="M93" i="1"/>
  <c r="T93" i="1"/>
  <c r="L98" i="1"/>
  <c r="M98" i="1"/>
  <c r="T98" i="1"/>
  <c r="Z98" i="1"/>
  <c r="L94" i="1"/>
  <c r="M94" i="1"/>
  <c r="T94" i="1"/>
  <c r="Z94" i="1"/>
  <c r="P101" i="1"/>
  <c r="Q101" i="1"/>
  <c r="P97" i="1"/>
  <c r="Q97" i="1"/>
  <c r="T97" i="1"/>
  <c r="Z97" i="1"/>
  <c r="L128" i="1"/>
  <c r="M128" i="1"/>
  <c r="L123" i="1"/>
  <c r="M123" i="1"/>
  <c r="L117" i="1"/>
  <c r="M117" i="1"/>
  <c r="L112" i="1"/>
  <c r="M112" i="1"/>
  <c r="L107" i="1"/>
  <c r="M107" i="1"/>
  <c r="L130" i="1"/>
  <c r="M130" i="1"/>
  <c r="AE99" i="1"/>
  <c r="AE93" i="1"/>
  <c r="AE87" i="1"/>
  <c r="AE81" i="1"/>
  <c r="AE75" i="1"/>
  <c r="AE69" i="1"/>
  <c r="AE63" i="1"/>
  <c r="AE57" i="1"/>
  <c r="AE51" i="1"/>
  <c r="AE45" i="1"/>
  <c r="AE39" i="1"/>
  <c r="AF102" i="1"/>
  <c r="AF96" i="1"/>
  <c r="AF90" i="1"/>
  <c r="AF84" i="1"/>
  <c r="AF78" i="1"/>
  <c r="AF72" i="1"/>
  <c r="AF66" i="1"/>
  <c r="AF60" i="1"/>
  <c r="AF54" i="1"/>
  <c r="AF48" i="1"/>
  <c r="AF42" i="1"/>
  <c r="AF36" i="1"/>
  <c r="AF33" i="1"/>
  <c r="AE24" i="1"/>
  <c r="AE12" i="1"/>
  <c r="AF30" i="1"/>
  <c r="AE27" i="1"/>
  <c r="AF24" i="1"/>
  <c r="AE18" i="1"/>
  <c r="AE9" i="1"/>
  <c r="AE21" i="1"/>
  <c r="AF15" i="1"/>
  <c r="AF27" i="1"/>
  <c r="AF12" i="1"/>
  <c r="AF9" i="1"/>
  <c r="AE15" i="1"/>
  <c r="T14" i="1"/>
  <c r="Z14" i="1"/>
  <c r="O136" i="1"/>
  <c r="R66" i="1"/>
  <c r="AF18" i="1"/>
  <c r="AF21" i="1"/>
  <c r="O145" i="1"/>
  <c r="R36" i="1"/>
  <c r="R30" i="1"/>
  <c r="R27" i="1"/>
  <c r="S27" i="1"/>
  <c r="W14" i="1"/>
  <c r="S18" i="1"/>
  <c r="S15" i="1"/>
  <c r="S9" i="1"/>
  <c r="T76" i="1"/>
  <c r="Z76" i="1"/>
  <c r="T84" i="1"/>
  <c r="W84" i="1"/>
  <c r="T79" i="1"/>
  <c r="W79" i="1"/>
  <c r="O57" i="1"/>
  <c r="N45" i="1"/>
  <c r="R39" i="1"/>
  <c r="O63" i="1"/>
  <c r="O102" i="1"/>
  <c r="S45" i="1"/>
  <c r="O99" i="1"/>
  <c r="T99" i="1"/>
  <c r="R15" i="1"/>
  <c r="R54" i="1"/>
  <c r="S78" i="1"/>
  <c r="N99" i="1"/>
  <c r="T81" i="1"/>
  <c r="N81" i="1"/>
  <c r="T11" i="1"/>
  <c r="Z11" i="1"/>
  <c r="R42" i="1"/>
  <c r="S42" i="1"/>
  <c r="S102" i="1"/>
  <c r="O51" i="1"/>
  <c r="S54" i="1"/>
  <c r="S36" i="1"/>
  <c r="T102" i="1"/>
  <c r="T95" i="1"/>
  <c r="Z95" i="1"/>
  <c r="T90" i="1"/>
  <c r="T82" i="1"/>
  <c r="Z82" i="1"/>
  <c r="T54" i="1"/>
  <c r="Z54" i="1"/>
  <c r="T33" i="1"/>
  <c r="Z33" i="1"/>
  <c r="T104" i="1"/>
  <c r="Z104" i="1"/>
  <c r="T57" i="1"/>
  <c r="T87" i="1"/>
  <c r="T55" i="1"/>
  <c r="Z55" i="1"/>
  <c r="T68" i="1"/>
  <c r="W68" i="1"/>
  <c r="T101" i="1"/>
  <c r="Z101" i="1"/>
  <c r="T74" i="1"/>
  <c r="Z74" i="1"/>
  <c r="T71" i="1"/>
  <c r="Z71" i="1"/>
  <c r="T61" i="1"/>
  <c r="Z61" i="1"/>
  <c r="T83" i="1"/>
  <c r="Z83" i="1"/>
  <c r="T65" i="1"/>
  <c r="Z65" i="1"/>
  <c r="T60" i="1"/>
  <c r="W94" i="1"/>
  <c r="AC94" i="1"/>
  <c r="T64" i="1"/>
  <c r="Z64" i="1"/>
  <c r="T63" i="1"/>
  <c r="T59" i="1"/>
  <c r="Z59" i="1"/>
  <c r="T62" i="1"/>
  <c r="Z62" i="1"/>
  <c r="T56" i="1"/>
  <c r="Z56" i="1"/>
  <c r="T53" i="1"/>
  <c r="Z53" i="1"/>
  <c r="T52" i="1"/>
  <c r="Z52" i="1"/>
  <c r="T51" i="1"/>
  <c r="T46" i="1"/>
  <c r="Z46" i="1"/>
  <c r="T44" i="1"/>
  <c r="Z44" i="1"/>
  <c r="T42" i="1"/>
  <c r="T41" i="1"/>
  <c r="W41" i="1"/>
  <c r="T39" i="1"/>
  <c r="T38" i="1"/>
  <c r="Z38" i="1"/>
  <c r="T37" i="1"/>
  <c r="Z37" i="1"/>
  <c r="T36" i="1"/>
  <c r="T35" i="1"/>
  <c r="Z35" i="1"/>
  <c r="L18" i="1"/>
  <c r="M18" i="1"/>
  <c r="L30" i="1"/>
  <c r="M30" i="1"/>
  <c r="L26" i="1"/>
  <c r="M26" i="1"/>
  <c r="L10" i="1"/>
  <c r="M10" i="1"/>
  <c r="L29" i="1"/>
  <c r="M29" i="1"/>
  <c r="L25" i="1"/>
  <c r="M25" i="1"/>
  <c r="L21" i="1"/>
  <c r="M21" i="1"/>
  <c r="L17" i="1"/>
  <c r="M17" i="1"/>
  <c r="L13" i="1"/>
  <c r="M13" i="1"/>
  <c r="L32" i="1"/>
  <c r="M32" i="1"/>
  <c r="L28" i="1"/>
  <c r="M28" i="1"/>
  <c r="L24" i="1"/>
  <c r="M24" i="1"/>
  <c r="L20" i="1"/>
  <c r="M20" i="1"/>
  <c r="L12" i="1"/>
  <c r="M12" i="1"/>
  <c r="M9" i="1"/>
  <c r="L31" i="1"/>
  <c r="M31" i="1"/>
  <c r="L27" i="1"/>
  <c r="M27" i="1"/>
  <c r="L23" i="1"/>
  <c r="M23" i="1"/>
  <c r="L19" i="1"/>
  <c r="M19" i="1"/>
  <c r="L15" i="1"/>
  <c r="M15" i="1"/>
  <c r="T85" i="1"/>
  <c r="Z85" i="1"/>
  <c r="S57" i="1"/>
  <c r="N102" i="1"/>
  <c r="N72" i="1"/>
  <c r="S66" i="1"/>
  <c r="R24" i="1"/>
  <c r="T47" i="1"/>
  <c r="Z47" i="1"/>
  <c r="T40" i="1"/>
  <c r="Z40" i="1"/>
  <c r="O39" i="1"/>
  <c r="R84" i="1"/>
  <c r="O42" i="1"/>
  <c r="N36" i="1"/>
  <c r="O66" i="1"/>
  <c r="O157" i="1"/>
  <c r="T45" i="1"/>
  <c r="T58" i="1"/>
  <c r="Z58" i="1"/>
  <c r="T86" i="1"/>
  <c r="Z86" i="1"/>
  <c r="T34" i="1"/>
  <c r="W34" i="1"/>
  <c r="AC34" i="1"/>
  <c r="O115" i="1"/>
  <c r="R99" i="1"/>
  <c r="T73" i="1"/>
  <c r="T92" i="1"/>
  <c r="S24" i="1"/>
  <c r="R63" i="1"/>
  <c r="R12" i="1"/>
  <c r="W103" i="1"/>
  <c r="W54" i="1"/>
  <c r="O69" i="1"/>
  <c r="R81" i="1"/>
  <c r="R9" i="1"/>
  <c r="R96" i="1"/>
  <c r="T100" i="1"/>
  <c r="Z100" i="1"/>
  <c r="R48" i="1"/>
  <c r="N75" i="1"/>
  <c r="S87" i="1"/>
  <c r="S72" i="1"/>
  <c r="O78" i="1"/>
  <c r="T91" i="1"/>
  <c r="Z91" i="1"/>
  <c r="R75" i="1"/>
  <c r="Z34" i="1"/>
  <c r="T50" i="1"/>
  <c r="Z50" i="1"/>
  <c r="T77" i="1"/>
  <c r="W77" i="1"/>
  <c r="W33" i="1"/>
  <c r="AC33" i="1"/>
  <c r="S48" i="1"/>
  <c r="R90" i="1"/>
  <c r="S90" i="1"/>
  <c r="O33" i="1"/>
  <c r="S75" i="1"/>
  <c r="O75" i="1"/>
  <c r="N66" i="1"/>
  <c r="S96" i="1"/>
  <c r="N118" i="1"/>
  <c r="S33" i="1"/>
  <c r="T66" i="1"/>
  <c r="T80" i="1"/>
  <c r="Z80" i="1"/>
  <c r="T88" i="1"/>
  <c r="Z88" i="1"/>
  <c r="T70" i="1"/>
  <c r="Z70" i="1"/>
  <c r="N78" i="1"/>
  <c r="S81" i="1"/>
  <c r="R72" i="1"/>
  <c r="S12" i="1"/>
  <c r="O54" i="1"/>
  <c r="O36" i="1"/>
  <c r="O160" i="1"/>
  <c r="N96" i="1"/>
  <c r="W35" i="1"/>
  <c r="W48" i="1"/>
  <c r="W81" i="1"/>
  <c r="W98" i="1"/>
  <c r="AC98" i="1"/>
  <c r="T72" i="1"/>
  <c r="Z72" i="1"/>
  <c r="T96" i="1"/>
  <c r="U96" i="1"/>
  <c r="O96" i="1"/>
  <c r="N130" i="1"/>
  <c r="O130" i="1"/>
  <c r="O199" i="1"/>
  <c r="N199" i="1"/>
  <c r="N127" i="1"/>
  <c r="O127" i="1"/>
  <c r="N181" i="1"/>
  <c r="O181" i="1"/>
  <c r="O193" i="1"/>
  <c r="N193" i="1"/>
  <c r="N154" i="1"/>
  <c r="O154" i="1"/>
  <c r="N148" i="1"/>
  <c r="O148" i="1"/>
  <c r="W76" i="1"/>
  <c r="N196" i="1"/>
  <c r="O196" i="1"/>
  <c r="O124" i="1"/>
  <c r="N124" i="1"/>
  <c r="N109" i="1"/>
  <c r="O109" i="1"/>
  <c r="N184" i="1"/>
  <c r="O184" i="1"/>
  <c r="R87" i="1"/>
  <c r="N172" i="1"/>
  <c r="O172" i="1"/>
  <c r="N187" i="1"/>
  <c r="O187" i="1"/>
  <c r="R102" i="1"/>
  <c r="N139" i="1"/>
  <c r="O139" i="1"/>
  <c r="O133" i="1"/>
  <c r="N133" i="1"/>
  <c r="W97" i="1"/>
  <c r="AC97" i="1"/>
  <c r="N93" i="1"/>
  <c r="O93" i="1"/>
  <c r="S93" i="1"/>
  <c r="N112" i="1"/>
  <c r="O112" i="1"/>
  <c r="N202" i="1"/>
  <c r="O202" i="1"/>
  <c r="O106" i="1"/>
  <c r="N106" i="1"/>
  <c r="N115" i="1"/>
  <c r="T89" i="1"/>
  <c r="N69" i="1"/>
  <c r="N90" i="1"/>
  <c r="N166" i="1"/>
  <c r="O166" i="1"/>
  <c r="N169" i="1"/>
  <c r="O169" i="1"/>
  <c r="N51" i="1"/>
  <c r="S51" i="1"/>
  <c r="T49" i="1"/>
  <c r="W49" i="1"/>
  <c r="R21" i="1"/>
  <c r="Z22" i="1"/>
  <c r="AC22" i="1"/>
  <c r="N145" i="1"/>
  <c r="S21" i="1"/>
  <c r="O142" i="1"/>
  <c r="N142" i="1"/>
  <c r="S99" i="1"/>
  <c r="N121" i="1"/>
  <c r="O121" i="1"/>
  <c r="S69" i="1"/>
  <c r="O81" i="1"/>
  <c r="N178" i="1"/>
  <c r="O178" i="1"/>
  <c r="O84" i="1"/>
  <c r="N87" i="1"/>
  <c r="N190" i="1"/>
  <c r="O190" i="1"/>
  <c r="N175" i="1"/>
  <c r="O175" i="1"/>
  <c r="N42" i="1"/>
  <c r="O151" i="1"/>
  <c r="N151" i="1"/>
  <c r="N54" i="1"/>
  <c r="N136" i="1"/>
  <c r="O48" i="1"/>
  <c r="AC14" i="1"/>
  <c r="T9" i="1"/>
  <c r="Z9" i="1"/>
  <c r="Z36" i="1"/>
  <c r="U36" i="1"/>
  <c r="V36" i="1"/>
  <c r="Z57" i="1"/>
  <c r="V57" i="1"/>
  <c r="U57" i="1"/>
  <c r="AI57" i="1"/>
  <c r="Z102" i="1"/>
  <c r="U102" i="1"/>
  <c r="V102" i="1"/>
  <c r="Z99" i="1"/>
  <c r="W11" i="1"/>
  <c r="AC11" i="1"/>
  <c r="T17" i="1"/>
  <c r="Z17" i="1"/>
  <c r="Z63" i="1"/>
  <c r="U63" i="1"/>
  <c r="AI63" i="1"/>
  <c r="V63" i="1"/>
  <c r="T28" i="1"/>
  <c r="Z28" i="1"/>
  <c r="V33" i="1"/>
  <c r="U33" i="1"/>
  <c r="Z75" i="1"/>
  <c r="U75" i="1"/>
  <c r="P175" i="1"/>
  <c r="V75" i="1"/>
  <c r="W87" i="1"/>
  <c r="U87" i="1"/>
  <c r="Z78" i="1"/>
  <c r="T19" i="1"/>
  <c r="Z19" i="1"/>
  <c r="T10" i="1"/>
  <c r="W10" i="1"/>
  <c r="Z39" i="1"/>
  <c r="U39" i="1"/>
  <c r="V39" i="1"/>
  <c r="V72" i="1"/>
  <c r="U72" i="1"/>
  <c r="T23" i="1"/>
  <c r="Z23" i="1"/>
  <c r="T26" i="1"/>
  <c r="Z26" i="1"/>
  <c r="Z69" i="1"/>
  <c r="U69" i="1"/>
  <c r="V69" i="1"/>
  <c r="W99" i="1"/>
  <c r="U93" i="1"/>
  <c r="V93" i="1"/>
  <c r="T27" i="1"/>
  <c r="N27" i="1"/>
  <c r="O27" i="1"/>
  <c r="T16" i="1"/>
  <c r="Z16" i="1"/>
  <c r="T32" i="1"/>
  <c r="Z32" i="1"/>
  <c r="T25" i="1"/>
  <c r="Z25" i="1"/>
  <c r="O30" i="1"/>
  <c r="T30" i="1"/>
  <c r="N30" i="1"/>
  <c r="Z45" i="1"/>
  <c r="U45" i="1"/>
  <c r="V45" i="1"/>
  <c r="Z48" i="1"/>
  <c r="AC48" i="1"/>
  <c r="Z66" i="1"/>
  <c r="V66" i="1"/>
  <c r="U66" i="1"/>
  <c r="Z93" i="1"/>
  <c r="Z60" i="1"/>
  <c r="V60" i="1"/>
  <c r="U60" i="1"/>
  <c r="AI60" i="1"/>
  <c r="W102" i="1"/>
  <c r="Z79" i="1"/>
  <c r="AC79" i="1"/>
  <c r="W93" i="1"/>
  <c r="V54" i="1"/>
  <c r="U54" i="1"/>
  <c r="Z90" i="1"/>
  <c r="V90" i="1"/>
  <c r="U90" i="1"/>
  <c r="Z81" i="1"/>
  <c r="U81" i="1"/>
  <c r="V81" i="1"/>
  <c r="Z84" i="1"/>
  <c r="AC84" i="1"/>
  <c r="V84" i="1"/>
  <c r="U84" i="1"/>
  <c r="O24" i="1"/>
  <c r="T24" i="1"/>
  <c r="N24" i="1"/>
  <c r="O12" i="1"/>
  <c r="T12" i="1"/>
  <c r="N12" i="1"/>
  <c r="T21" i="1"/>
  <c r="N21" i="1"/>
  <c r="O21" i="1"/>
  <c r="Z51" i="1"/>
  <c r="U51" i="1"/>
  <c r="V51" i="1"/>
  <c r="T15" i="1"/>
  <c r="N15" i="1"/>
  <c r="O15" i="1"/>
  <c r="T31" i="1"/>
  <c r="Z31" i="1"/>
  <c r="T20" i="1"/>
  <c r="Z20" i="1"/>
  <c r="T13" i="1"/>
  <c r="Z13" i="1"/>
  <c r="T29" i="1"/>
  <c r="Z29" i="1"/>
  <c r="O18" i="1"/>
  <c r="T18" i="1"/>
  <c r="N18" i="1"/>
  <c r="Z42" i="1"/>
  <c r="V42" i="1"/>
  <c r="U42" i="1"/>
  <c r="AA54" i="1"/>
  <c r="AB54" i="1"/>
  <c r="Z96" i="1"/>
  <c r="V96" i="1"/>
  <c r="W95" i="1"/>
  <c r="AC95" i="1"/>
  <c r="AC103" i="1"/>
  <c r="W101" i="1"/>
  <c r="AC101" i="1"/>
  <c r="W100" i="1"/>
  <c r="AC100" i="1"/>
  <c r="AC76" i="1"/>
  <c r="W86" i="1"/>
  <c r="AC86" i="1"/>
  <c r="Z77" i="1"/>
  <c r="AC77" i="1"/>
  <c r="W69" i="1"/>
  <c r="W83" i="1"/>
  <c r="AC83" i="1"/>
  <c r="W78" i="1"/>
  <c r="W72" i="1"/>
  <c r="W67" i="1"/>
  <c r="AC67" i="1"/>
  <c r="W74" i="1"/>
  <c r="AC74" i="1"/>
  <c r="W82" i="1"/>
  <c r="AC82" i="1"/>
  <c r="W90" i="1"/>
  <c r="W60" i="1"/>
  <c r="W61" i="1"/>
  <c r="AC61" i="1"/>
  <c r="W66" i="1"/>
  <c r="W62" i="1"/>
  <c r="AC62" i="1"/>
  <c r="W59" i="1"/>
  <c r="AC59" i="1"/>
  <c r="W64" i="1"/>
  <c r="AC64" i="1"/>
  <c r="W52" i="1"/>
  <c r="AC52" i="1"/>
  <c r="W42" i="1"/>
  <c r="W40" i="1"/>
  <c r="AC40" i="1"/>
  <c r="W46" i="1"/>
  <c r="AC46" i="1"/>
  <c r="W50" i="1"/>
  <c r="X48" i="1"/>
  <c r="W44" i="1"/>
  <c r="AC44" i="1"/>
  <c r="W36" i="1"/>
  <c r="W55" i="1"/>
  <c r="AC55" i="1"/>
  <c r="Z41" i="1"/>
  <c r="AC41" i="1"/>
  <c r="Z49" i="1"/>
  <c r="AC49" i="1"/>
  <c r="W37" i="1"/>
  <c r="AC37" i="1"/>
  <c r="W39" i="1"/>
  <c r="W43" i="1"/>
  <c r="AC43" i="1"/>
  <c r="W45" i="1"/>
  <c r="W47" i="1"/>
  <c r="AC47" i="1"/>
  <c r="W51" i="1"/>
  <c r="W53" i="1"/>
  <c r="AC53" i="1"/>
  <c r="W58" i="1"/>
  <c r="AC58" i="1"/>
  <c r="W57" i="1"/>
  <c r="W91" i="1"/>
  <c r="AC91" i="1"/>
  <c r="AC35" i="1"/>
  <c r="AC38" i="1"/>
  <c r="AC54" i="1"/>
  <c r="W56" i="1"/>
  <c r="AC56" i="1"/>
  <c r="W63" i="1"/>
  <c r="W65" i="1"/>
  <c r="AC65" i="1"/>
  <c r="W75" i="1"/>
  <c r="W85" i="1"/>
  <c r="AC85" i="1"/>
  <c r="W71" i="1"/>
  <c r="AC71" i="1"/>
  <c r="Z68" i="1"/>
  <c r="AC68" i="1"/>
  <c r="Z87" i="1"/>
  <c r="W88" i="1"/>
  <c r="AC88" i="1"/>
  <c r="W104" i="1"/>
  <c r="AC104" i="1"/>
  <c r="N9" i="1"/>
  <c r="Z92" i="1"/>
  <c r="W92" i="1"/>
  <c r="AC92" i="1"/>
  <c r="U99" i="1"/>
  <c r="Z73" i="1"/>
  <c r="W73" i="1"/>
  <c r="W26" i="1"/>
  <c r="AC26" i="1"/>
  <c r="AC42" i="1"/>
  <c r="W70" i="1"/>
  <c r="AC70" i="1"/>
  <c r="W80" i="1"/>
  <c r="AC80" i="1"/>
  <c r="U78" i="1"/>
  <c r="AI78" i="1"/>
  <c r="V99" i="1"/>
  <c r="P189" i="1"/>
  <c r="AI87" i="1"/>
  <c r="P135" i="1"/>
  <c r="AI36" i="1"/>
  <c r="P201" i="1"/>
  <c r="AI96" i="1"/>
  <c r="P186" i="1"/>
  <c r="AI84" i="1"/>
  <c r="P181" i="1"/>
  <c r="AI81" i="1"/>
  <c r="P198" i="1"/>
  <c r="AI93" i="1"/>
  <c r="P173" i="1"/>
  <c r="AI72" i="1"/>
  <c r="P137" i="1"/>
  <c r="AI39" i="1"/>
  <c r="P178" i="1"/>
  <c r="P130" i="1"/>
  <c r="AI33" i="1"/>
  <c r="P155" i="1"/>
  <c r="AI54" i="1"/>
  <c r="W25" i="1"/>
  <c r="AC25" i="1"/>
  <c r="V78" i="1"/>
  <c r="P203" i="1"/>
  <c r="AI99" i="1"/>
  <c r="P194" i="1"/>
  <c r="AI102" i="1"/>
  <c r="P148" i="1"/>
  <c r="AI45" i="1"/>
  <c r="P169" i="1"/>
  <c r="AI69" i="1"/>
  <c r="AC50" i="1"/>
  <c r="P141" i="1"/>
  <c r="AI42" i="1"/>
  <c r="P153" i="1"/>
  <c r="AI51" i="1"/>
  <c r="P192" i="1"/>
  <c r="AI90" i="1"/>
  <c r="P166" i="1"/>
  <c r="AI66" i="1"/>
  <c r="P177" i="1"/>
  <c r="AI75" i="1"/>
  <c r="P140" i="1"/>
  <c r="P176" i="1"/>
  <c r="P202" i="1"/>
  <c r="P150" i="1"/>
  <c r="W27" i="1"/>
  <c r="P151" i="1"/>
  <c r="P196" i="1"/>
  <c r="W96" i="1"/>
  <c r="Y96" i="1"/>
  <c r="P195" i="1"/>
  <c r="P185" i="1"/>
  <c r="Q184" i="1"/>
  <c r="P171" i="1"/>
  <c r="P184" i="1"/>
  <c r="P143" i="1"/>
  <c r="W12" i="1"/>
  <c r="P182" i="1"/>
  <c r="P157" i="1"/>
  <c r="P158" i="1"/>
  <c r="P159" i="1"/>
  <c r="P134" i="1"/>
  <c r="P188" i="1"/>
  <c r="P138" i="1"/>
  <c r="P187" i="1"/>
  <c r="P172" i="1"/>
  <c r="P136" i="1"/>
  <c r="P199" i="1"/>
  <c r="R175" i="1"/>
  <c r="P132" i="1"/>
  <c r="P152" i="1"/>
  <c r="Z89" i="1"/>
  <c r="AA87" i="1"/>
  <c r="W89" i="1"/>
  <c r="Y87" i="1"/>
  <c r="P179" i="1"/>
  <c r="P174" i="1"/>
  <c r="P193" i="1"/>
  <c r="P180" i="1"/>
  <c r="P197" i="1"/>
  <c r="V48" i="1"/>
  <c r="P165" i="1"/>
  <c r="P164" i="1"/>
  <c r="P163" i="1"/>
  <c r="P183" i="1"/>
  <c r="P190" i="1"/>
  <c r="P149" i="1"/>
  <c r="P200" i="1"/>
  <c r="P156" i="1"/>
  <c r="P139" i="1"/>
  <c r="P204" i="1"/>
  <c r="R202" i="1"/>
  <c r="P154" i="1"/>
  <c r="P170" i="1"/>
  <c r="P144" i="1"/>
  <c r="Y48" i="1"/>
  <c r="P162" i="1"/>
  <c r="P161" i="1"/>
  <c r="P160" i="1"/>
  <c r="U48" i="1"/>
  <c r="AI48" i="1"/>
  <c r="V87" i="1"/>
  <c r="P191" i="1"/>
  <c r="P142" i="1"/>
  <c r="P133" i="1"/>
  <c r="P131" i="1"/>
  <c r="Q130" i="1"/>
  <c r="W13" i="1"/>
  <c r="AC13" i="1"/>
  <c r="W29" i="1"/>
  <c r="AC29" i="1"/>
  <c r="P167" i="1"/>
  <c r="P168" i="1"/>
  <c r="W20" i="1"/>
  <c r="AC20" i="1"/>
  <c r="W23" i="1"/>
  <c r="AC23" i="1"/>
  <c r="W16" i="1"/>
  <c r="AC16" i="1"/>
  <c r="W9" i="1"/>
  <c r="AC9" i="1"/>
  <c r="AA66" i="1"/>
  <c r="AB66" i="1"/>
  <c r="Y81" i="1"/>
  <c r="AA78" i="1"/>
  <c r="AB78" i="1"/>
  <c r="Y84" i="1"/>
  <c r="AA60" i="1"/>
  <c r="AB60" i="1"/>
  <c r="AC51" i="1"/>
  <c r="X51" i="1"/>
  <c r="Y51" i="1"/>
  <c r="AC60" i="1"/>
  <c r="X60" i="1"/>
  <c r="Y60" i="1"/>
  <c r="AC69" i="1"/>
  <c r="AA96" i="1"/>
  <c r="AB96" i="1"/>
  <c r="V18" i="1"/>
  <c r="Z18" i="1"/>
  <c r="U18" i="1"/>
  <c r="AI18" i="1"/>
  <c r="U15" i="1"/>
  <c r="AI15" i="1"/>
  <c r="V15" i="1"/>
  <c r="Z15" i="1"/>
  <c r="AA51" i="1"/>
  <c r="AB51" i="1"/>
  <c r="V21" i="1"/>
  <c r="U21" i="1"/>
  <c r="AI21" i="1"/>
  <c r="Z21" i="1"/>
  <c r="AB90" i="1"/>
  <c r="AA90" i="1"/>
  <c r="AC102" i="1"/>
  <c r="X102" i="1"/>
  <c r="Y102" i="1"/>
  <c r="AA93" i="1"/>
  <c r="AB93" i="1"/>
  <c r="V30" i="1"/>
  <c r="Z30" i="1"/>
  <c r="U30" i="1"/>
  <c r="AI30" i="1"/>
  <c r="X81" i="1"/>
  <c r="AA39" i="1"/>
  <c r="AB39" i="1"/>
  <c r="W19" i="1"/>
  <c r="AC19" i="1"/>
  <c r="AB33" i="1"/>
  <c r="AA33" i="1"/>
  <c r="X84" i="1"/>
  <c r="AA63" i="1"/>
  <c r="AB63" i="1"/>
  <c r="AB57" i="1"/>
  <c r="AA57" i="1"/>
  <c r="X33" i="1"/>
  <c r="Y33" i="1"/>
  <c r="AC39" i="1"/>
  <c r="X39" i="1"/>
  <c r="Y39" i="1"/>
  <c r="X42" i="1"/>
  <c r="Y42" i="1"/>
  <c r="AC90" i="1"/>
  <c r="Y90" i="1"/>
  <c r="X90" i="1"/>
  <c r="AC72" i="1"/>
  <c r="X72" i="1"/>
  <c r="Y72" i="1"/>
  <c r="AA42" i="1"/>
  <c r="AB42" i="1"/>
  <c r="W31" i="1"/>
  <c r="AC31" i="1"/>
  <c r="W15" i="1"/>
  <c r="V24" i="1"/>
  <c r="U24" i="1"/>
  <c r="AI24" i="1"/>
  <c r="Z24" i="1"/>
  <c r="AA81" i="1"/>
  <c r="AB81" i="1"/>
  <c r="AC96" i="1"/>
  <c r="AA45" i="1"/>
  <c r="AB45" i="1"/>
  <c r="W32" i="1"/>
  <c r="AC32" i="1"/>
  <c r="AA69" i="1"/>
  <c r="AB69" i="1"/>
  <c r="AC81" i="1"/>
  <c r="AA75" i="1"/>
  <c r="AB75" i="1"/>
  <c r="AA102" i="1"/>
  <c r="AB102" i="1"/>
  <c r="Y54" i="1"/>
  <c r="AB36" i="1"/>
  <c r="AA36" i="1"/>
  <c r="AC57" i="1"/>
  <c r="Y57" i="1"/>
  <c r="X57" i="1"/>
  <c r="AC75" i="1"/>
  <c r="X75" i="1"/>
  <c r="Y75" i="1"/>
  <c r="AC36" i="1"/>
  <c r="X36" i="1"/>
  <c r="Y36" i="1"/>
  <c r="AC63" i="1"/>
  <c r="X63" i="1"/>
  <c r="Y63" i="1"/>
  <c r="AC87" i="1"/>
  <c r="AC45" i="1"/>
  <c r="Y45" i="1"/>
  <c r="X45" i="1"/>
  <c r="AC66" i="1"/>
  <c r="Y66" i="1"/>
  <c r="X66" i="1"/>
  <c r="AC78" i="1"/>
  <c r="X78" i="1"/>
  <c r="W18" i="1"/>
  <c r="W21" i="1"/>
  <c r="V12" i="1"/>
  <c r="U12" i="1"/>
  <c r="AI12" i="1"/>
  <c r="Z12" i="1"/>
  <c r="AC12" i="1"/>
  <c r="W24" i="1"/>
  <c r="AA84" i="1"/>
  <c r="AB84" i="1"/>
  <c r="AC93" i="1"/>
  <c r="X93" i="1"/>
  <c r="Y93" i="1"/>
  <c r="AB48" i="1"/>
  <c r="AA48" i="1"/>
  <c r="W30" i="1"/>
  <c r="U27" i="1"/>
  <c r="AI27" i="1"/>
  <c r="V27" i="1"/>
  <c r="Z27" i="1"/>
  <c r="AC99" i="1"/>
  <c r="Y99" i="1"/>
  <c r="X99" i="1"/>
  <c r="AA72" i="1"/>
  <c r="AB72" i="1"/>
  <c r="V9" i="1"/>
  <c r="U9" i="1"/>
  <c r="AI9" i="1"/>
  <c r="Z10" i="1"/>
  <c r="W28" i="1"/>
  <c r="AC28" i="1"/>
  <c r="W17" i="1"/>
  <c r="AC17" i="1"/>
  <c r="AB99" i="1"/>
  <c r="AA99" i="1"/>
  <c r="X54" i="1"/>
  <c r="X87" i="1"/>
  <c r="Y69" i="1"/>
  <c r="Q178" i="1"/>
  <c r="AC73" i="1"/>
  <c r="R178" i="1"/>
  <c r="Q175" i="1"/>
  <c r="Y78" i="1"/>
  <c r="X69" i="1"/>
  <c r="AB87" i="1"/>
  <c r="Q169" i="1"/>
  <c r="Q181" i="1"/>
  <c r="Q193" i="1"/>
  <c r="Q166" i="1"/>
  <c r="X96" i="1"/>
  <c r="R151" i="1"/>
  <c r="Q148" i="1"/>
  <c r="R184" i="1"/>
  <c r="Q151" i="1"/>
  <c r="R196" i="1"/>
  <c r="AC89" i="1"/>
  <c r="Q160" i="1"/>
  <c r="R160" i="1"/>
  <c r="Q196" i="1"/>
  <c r="Q202" i="1"/>
  <c r="Q187" i="1"/>
  <c r="R187" i="1"/>
  <c r="R148" i="1"/>
  <c r="Q190" i="1"/>
  <c r="R190" i="1"/>
  <c r="Q157" i="1"/>
  <c r="R157" i="1"/>
  <c r="X12" i="1"/>
  <c r="R169" i="1"/>
  <c r="R130" i="1"/>
  <c r="R181" i="1"/>
  <c r="Q142" i="1"/>
  <c r="R142" i="1"/>
  <c r="Y12" i="1"/>
  <c r="Q133" i="1"/>
  <c r="R133" i="1"/>
  <c r="P145" i="1"/>
  <c r="P146" i="1"/>
  <c r="P147" i="1"/>
  <c r="Q154" i="1"/>
  <c r="R154" i="1"/>
  <c r="Q163" i="1"/>
  <c r="R163" i="1"/>
  <c r="Q199" i="1"/>
  <c r="R199" i="1"/>
  <c r="Q172" i="1"/>
  <c r="R172" i="1"/>
  <c r="P110" i="1"/>
  <c r="P109" i="1"/>
  <c r="P111" i="1"/>
  <c r="P124" i="1"/>
  <c r="P126" i="1"/>
  <c r="P125" i="1"/>
  <c r="Y9" i="1"/>
  <c r="P122" i="1"/>
  <c r="P121" i="1"/>
  <c r="P123" i="1"/>
  <c r="Y27" i="1"/>
  <c r="X9" i="1"/>
  <c r="R193" i="1"/>
  <c r="R166" i="1"/>
  <c r="P116" i="1"/>
  <c r="P117" i="1"/>
  <c r="P115" i="1"/>
  <c r="P119" i="1"/>
  <c r="P120" i="1"/>
  <c r="P118" i="1"/>
  <c r="P113" i="1"/>
  <c r="P114" i="1"/>
  <c r="P112" i="1"/>
  <c r="P106" i="1"/>
  <c r="P107" i="1"/>
  <c r="P108" i="1"/>
  <c r="Q139" i="1"/>
  <c r="R139" i="1"/>
  <c r="Q136" i="1"/>
  <c r="R136" i="1"/>
  <c r="P127" i="1"/>
  <c r="P129" i="1"/>
  <c r="P128" i="1"/>
  <c r="AC30" i="1"/>
  <c r="Y30" i="1"/>
  <c r="X30" i="1"/>
  <c r="AC15" i="1"/>
  <c r="Y15" i="1"/>
  <c r="X15" i="1"/>
  <c r="AC21" i="1"/>
  <c r="X21" i="1"/>
  <c r="Y21" i="1"/>
  <c r="AA9" i="1"/>
  <c r="AB9" i="1"/>
  <c r="AA27" i="1"/>
  <c r="AB27" i="1"/>
  <c r="AB12" i="1"/>
  <c r="AA12" i="1"/>
  <c r="AC18" i="1"/>
  <c r="Y18" i="1"/>
  <c r="X18" i="1"/>
  <c r="X27" i="1"/>
  <c r="AB24" i="1"/>
  <c r="AA24" i="1"/>
  <c r="AB30" i="1"/>
  <c r="AA30" i="1"/>
  <c r="AC27" i="1"/>
  <c r="AA21" i="1"/>
  <c r="AB21" i="1"/>
  <c r="Y24" i="1"/>
  <c r="AC24" i="1"/>
  <c r="X24" i="1"/>
  <c r="AC10" i="1"/>
  <c r="AA15" i="1"/>
  <c r="AB15" i="1"/>
  <c r="AA18" i="1"/>
  <c r="AB18" i="1"/>
  <c r="R145" i="1"/>
  <c r="Q145" i="1"/>
  <c r="Q109" i="1"/>
  <c r="R109" i="1"/>
  <c r="Q124" i="1"/>
  <c r="R124" i="1"/>
  <c r="R121" i="1"/>
  <c r="Q121" i="1"/>
  <c r="Q115" i="1"/>
  <c r="R115" i="1"/>
  <c r="Q118" i="1"/>
  <c r="R118" i="1"/>
  <c r="Q112" i="1"/>
  <c r="R112" i="1"/>
  <c r="R106" i="1"/>
  <c r="Q106" i="1"/>
  <c r="Q127" i="1"/>
  <c r="R127" i="1"/>
</calcChain>
</file>

<file path=xl/sharedStrings.xml><?xml version="1.0" encoding="utf-8"?>
<sst xmlns="http://schemas.openxmlformats.org/spreadsheetml/2006/main" count="308" uniqueCount="259">
  <si>
    <t>bacteria fitc | Mean (FITC-A)</t>
  </si>
  <si>
    <t>beads | Count</t>
  </si>
  <si>
    <t>HNA' | Count</t>
  </si>
  <si>
    <t>LNA | Count</t>
  </si>
  <si>
    <t>trucount | Count</t>
  </si>
  <si>
    <t>PI | Count</t>
  </si>
  <si>
    <t>031019_T0-A_Pi_001.fcs</t>
  </si>
  <si>
    <t>031019_T0-A_Pi_002.fcs</t>
  </si>
  <si>
    <t>031019_T0-A_Pi_003.fcs</t>
  </si>
  <si>
    <t>031019_T0-A_S_001.fcs</t>
  </si>
  <si>
    <t>031019_T0-A_S_002.fcs</t>
  </si>
  <si>
    <t>031019_T0-A_S_003.fcs</t>
  </si>
  <si>
    <t>031019_T0-B_Pi_001.fcs</t>
  </si>
  <si>
    <t>031019_T0-B_Pi_002.fcs</t>
  </si>
  <si>
    <t>031019_T0-B_Pi_003.fcs</t>
  </si>
  <si>
    <t>031019_T0-B_S_001.fcs</t>
  </si>
  <si>
    <t>031019_T0-B_S_002.fcs</t>
  </si>
  <si>
    <t>031019_T0-B_S_003.fcs</t>
  </si>
  <si>
    <t>031019_T6-A-C_Pi_001.fcs</t>
  </si>
  <si>
    <t>031019_T6-A-C_Pi_002.fcs</t>
  </si>
  <si>
    <t>031019_T6-A-C_Pi_003.fcs</t>
  </si>
  <si>
    <t>031019_T6-A-C_S_001.fcs</t>
  </si>
  <si>
    <t>031019_T6-A-C_S_002.fcs</t>
  </si>
  <si>
    <t>031019_T6-A-C_S_003.fcs</t>
  </si>
  <si>
    <t>031019_T6-A-GP_Pi_001.fcs</t>
  </si>
  <si>
    <t>031019_T6-A-GP_Pi_002.fcs</t>
  </si>
  <si>
    <t>031019_T6-A-GP_Pi_003.fcs</t>
  </si>
  <si>
    <t>031019_T6-A-GP_S_001.fcs</t>
  </si>
  <si>
    <t>031019_T6-A-GP_S_002.fcs</t>
  </si>
  <si>
    <t>031019_T6-A-GP_S_003.fcs</t>
  </si>
  <si>
    <t>031019_T6-A-O2_Pi_001.fcs</t>
  </si>
  <si>
    <t>031019_T6-A-O2_Pi_002.fcs</t>
  </si>
  <si>
    <t>031019_T6-A-O2_Pi_003.fcs</t>
  </si>
  <si>
    <t>031019_T6-A-O2_S_001.fcs</t>
  </si>
  <si>
    <t>031019_T6-A-O2_S_002.fcs</t>
  </si>
  <si>
    <t>031019_T6-A-O2_S_003.fcs</t>
  </si>
  <si>
    <t>031019_T6-B-C_Pi_001.fcs</t>
  </si>
  <si>
    <t>031019_T6-B-C_Pi_002.fcs</t>
  </si>
  <si>
    <t>031019_T6-B-C_Pi_003.fcs</t>
  </si>
  <si>
    <t>031019_T6-B-C_S_001.fcs</t>
  </si>
  <si>
    <t>031019_T6-B-C_S_002.fcs</t>
  </si>
  <si>
    <t>031019_T6-B-C_S_003.fcs</t>
  </si>
  <si>
    <t>031019_T6-B-GP_Pi_001.fcs</t>
  </si>
  <si>
    <t>031019_T6-B-GP_Pi_002.fcs</t>
  </si>
  <si>
    <t>031019_T6-B-GP_Pi_003.fcs</t>
  </si>
  <si>
    <t>031019_T6-B-GP_S_001.fcs</t>
  </si>
  <si>
    <t>031019_T6-B-GP_S_002.fcs</t>
  </si>
  <si>
    <t>031019_T6-B-GP_S_003.fcs</t>
  </si>
  <si>
    <t>031019_T6-B-O2_Pi_001.fcs</t>
  </si>
  <si>
    <t>031019_T6-B-O2_Pi_002.fcs</t>
  </si>
  <si>
    <t>031019_T6-B-O2_Pi_003.fcs</t>
  </si>
  <si>
    <t>031019_T6-B-O2_S_001.fcs</t>
  </si>
  <si>
    <t>031019_T6-B-O2_S_002.fcs</t>
  </si>
  <si>
    <t>031019_T6-B-O2_S_003.fcs</t>
  </si>
  <si>
    <t>031019_trucount_001.fcs</t>
  </si>
  <si>
    <t>beads | Mean (FITC-A)</t>
  </si>
  <si>
    <t>beads</t>
  </si>
  <si>
    <t>pbs</t>
  </si>
  <si>
    <t>trucount</t>
  </si>
  <si>
    <t>rainbow count</t>
  </si>
  <si>
    <t>beads/ul</t>
  </si>
  <si>
    <t>HNA/ul</t>
  </si>
  <si>
    <t>HNA/ml</t>
  </si>
  <si>
    <t>average</t>
  </si>
  <si>
    <t>stdev</t>
  </si>
  <si>
    <t>LNA/ul</t>
  </si>
  <si>
    <t>LNA/ml</t>
  </si>
  <si>
    <t>% HNA</t>
  </si>
  <si>
    <t>total cells</t>
  </si>
  <si>
    <t>%LNA</t>
  </si>
  <si>
    <t>% total cells</t>
  </si>
  <si>
    <t>bead vol</t>
  </si>
  <si>
    <t>volume</t>
  </si>
  <si>
    <t>dilution</t>
  </si>
  <si>
    <t>LL MI</t>
  </si>
  <si>
    <t>VFVF</t>
  </si>
  <si>
    <t>FL Gi YE</t>
  </si>
  <si>
    <t>A B</t>
  </si>
  <si>
    <t>PI/ul</t>
  </si>
  <si>
    <t>PI/ml</t>
  </si>
  <si>
    <t>% PI</t>
  </si>
  <si>
    <t>bacteria/bead fl1</t>
  </si>
  <si>
    <t>t0</t>
  </si>
  <si>
    <t>gp</t>
  </si>
  <si>
    <t>ch</t>
  </si>
  <si>
    <t>a</t>
  </si>
  <si>
    <t>MX</t>
  </si>
  <si>
    <t>RU</t>
  </si>
  <si>
    <t>tk</t>
  </si>
  <si>
    <t>pi</t>
  </si>
  <si>
    <t>mx</t>
  </si>
  <si>
    <t>ru</t>
  </si>
  <si>
    <t>LNA</t>
  </si>
  <si>
    <t>Total bacterial /gram</t>
  </si>
  <si>
    <t>A T0</t>
  </si>
  <si>
    <t>B T0</t>
  </si>
  <si>
    <t>A AN</t>
  </si>
  <si>
    <t>A GP</t>
  </si>
  <si>
    <t>A AE</t>
  </si>
  <si>
    <t>B AN</t>
  </si>
  <si>
    <t>B GP</t>
  </si>
  <si>
    <t>B AE</t>
  </si>
  <si>
    <t>Total bacterial /ml</t>
  </si>
  <si>
    <t>B T0 S_Tube_001_001.fcs</t>
  </si>
  <si>
    <t>B T0 S_Tube_002_002.fcs</t>
  </si>
  <si>
    <t>B T0 S_Tube_003_003.fcs</t>
  </si>
  <si>
    <t>B T6 A S_Tube_001_020.fcs</t>
  </si>
  <si>
    <t>B T6 A S_Tube_002_021.fcs</t>
  </si>
  <si>
    <t>B T6 A S_Tube_003_022.fcs</t>
  </si>
  <si>
    <t>B T6 CH S_Tube_001_014.fcs</t>
  </si>
  <si>
    <t>B T6 CH S_Tube_002_015.fcs</t>
  </si>
  <si>
    <t>B T6 CH S_Tube_003_016.fcs</t>
  </si>
  <si>
    <t>B T6 GP S_Tube_001_017.fcs</t>
  </si>
  <si>
    <t>B T6 GP S_Tube_002_018.fcs</t>
  </si>
  <si>
    <t>B T6 GP S_Tube_003_019.fcs</t>
  </si>
  <si>
    <t>B T0 P_Tube_001_008.fcs</t>
  </si>
  <si>
    <t>B T0 P_Tube_002_009.fcs</t>
  </si>
  <si>
    <t>B T0 P_Tube_003_010.fcs</t>
  </si>
  <si>
    <t>B T6 A P_Tube_001_038.fcs</t>
  </si>
  <si>
    <t>B T6 A P_Tube_002_039.fcs</t>
  </si>
  <si>
    <t>B T6 A P_Tube_003_040.fcs</t>
  </si>
  <si>
    <t>B T6 CH P_Tube_001_032.fcs</t>
  </si>
  <si>
    <t>B T6 CH P_Tube_002_033.fcs</t>
  </si>
  <si>
    <t>B T6 CH P_Tube_003_034.fcs</t>
  </si>
  <si>
    <t>B T6 GP P_Tube_001_035.fcs</t>
  </si>
  <si>
    <t>B T6 GP P_Tube_002_036.fcs</t>
  </si>
  <si>
    <t>B T6 GP P_Tube_003_037.fcs</t>
  </si>
  <si>
    <t>B TO P_Tube_001_007.fcs</t>
  </si>
  <si>
    <t>B TO P_Tube_002_008.fcs</t>
  </si>
  <si>
    <t>B TO P_Tube_003_009.fcs</t>
  </si>
  <si>
    <t>C T6 A S_Tube_001_029.fcs</t>
  </si>
  <si>
    <t>C T6 A S_Tube_002_030.fcs</t>
  </si>
  <si>
    <t>C T6 A S_Tube_003_031.fcs</t>
  </si>
  <si>
    <t>C T0 S_Tube_001_005.fcs</t>
  </si>
  <si>
    <t>C T0 S_Tube_002_006.fcs</t>
  </si>
  <si>
    <t>C T0 S_Tube_003_007.fcs</t>
  </si>
  <si>
    <t>C T6 CH S_Tube_001_023.fcs</t>
  </si>
  <si>
    <t>C T6 CH S_Tube_002_024.fcs</t>
  </si>
  <si>
    <t>C T6 CH S_Tube_003_025.fcs</t>
  </si>
  <si>
    <t>C T6 GP S_Tube_001_026.fcs</t>
  </si>
  <si>
    <t>C T6 GP S_Tube_002_027.fcs</t>
  </si>
  <si>
    <t>C T6 GP S_Tube_003_028.fcs</t>
  </si>
  <si>
    <t>C T0 P_Tube_001_011.fcs</t>
  </si>
  <si>
    <t>C T0 P_Tube_002_012.fcs</t>
  </si>
  <si>
    <t>C T0 P_Tube_003_013.fcs</t>
  </si>
  <si>
    <t>C T6 A P_Tube_001_047.fcs</t>
  </si>
  <si>
    <t>C T6 A P_Tube_002_048.fcs</t>
  </si>
  <si>
    <t>C T6 A P_Tube_003_049.fcs</t>
  </si>
  <si>
    <t>C T6 CH P_Tube_001_041.fcs</t>
  </si>
  <si>
    <t>C T6 CH P_Tube_002_042.fcs</t>
  </si>
  <si>
    <t>C T6 CH P_Tube_003_043.fcs</t>
  </si>
  <si>
    <t>C T6 GP P_Tube_001_044.fcs</t>
  </si>
  <si>
    <t>C T6 GP P_Tube_002_045.fcs</t>
  </si>
  <si>
    <t>C T6 GP P_Tube_003_046.fcs</t>
  </si>
  <si>
    <t>T0 BEADS B C OCT 16_Tube_001_004.fcs</t>
  </si>
  <si>
    <t>bds t6 B C oct 16_Tube_001_050.fcs</t>
  </si>
  <si>
    <t>T0 D S_Tube_001.fcs</t>
  </si>
  <si>
    <t>T0 D S_Tube_002.fcs</t>
  </si>
  <si>
    <t>T0 D S_Tube_003.fcs</t>
  </si>
  <si>
    <t>T6 D S_C_001.fcs</t>
  </si>
  <si>
    <t>T6 D S_C_002.fcs</t>
  </si>
  <si>
    <t>T6 D S_C_003.fcs</t>
  </si>
  <si>
    <t>T6 D S_GP_001.fcs</t>
  </si>
  <si>
    <t>T6 D S_GP_002.fcs</t>
  </si>
  <si>
    <t>T6 D S_GP_003.fcs</t>
  </si>
  <si>
    <t>T6 D S_O2_001.fcs</t>
  </si>
  <si>
    <t>T6 D S_O2_002.fcs</t>
  </si>
  <si>
    <t>T6 D S_O2_003.fcs</t>
  </si>
  <si>
    <t>T0 D P_Tube_001.fcs</t>
  </si>
  <si>
    <t>T0 D P_Tube_002.fcs</t>
  </si>
  <si>
    <t>T0 D P_Tube_003.fcs</t>
  </si>
  <si>
    <t>T6 D P_C_001.fcs</t>
  </si>
  <si>
    <t>T6 D P_C_002.fcs</t>
  </si>
  <si>
    <t>T6 D P_C_003.fcs</t>
  </si>
  <si>
    <t>T6 D P_GP_001.fcs</t>
  </si>
  <si>
    <t>T6 D P_GP_002.fcs</t>
  </si>
  <si>
    <t>T6 D P_GP_003.fcs</t>
  </si>
  <si>
    <t>T6 D P_O2_001.fcs</t>
  </si>
  <si>
    <t>T6 D P_O2_002.fcs</t>
  </si>
  <si>
    <t>T6 D P_O2_003.fcs</t>
  </si>
  <si>
    <t>T0 E S_Tube_001.fcs</t>
  </si>
  <si>
    <t>T0 E S_Tube_002.fcs</t>
  </si>
  <si>
    <t>T0 E S_Tube_003.fcs</t>
  </si>
  <si>
    <t>T6 E S_C_001.fcs</t>
  </si>
  <si>
    <t>T6 E S_C_002.fcs</t>
  </si>
  <si>
    <t>T6 E S_C_003.fcs</t>
  </si>
  <si>
    <t>T6 E S_GP_001.fcs</t>
  </si>
  <si>
    <t>T6 E S_GP_002.fcs</t>
  </si>
  <si>
    <t>T6 E S_GP_003.fcs</t>
  </si>
  <si>
    <t>T6 E S_O2_001.fcs</t>
  </si>
  <si>
    <t>T6 E S_O2_002.fcs</t>
  </si>
  <si>
    <t>T6 E S_O2_003.fcs</t>
  </si>
  <si>
    <t>T0 E P_Tube_001.fcs</t>
  </si>
  <si>
    <t>T0 E P_Tube_002.fcs</t>
  </si>
  <si>
    <t>T0 E P_Tube_003.fcs</t>
  </si>
  <si>
    <t>T6 E P_C_001.fcs</t>
  </si>
  <si>
    <t>T6 E P_C_002.fcs</t>
  </si>
  <si>
    <t>T6 E P_C_003.fcs</t>
  </si>
  <si>
    <t>T6 E P_GP_001.fcs</t>
  </si>
  <si>
    <t>T6 E P_GP_002.fcs</t>
  </si>
  <si>
    <t>T6 E P_O2_001.fcs</t>
  </si>
  <si>
    <t>T6 E P_O2_002.fcs</t>
  </si>
  <si>
    <t>T6 E P_O2_003.fcs</t>
  </si>
  <si>
    <t>T0 F S_Tube_001.fcs</t>
  </si>
  <si>
    <t>T0 F S_Tube_002.fcs</t>
  </si>
  <si>
    <t>T0 F S_Tube_003.fcs</t>
  </si>
  <si>
    <t>T6 F S_C_001.fcs</t>
  </si>
  <si>
    <t>T6 F S_C_002.fcs</t>
  </si>
  <si>
    <t>T6 F S_C_003.fcs</t>
  </si>
  <si>
    <t>T6 F S_GP_001.fcs</t>
  </si>
  <si>
    <t>T6 F S_GP_002.fcs</t>
  </si>
  <si>
    <t>T6 F S_GP_003.fcs</t>
  </si>
  <si>
    <t>T6 F S_O2_001.fcs</t>
  </si>
  <si>
    <t>T6 F S_O2_002.fcs</t>
  </si>
  <si>
    <t>T6 F S_O2_003.fcs</t>
  </si>
  <si>
    <t>T0 F P_Tube_001.fcs</t>
  </si>
  <si>
    <t>T0 F P_Tube_002.fcs</t>
  </si>
  <si>
    <t>T0 F P_Tube_003.fcs</t>
  </si>
  <si>
    <t>T6 F P_C_001.fcs</t>
  </si>
  <si>
    <t>T6 F P_C_002.fcs</t>
  </si>
  <si>
    <t>T6 F P_C_003.fcs</t>
  </si>
  <si>
    <t>T6 F P_GP_001.fcs</t>
  </si>
  <si>
    <t>T6 F P_GP_002.fcs</t>
  </si>
  <si>
    <t>T6 F P_GP_003.fcs</t>
  </si>
  <si>
    <t>T6 F P_O2_001.fcs</t>
  </si>
  <si>
    <t>T6 F P_O2_002.fcs</t>
  </si>
  <si>
    <t>T6 F P_O2_003.fcs</t>
  </si>
  <si>
    <t>T0 D E F beads 100919_Tube_001.fcs</t>
  </si>
  <si>
    <t>T6 beads D E F 100919_Tube_001.fcs</t>
  </si>
  <si>
    <t>G S T6_C_001_024.fcs</t>
  </si>
  <si>
    <t>G S T6_C_002_025.fcs</t>
  </si>
  <si>
    <t>G S T6_C_003_026.fcs</t>
  </si>
  <si>
    <t>G S T6_GP_001_027.fcs</t>
  </si>
  <si>
    <t>G S T6_GP_002_028.fcs</t>
  </si>
  <si>
    <t>G S T6_GP_003_029.fcs</t>
  </si>
  <si>
    <t>G S T6_O2_001_030.fcs</t>
  </si>
  <si>
    <t>G S T6_O2_002_031.fcs</t>
  </si>
  <si>
    <t>G S T6_O2_003_032.fcs</t>
  </si>
  <si>
    <t>G T0 S_Tube_001_001.fcs</t>
  </si>
  <si>
    <t>G T0 S_Tube_002_002.fcs</t>
  </si>
  <si>
    <t>G T0 S_Tube_003_003.fcs</t>
  </si>
  <si>
    <t>G T0 P_Tube_001_010.fcs</t>
  </si>
  <si>
    <t>G T0 P_Tube_002_011.fcs</t>
  </si>
  <si>
    <t>G T0 P_Tube_003_012.fcs</t>
  </si>
  <si>
    <t>G T6 P_C_001_015.fcs</t>
  </si>
  <si>
    <t>G T6 P_C_002_016.fcs</t>
  </si>
  <si>
    <t>G T6 P_C_003_017.fcs</t>
  </si>
  <si>
    <t>G T6 P_GP_001_018.fcs</t>
  </si>
  <si>
    <t>G T6 P_GP_002_019.fcs</t>
  </si>
  <si>
    <t>G T6 P_GP_003_020.fcs</t>
  </si>
  <si>
    <t>G T6 P_O2_001_021.fcs</t>
  </si>
  <si>
    <t>G T6 P_O2_002_022.fcs</t>
  </si>
  <si>
    <t>G T6 P_O2_003_023.fcs</t>
  </si>
  <si>
    <t>BDS OCT 11 G T0_Tube_001_013.fcs</t>
  </si>
  <si>
    <t>BEAD oCT 11 G t6_Tube_001_014.fcs</t>
  </si>
  <si>
    <t>Sample label (date_timepoint_individual_storage condition_stain)</t>
  </si>
  <si>
    <t>bead vol (uL)</t>
  </si>
  <si>
    <t>Sample volume (uL)</t>
  </si>
  <si>
    <r>
      <t xml:space="preserve">Raw data for Flow cytometry cell counts for individuals A-G (Fig 2A, B) obtained after acquisition on the Canto flow cytometer. </t>
    </r>
    <r>
      <rPr>
        <sz val="10"/>
        <rFont val="Arial"/>
      </rPr>
      <t>Sample label, mean fluorescence and scatter, gated counts for cells and reference beads, volumes of beads and sample are all provided. Cell abundances are obtained using the gated counts on FlowJo, reference beads concentration, and sample volume. Proportions of HNA, LNA, and Pi cells are calculated relative to the total cell counts obtained by SybrGreen staining. Concentration of reference beads for each acquisition date are found in rows 199-203. Data used in Figures are in columns X (%HNA) and P (Pi+)</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</si>
</sst>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0"/>
      <name val="Arial"/>
    </font>
    <font>
      <sz val="10"/>
      <name val="Arial"/>
      <family val="2"/>
    </font>
    <font>
      <sz val="10"/>
      <name val="Arial"/>
      <family val="2"/>
    </font>
    <font>
      <sz val="10"/>
      <color theme="1"/>
      <name val="Arial"/>
      <family val="2"/>
    </font>
    <font>
      <b/>
      <sz val="10"/>
      <name val="Arial"/>
      <family val="2"/>
    </font>
    <font>
      <b/>
      <sz val="10"/>
      <color theme="1"/>
      <name val="Arial"/>
      <family val="2"/>
    </font>
    <font>
      <sz val="10"/>
      <color theme="4"/>
      <name val="Arial"/>
      <family val="2"/>
    </font>
    <font>
      <strike/>
      <sz val="10"/>
      <name val="Arial"/>
      <family val="2"/>
    </font>
    <font>
      <strike/>
      <sz val="10"/>
      <color theme="1"/>
      <name val="Arial"/>
      <family val="2"/>
    </font>
    <font>
      <sz val="12"/>
      <name val="Arial"/>
      <family val="2"/>
    </font>
  </fonts>
  <fills count="7">
    <fill>
      <patternFill patternType="none"/>
    </fill>
    <fill>
      <patternFill patternType="gray125"/>
    </fill>
    <fill>
      <patternFill patternType="solid">
        <fgColor theme="5" tint="0.79998168889431442"/>
        <bgColor indexed="64"/>
      </patternFill>
    </fill>
    <fill>
      <patternFill patternType="solid">
        <fgColor rgb="FFFCF5F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bgColor indexed="64"/>
      </patternFill>
    </fill>
  </fills>
  <borders count="3">
    <border>
      <left/>
      <right/>
      <top/>
      <bottom/>
      <diagonal/>
    </border>
    <border>
      <left/>
      <right/>
      <top/>
      <bottom style="thin">
        <color auto="1"/>
      </bottom>
      <diagonal/>
    </border>
    <border>
      <left style="thin">
        <color auto="1"/>
      </left>
      <right/>
      <top style="thin">
        <color auto="1"/>
      </top>
      <bottom/>
      <diagonal/>
    </border>
  </borders>
  <cellStyleXfs count="2">
    <xf numFmtId="0" fontId="0" fillId="0" borderId="0"/>
    <xf numFmtId="9" fontId="1" fillId="0" borderId="0" applyFont="0" applyFill="0" applyBorder="0" applyAlignment="0" applyProtection="0"/>
  </cellStyleXfs>
  <cellXfs count="80">
    <xf numFmtId="0" fontId="0" fillId="0" borderId="0" xfId="0"/>
    <xf numFmtId="0" fontId="2" fillId="0" borderId="0" xfId="0" applyFont="1"/>
    <xf numFmtId="0" fontId="0" fillId="0" borderId="1" xfId="0" applyBorder="1"/>
    <xf numFmtId="0" fontId="0" fillId="0" borderId="0" xfId="0" applyFill="1" applyBorder="1"/>
    <xf numFmtId="0" fontId="0" fillId="0" borderId="1" xfId="0" applyFill="1" applyBorder="1"/>
    <xf numFmtId="11" fontId="0" fillId="0" borderId="0" xfId="0" applyNumberFormat="1"/>
    <xf numFmtId="11" fontId="0" fillId="0" borderId="1" xfId="0" applyNumberFormat="1" applyBorder="1"/>
    <xf numFmtId="9" fontId="0" fillId="0" borderId="0" xfId="1" applyFont="1"/>
    <xf numFmtId="9" fontId="0" fillId="0" borderId="1" xfId="1" applyFont="1" applyBorder="1"/>
    <xf numFmtId="0" fontId="0" fillId="2" borderId="0" xfId="0" applyFill="1"/>
    <xf numFmtId="0" fontId="0" fillId="2" borderId="1" xfId="0" applyFill="1" applyBorder="1"/>
    <xf numFmtId="0" fontId="0" fillId="3" borderId="0" xfId="0" applyFill="1"/>
    <xf numFmtId="0" fontId="0" fillId="3" borderId="1" xfId="0" applyFill="1" applyBorder="1"/>
    <xf numFmtId="11" fontId="0" fillId="0" borderId="0" xfId="0" applyNumberFormat="1" applyBorder="1"/>
    <xf numFmtId="9" fontId="0" fillId="0" borderId="0" xfId="1" applyFont="1" applyBorder="1"/>
    <xf numFmtId="0" fontId="4" fillId="0" borderId="0" xfId="0" applyFont="1" applyBorder="1"/>
    <xf numFmtId="0" fontId="4" fillId="2" borderId="0" xfId="0" applyFont="1" applyFill="1" applyBorder="1"/>
    <xf numFmtId="11" fontId="4" fillId="0" borderId="0" xfId="0" applyNumberFormat="1" applyFont="1" applyBorder="1"/>
    <xf numFmtId="9" fontId="4" fillId="0" borderId="0" xfId="1" applyFont="1" applyBorder="1"/>
    <xf numFmtId="0" fontId="4" fillId="0" borderId="0" xfId="0" applyFont="1"/>
    <xf numFmtId="0" fontId="4" fillId="2" borderId="0" xfId="0" applyFont="1" applyFill="1"/>
    <xf numFmtId="11" fontId="4" fillId="0" borderId="0" xfId="0" applyNumberFormat="1" applyFont="1"/>
    <xf numFmtId="0" fontId="4" fillId="3" borderId="0" xfId="0" applyFont="1" applyFill="1"/>
    <xf numFmtId="9" fontId="4" fillId="0" borderId="0" xfId="1" applyFont="1"/>
    <xf numFmtId="11" fontId="3" fillId="0" borderId="0" xfId="0" applyNumberFormat="1" applyFont="1"/>
    <xf numFmtId="0" fontId="3" fillId="0" borderId="0" xfId="0" applyFont="1"/>
    <xf numFmtId="0" fontId="3" fillId="0" borderId="1" xfId="0" applyFont="1" applyBorder="1"/>
    <xf numFmtId="0" fontId="5" fillId="4" borderId="0" xfId="0" applyFont="1" applyFill="1"/>
    <xf numFmtId="11" fontId="3" fillId="4" borderId="0" xfId="0" applyNumberFormat="1" applyFont="1" applyFill="1"/>
    <xf numFmtId="0" fontId="3" fillId="4" borderId="0" xfId="0" applyFont="1" applyFill="1"/>
    <xf numFmtId="0" fontId="3" fillId="4" borderId="1" xfId="0" applyFont="1" applyFill="1" applyBorder="1"/>
    <xf numFmtId="0" fontId="5" fillId="4" borderId="0" xfId="0" applyFont="1" applyFill="1" applyBorder="1"/>
    <xf numFmtId="9" fontId="4" fillId="3" borderId="0" xfId="1" applyFont="1" applyFill="1" applyBorder="1"/>
    <xf numFmtId="9" fontId="0" fillId="3" borderId="0" xfId="1" applyFont="1" applyFill="1"/>
    <xf numFmtId="0" fontId="3" fillId="2" borderId="0" xfId="0" applyFont="1" applyFill="1"/>
    <xf numFmtId="0" fontId="3" fillId="3" borderId="0" xfId="0" applyFont="1" applyFill="1"/>
    <xf numFmtId="9" fontId="3" fillId="0" borderId="0" xfId="1" applyFont="1"/>
    <xf numFmtId="0" fontId="3" fillId="2" borderId="1" xfId="0" applyFont="1" applyFill="1" applyBorder="1"/>
    <xf numFmtId="11" fontId="3" fillId="0" borderId="1" xfId="0" applyNumberFormat="1" applyFont="1" applyBorder="1"/>
    <xf numFmtId="0" fontId="3" fillId="3" borderId="1" xfId="0" applyFont="1" applyFill="1" applyBorder="1"/>
    <xf numFmtId="9" fontId="3" fillId="0" borderId="1" xfId="1" applyFont="1" applyBorder="1"/>
    <xf numFmtId="0" fontId="3" fillId="0" borderId="0" xfId="0" applyFont="1" applyFill="1" applyBorder="1"/>
    <xf numFmtId="9" fontId="3" fillId="3" borderId="0" xfId="1" applyFont="1" applyFill="1"/>
    <xf numFmtId="0" fontId="6" fillId="0" borderId="0" xfId="0" applyFont="1"/>
    <xf numFmtId="0" fontId="7" fillId="0" borderId="0" xfId="0" applyFont="1"/>
    <xf numFmtId="0" fontId="7" fillId="2" borderId="0" xfId="0" applyFont="1" applyFill="1"/>
    <xf numFmtId="11" fontId="7" fillId="0" borderId="0" xfId="0" applyNumberFormat="1" applyFont="1"/>
    <xf numFmtId="9" fontId="7" fillId="0" borderId="0" xfId="1" applyFont="1"/>
    <xf numFmtId="0" fontId="8" fillId="4" borderId="0" xfId="0" applyFont="1" applyFill="1"/>
    <xf numFmtId="9" fontId="7" fillId="3" borderId="0" xfId="1" applyFont="1" applyFill="1"/>
    <xf numFmtId="11" fontId="4" fillId="6" borderId="0" xfId="0" applyNumberFormat="1" applyFont="1" applyFill="1"/>
    <xf numFmtId="11" fontId="0" fillId="6" borderId="0" xfId="0" applyNumberFormat="1" applyFill="1"/>
    <xf numFmtId="11" fontId="3" fillId="6" borderId="0" xfId="0" applyNumberFormat="1" applyFont="1" applyFill="1"/>
    <xf numFmtId="11" fontId="3" fillId="6" borderId="1" xfId="0" applyNumberFormat="1" applyFont="1" applyFill="1" applyBorder="1"/>
    <xf numFmtId="11" fontId="7" fillId="6" borderId="0" xfId="0" applyNumberFormat="1" applyFont="1" applyFill="1"/>
    <xf numFmtId="11" fontId="0" fillId="6" borderId="1" xfId="0" applyNumberFormat="1" applyFill="1" applyBorder="1"/>
    <xf numFmtId="11" fontId="4" fillId="6" borderId="0" xfId="0" applyNumberFormat="1" applyFont="1" applyFill="1" applyBorder="1"/>
    <xf numFmtId="0" fontId="9" fillId="0" borderId="0" xfId="0" applyFont="1"/>
    <xf numFmtId="11" fontId="1" fillId="0" borderId="0" xfId="0" applyNumberFormat="1" applyFont="1"/>
    <xf numFmtId="0" fontId="1" fillId="0" borderId="0" xfId="0" applyFont="1"/>
    <xf numFmtId="0" fontId="0" fillId="0" borderId="2" xfId="0" applyBorder="1"/>
    <xf numFmtId="1" fontId="0" fillId="0" borderId="0" xfId="1" applyNumberFormat="1" applyFont="1"/>
    <xf numFmtId="164" fontId="0" fillId="6" borderId="0" xfId="1" applyNumberFormat="1" applyFont="1" applyFill="1"/>
    <xf numFmtId="164" fontId="4" fillId="5" borderId="0" xfId="1" applyNumberFormat="1" applyFont="1" applyFill="1"/>
    <xf numFmtId="164" fontId="0" fillId="5" borderId="0" xfId="1" applyNumberFormat="1" applyFont="1" applyFill="1"/>
    <xf numFmtId="164" fontId="3" fillId="5" borderId="0" xfId="1" applyNumberFormat="1" applyFont="1" applyFill="1"/>
    <xf numFmtId="164" fontId="3" fillId="5" borderId="1" xfId="1" applyNumberFormat="1" applyFont="1" applyFill="1" applyBorder="1"/>
    <xf numFmtId="164" fontId="7" fillId="5" borderId="0" xfId="1" applyNumberFormat="1" applyFont="1" applyFill="1"/>
    <xf numFmtId="164" fontId="0" fillId="5" borderId="1" xfId="1" applyNumberFormat="1" applyFont="1" applyFill="1" applyBorder="1"/>
    <xf numFmtId="164" fontId="4" fillId="5" borderId="0" xfId="1" applyNumberFormat="1" applyFont="1" applyFill="1" applyBorder="1"/>
    <xf numFmtId="164" fontId="4" fillId="6" borderId="0" xfId="1" applyNumberFormat="1" applyFont="1" applyFill="1"/>
    <xf numFmtId="164" fontId="3" fillId="6" borderId="0" xfId="1" applyNumberFormat="1" applyFont="1" applyFill="1"/>
    <xf numFmtId="164" fontId="3" fillId="6" borderId="1" xfId="1" applyNumberFormat="1" applyFont="1" applyFill="1" applyBorder="1"/>
    <xf numFmtId="164" fontId="7" fillId="6" borderId="0" xfId="1" applyNumberFormat="1" applyFont="1" applyFill="1"/>
    <xf numFmtId="164" fontId="0" fillId="6" borderId="1" xfId="1" applyNumberFormat="1" applyFont="1" applyFill="1" applyBorder="1"/>
    <xf numFmtId="164" fontId="4" fillId="6" borderId="0" xfId="1" applyNumberFormat="1" applyFont="1" applyFill="1" applyBorder="1"/>
    <xf numFmtId="164" fontId="1" fillId="6" borderId="0" xfId="1" applyNumberFormat="1" applyFont="1" applyFill="1"/>
    <xf numFmtId="164" fontId="0" fillId="6" borderId="0" xfId="1" applyNumberFormat="1" applyFont="1" applyFill="1" applyBorder="1"/>
    <xf numFmtId="0" fontId="4" fillId="0" borderId="0" xfId="0" applyFont="1" applyAlignment="1">
      <alignment horizontal="left" vertical="top" wrapText="1"/>
    </xf>
    <xf numFmtId="0" fontId="4" fillId="0" borderId="0" xfId="0" applyFont="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FCF5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13"/>
  <sheetViews>
    <sheetView tabSelected="1" zoomScale="141" zoomScaleNormal="141" zoomScalePageLayoutView="141" workbookViewId="0">
      <pane xSplit="1" topLeftCell="B1" activePane="topRight" state="frozen"/>
      <selection pane="topRight" activeCell="A6" sqref="A6"/>
    </sheetView>
  </sheetViews>
  <sheetFormatPr baseColWidth="10" defaultRowHeight="13" x14ac:dyDescent="0.15"/>
  <cols>
    <col min="1" max="1" width="32.33203125" bestFit="1" customWidth="1"/>
    <col min="2" max="2" width="23" bestFit="1" customWidth="1"/>
    <col min="3" max="3" width="18.83203125" bestFit="1" customWidth="1"/>
    <col min="4" max="4" width="12.1640625" bestFit="1" customWidth="1"/>
    <col min="5" max="5" width="11.1640625" bestFit="1" customWidth="1"/>
    <col min="6" max="6" width="10.6640625" bestFit="1" customWidth="1"/>
    <col min="7" max="7" width="9" bestFit="1" customWidth="1"/>
    <col min="8" max="8" width="13.6640625" bestFit="1" customWidth="1"/>
    <col min="9" max="11" width="13.6640625" customWidth="1"/>
    <col min="12" max="12" width="10.83203125" style="9"/>
    <col min="13" max="13" width="8.83203125" style="5" customWidth="1"/>
    <col min="14" max="14" width="8.83203125" style="51" customWidth="1"/>
    <col min="15" max="15" width="8.83203125" style="5" customWidth="1"/>
    <col min="16" max="16" width="8.83203125" style="11" customWidth="1"/>
    <col min="17" max="17" width="8.83203125" style="51" customWidth="1"/>
    <col min="18" max="19" width="8.83203125" style="5" customWidth="1"/>
    <col min="20" max="20" width="8.83203125" customWidth="1"/>
    <col min="21" max="21" width="8.83203125" style="29" customWidth="1"/>
    <col min="22" max="22" width="8.83203125" style="5" customWidth="1"/>
    <col min="23" max="23" width="8.83203125" style="64" customWidth="1"/>
    <col min="24" max="24" width="8.83203125" style="62" customWidth="1"/>
    <col min="25" max="29" width="8.83203125" style="7" customWidth="1"/>
    <col min="30" max="30" width="14.83203125" bestFit="1" customWidth="1"/>
    <col min="31" max="34" width="8.83203125" customWidth="1"/>
    <col min="35" max="35" width="26.33203125" bestFit="1" customWidth="1"/>
    <col min="36" max="256" width="8.83203125" customWidth="1"/>
  </cols>
  <sheetData>
    <row r="1" spans="1:37" ht="13" customHeight="1" x14ac:dyDescent="0.15">
      <c r="A1" s="79" t="s">
        <v>258</v>
      </c>
      <c r="B1" s="79"/>
      <c r="C1" s="79"/>
      <c r="D1" s="79"/>
      <c r="E1" s="79"/>
      <c r="F1" s="79"/>
      <c r="G1" s="79"/>
      <c r="H1" s="79"/>
      <c r="I1" s="79"/>
    </row>
    <row r="2" spans="1:37" x14ac:dyDescent="0.15">
      <c r="A2" s="79"/>
      <c r="B2" s="79"/>
      <c r="C2" s="79"/>
      <c r="D2" s="79"/>
      <c r="E2" s="79"/>
      <c r="F2" s="79"/>
      <c r="G2" s="79"/>
      <c r="H2" s="79"/>
      <c r="I2" s="79"/>
    </row>
    <row r="3" spans="1:37" x14ac:dyDescent="0.15">
      <c r="A3" s="79"/>
      <c r="B3" s="79"/>
      <c r="C3" s="79"/>
      <c r="D3" s="79"/>
      <c r="E3" s="79"/>
      <c r="F3" s="79"/>
      <c r="G3" s="79"/>
      <c r="H3" s="79"/>
      <c r="I3" s="79"/>
    </row>
    <row r="4" spans="1:37" x14ac:dyDescent="0.15">
      <c r="A4" s="79"/>
      <c r="B4" s="79"/>
      <c r="C4" s="79"/>
      <c r="D4" s="79"/>
      <c r="E4" s="79"/>
      <c r="F4" s="79"/>
      <c r="G4" s="79"/>
      <c r="H4" s="79"/>
      <c r="I4" s="79"/>
    </row>
    <row r="5" spans="1:37" x14ac:dyDescent="0.15">
      <c r="A5" s="79"/>
      <c r="B5" s="79"/>
      <c r="C5" s="79"/>
      <c r="D5" s="79"/>
      <c r="E5" s="79"/>
      <c r="F5" s="79"/>
      <c r="G5" s="79"/>
      <c r="H5" s="79"/>
      <c r="I5" s="79"/>
    </row>
    <row r="6" spans="1:37" x14ac:dyDescent="0.15">
      <c r="A6" s="78"/>
      <c r="B6" s="78"/>
      <c r="C6" s="78"/>
      <c r="D6" s="78"/>
      <c r="E6" s="78"/>
      <c r="F6" s="78"/>
      <c r="G6" s="78"/>
      <c r="H6" s="78"/>
      <c r="I6" s="78"/>
    </row>
    <row r="8" spans="1:37" s="19" customFormat="1" ht="12.75" customHeight="1" x14ac:dyDescent="0.15">
      <c r="A8" s="19" t="s">
        <v>255</v>
      </c>
      <c r="B8" s="19" t="s">
        <v>0</v>
      </c>
      <c r="C8" s="19" t="s">
        <v>55</v>
      </c>
      <c r="D8" s="19" t="s">
        <v>1</v>
      </c>
      <c r="E8" s="19" t="s">
        <v>2</v>
      </c>
      <c r="F8" s="19" t="s">
        <v>3</v>
      </c>
      <c r="G8" s="19" t="s">
        <v>5</v>
      </c>
      <c r="H8" s="19" t="s">
        <v>4</v>
      </c>
      <c r="I8" s="19" t="s">
        <v>256</v>
      </c>
      <c r="J8" s="19" t="s">
        <v>257</v>
      </c>
      <c r="K8" s="19" t="s">
        <v>73</v>
      </c>
      <c r="L8" s="20" t="s">
        <v>61</v>
      </c>
      <c r="M8" s="21" t="s">
        <v>62</v>
      </c>
      <c r="N8" s="50" t="s">
        <v>63</v>
      </c>
      <c r="O8" s="21" t="s">
        <v>64</v>
      </c>
      <c r="P8" s="22" t="s">
        <v>65</v>
      </c>
      <c r="Q8" s="50" t="s">
        <v>66</v>
      </c>
      <c r="R8" s="21" t="s">
        <v>63</v>
      </c>
      <c r="S8" s="21" t="s">
        <v>64</v>
      </c>
      <c r="T8" s="19" t="s">
        <v>68</v>
      </c>
      <c r="U8" s="27" t="s">
        <v>63</v>
      </c>
      <c r="V8" s="21" t="s">
        <v>64</v>
      </c>
      <c r="W8" s="63" t="s">
        <v>67</v>
      </c>
      <c r="X8" s="70" t="s">
        <v>63</v>
      </c>
      <c r="Y8" s="23" t="s">
        <v>64</v>
      </c>
      <c r="Z8" s="23" t="s">
        <v>69</v>
      </c>
      <c r="AA8" s="23" t="s">
        <v>63</v>
      </c>
      <c r="AB8" s="23" t="s">
        <v>64</v>
      </c>
      <c r="AC8" s="23" t="s">
        <v>70</v>
      </c>
      <c r="AD8" s="19" t="s">
        <v>81</v>
      </c>
      <c r="AE8" s="19" t="s">
        <v>63</v>
      </c>
      <c r="AF8" s="19" t="s">
        <v>64</v>
      </c>
      <c r="AI8" s="19" t="s">
        <v>93</v>
      </c>
      <c r="AK8" s="19" t="s">
        <v>102</v>
      </c>
    </row>
    <row r="9" spans="1:37" ht="12.75" customHeight="1" x14ac:dyDescent="0.15">
      <c r="A9" t="s">
        <v>9</v>
      </c>
      <c r="B9">
        <v>1834</v>
      </c>
      <c r="C9">
        <v>7758</v>
      </c>
      <c r="D9">
        <v>464</v>
      </c>
      <c r="E9">
        <v>39737</v>
      </c>
      <c r="F9">
        <v>17803</v>
      </c>
      <c r="I9">
        <v>20</v>
      </c>
      <c r="J9">
        <v>1500</v>
      </c>
      <c r="K9">
        <v>50</v>
      </c>
      <c r="L9" s="9">
        <f t="shared" ref="L9:L32" si="0">(I9*L$206*E9)/(D9*J9)</f>
        <v>4800.5697978596909</v>
      </c>
      <c r="M9" s="5">
        <f>L9*1000*K9</f>
        <v>240028489.89298457</v>
      </c>
      <c r="N9" s="51">
        <f>AVERAGE(M9:M11)</f>
        <v>281223141.88271695</v>
      </c>
      <c r="O9" s="5">
        <f>STDEV(M9:M11)</f>
        <v>37501824.609728418</v>
      </c>
      <c r="P9" s="11">
        <f t="shared" ref="P9:P32" si="1">(I9*L$206*F9)/(D9*J9)</f>
        <v>2150.7548156956004</v>
      </c>
      <c r="Q9" s="51">
        <f>P9*1000*K9</f>
        <v>107537740.78478003</v>
      </c>
      <c r="R9" s="5">
        <f>AVERAGE(Q9:Q11)</f>
        <v>100618692.88208584</v>
      </c>
      <c r="S9" s="5">
        <f>STDEV(Q9:Q11)</f>
        <v>6597488.9912298806</v>
      </c>
      <c r="T9" s="5">
        <f>M9+Q9</f>
        <v>347566230.67776459</v>
      </c>
      <c r="U9" s="28">
        <f>AVERAGE(T9:T11)</f>
        <v>381841834.76480275</v>
      </c>
      <c r="V9" s="5">
        <f>STDEV(T9:T11)</f>
        <v>32957583.865752708</v>
      </c>
      <c r="W9" s="64">
        <f>M9/T9</f>
        <v>0.69059784497740706</v>
      </c>
      <c r="X9" s="62">
        <f>AVERAGE(W9:W11)</f>
        <v>0.73447623298467268</v>
      </c>
      <c r="Y9" s="7">
        <f>STDEV(W9:W11)</f>
        <v>3.8043530093830352E-2</v>
      </c>
      <c r="Z9" s="7">
        <f>Q9/T9</f>
        <v>0.30940215502259294</v>
      </c>
      <c r="AA9" s="7">
        <f>AVERAGE(Z9:Z11)</f>
        <v>0.26552376701532737</v>
      </c>
      <c r="AB9" s="7">
        <f>STDEV(Z9:Z11)</f>
        <v>3.8043530093830671E-2</v>
      </c>
      <c r="AC9" s="7">
        <f>W9+Z9</f>
        <v>1</v>
      </c>
      <c r="AD9">
        <f>B9/C9</f>
        <v>0.23640113431296725</v>
      </c>
      <c r="AE9">
        <f>AVERAGE(AD9:AD11)</f>
        <v>0.33678143793839893</v>
      </c>
      <c r="AF9">
        <f>STDEV(AD9:AD11)</f>
        <v>8.7426498445904083E-2</v>
      </c>
      <c r="AG9" s="59" t="s">
        <v>94</v>
      </c>
      <c r="AI9" s="5">
        <f>U9*10</f>
        <v>3818418347.6480274</v>
      </c>
      <c r="AJ9" s="5"/>
      <c r="AK9">
        <v>381841834.76480275</v>
      </c>
    </row>
    <row r="10" spans="1:37" ht="12.75" customHeight="1" x14ac:dyDescent="0.15">
      <c r="A10" t="s">
        <v>10</v>
      </c>
      <c r="B10">
        <v>3071</v>
      </c>
      <c r="C10">
        <v>7750</v>
      </c>
      <c r="D10">
        <v>435</v>
      </c>
      <c r="E10">
        <v>48638</v>
      </c>
      <c r="F10">
        <v>15508</v>
      </c>
      <c r="I10">
        <v>20</v>
      </c>
      <c r="J10">
        <v>1500</v>
      </c>
      <c r="K10">
        <v>50</v>
      </c>
      <c r="L10" s="9">
        <f t="shared" si="0"/>
        <v>6267.6125881886637</v>
      </c>
      <c r="M10" s="5">
        <f t="shared" ref="M10:M32" si="2">L10*1000*K10</f>
        <v>313380629.40943319</v>
      </c>
      <c r="P10" s="11">
        <f t="shared" si="1"/>
        <v>1998.3991121680538</v>
      </c>
      <c r="Q10" s="51">
        <f t="shared" ref="Q10:Q32" si="3">P10*1000*K10</f>
        <v>99919955.608402699</v>
      </c>
      <c r="T10" s="5">
        <f t="shared" ref="T10:T32" si="4">M10+Q10</f>
        <v>413300585.01783586</v>
      </c>
      <c r="W10" s="64">
        <f t="shared" ref="W10:W32" si="5">M10/T10</f>
        <v>0.75823901724191689</v>
      </c>
      <c r="Z10" s="7">
        <f t="shared" ref="Z10:Z32" si="6">Q10/T10</f>
        <v>0.24176098275808316</v>
      </c>
      <c r="AC10" s="7">
        <f t="shared" ref="AC10:AC32" si="7">W10+Z10</f>
        <v>1</v>
      </c>
      <c r="AD10">
        <f t="shared" ref="AD10:AD70" si="8">B10/C10</f>
        <v>0.39625806451612905</v>
      </c>
      <c r="AK10">
        <v>268273429.60930619</v>
      </c>
    </row>
    <row r="11" spans="1:37" ht="12.75" customHeight="1" x14ac:dyDescent="0.15">
      <c r="A11" t="s">
        <v>11</v>
      </c>
      <c r="B11">
        <v>2989</v>
      </c>
      <c r="C11">
        <v>7914</v>
      </c>
      <c r="D11">
        <v>457</v>
      </c>
      <c r="E11">
        <v>47328</v>
      </c>
      <c r="F11">
        <v>15392</v>
      </c>
      <c r="I11">
        <v>20</v>
      </c>
      <c r="J11">
        <v>1500</v>
      </c>
      <c r="K11">
        <v>50</v>
      </c>
      <c r="L11" s="9">
        <f t="shared" si="0"/>
        <v>5805.2061269146607</v>
      </c>
      <c r="M11" s="5">
        <f t="shared" si="2"/>
        <v>290260306.34573305</v>
      </c>
      <c r="P11" s="11">
        <f t="shared" si="1"/>
        <v>1887.9676450614954</v>
      </c>
      <c r="Q11" s="51">
        <f t="shared" si="3"/>
        <v>94398382.25307478</v>
      </c>
      <c r="T11" s="5">
        <f t="shared" si="4"/>
        <v>384658688.59880781</v>
      </c>
      <c r="W11" s="64">
        <f t="shared" si="5"/>
        <v>0.75459183673469388</v>
      </c>
      <c r="Z11" s="7">
        <f t="shared" si="6"/>
        <v>0.24540816326530615</v>
      </c>
      <c r="AC11" s="7">
        <f t="shared" si="7"/>
        <v>1</v>
      </c>
      <c r="AD11">
        <f t="shared" si="8"/>
        <v>0.37768511498610058</v>
      </c>
      <c r="AK11">
        <v>267948395.84276915</v>
      </c>
    </row>
    <row r="12" spans="1:37" ht="12.75" customHeight="1" x14ac:dyDescent="0.15">
      <c r="A12" t="s">
        <v>15</v>
      </c>
      <c r="B12">
        <v>6870</v>
      </c>
      <c r="C12">
        <v>7807</v>
      </c>
      <c r="D12">
        <v>495</v>
      </c>
      <c r="E12">
        <v>32207</v>
      </c>
      <c r="F12">
        <v>12656</v>
      </c>
      <c r="I12">
        <v>20</v>
      </c>
      <c r="J12">
        <v>1500</v>
      </c>
      <c r="K12">
        <v>50</v>
      </c>
      <c r="L12" s="9">
        <f t="shared" si="0"/>
        <v>3647.2099756182515</v>
      </c>
      <c r="M12" s="5">
        <f t="shared" si="2"/>
        <v>182360498.78091258</v>
      </c>
      <c r="N12" s="51">
        <f t="shared" ref="N12" si="9">AVERAGE(M12:M14)</f>
        <v>204148994.82232556</v>
      </c>
      <c r="O12" s="5">
        <f t="shared" ref="O12" si="10">STDEV(M12:M14)</f>
        <v>21508310.852174614</v>
      </c>
      <c r="P12" s="11">
        <f t="shared" si="1"/>
        <v>1433.2005294322535</v>
      </c>
      <c r="Q12" s="51">
        <f t="shared" si="3"/>
        <v>71660026.471612677</v>
      </c>
      <c r="R12" s="5">
        <f t="shared" ref="R12" si="11">AVERAGE(Q12:Q14)</f>
        <v>64124434.786980629</v>
      </c>
      <c r="S12" s="5">
        <f t="shared" ref="S12" si="12">STDEV(Q12:Q14)</f>
        <v>6578142.6999179702</v>
      </c>
      <c r="T12" s="5">
        <f t="shared" si="4"/>
        <v>254020525.25252527</v>
      </c>
      <c r="U12" s="28">
        <f t="shared" ref="U12" si="13">AVERAGE(T12:T14)</f>
        <v>268273429.60930619</v>
      </c>
      <c r="V12" s="5">
        <f t="shared" ref="V12" si="14">STDEV(T12:T14)</f>
        <v>15573454.882199831</v>
      </c>
      <c r="W12" s="64">
        <f t="shared" si="5"/>
        <v>0.71789670775471992</v>
      </c>
      <c r="X12" s="62">
        <f t="shared" ref="X12" si="15">AVERAGE(W12:W14)</f>
        <v>0.75961591635053016</v>
      </c>
      <c r="Y12" s="7">
        <f t="shared" ref="Y12" si="16">STDEV(W12:W14)</f>
        <v>3.7644437457514092E-2</v>
      </c>
      <c r="Z12" s="7">
        <f t="shared" si="6"/>
        <v>0.28210329224528002</v>
      </c>
      <c r="AA12" s="7">
        <f t="shared" ref="AA12" si="17">AVERAGE(Z12:Z14)</f>
        <v>0.24038408364946987</v>
      </c>
      <c r="AB12" s="7">
        <f t="shared" ref="AB12" si="18">STDEV(Z12:Z14)</f>
        <v>3.7644437457514196E-2</v>
      </c>
      <c r="AC12" s="7">
        <f t="shared" si="7"/>
        <v>1</v>
      </c>
      <c r="AD12">
        <f t="shared" si="8"/>
        <v>0.87997950557192262</v>
      </c>
      <c r="AE12">
        <f t="shared" ref="AE12" si="19">AVERAGE(AD12:AD14)</f>
        <v>1.1362865418761143</v>
      </c>
      <c r="AF12">
        <f t="shared" ref="AF12" si="20">STDEV(AD12:AD14)</f>
        <v>0.47667220534808663</v>
      </c>
      <c r="AG12" s="59" t="s">
        <v>95</v>
      </c>
      <c r="AI12" s="5">
        <f t="shared" ref="AI12" si="21">U12*10</f>
        <v>2682734296.0930619</v>
      </c>
      <c r="AK12" s="25">
        <v>199072315.0276587</v>
      </c>
    </row>
    <row r="13" spans="1:37" ht="12.75" customHeight="1" x14ac:dyDescent="0.15">
      <c r="A13" t="s">
        <v>16</v>
      </c>
      <c r="B13">
        <v>6681</v>
      </c>
      <c r="C13">
        <v>7929</v>
      </c>
      <c r="D13">
        <v>493</v>
      </c>
      <c r="E13">
        <v>36010</v>
      </c>
      <c r="F13">
        <v>10762</v>
      </c>
      <c r="I13">
        <v>20</v>
      </c>
      <c r="J13">
        <v>1500</v>
      </c>
      <c r="K13">
        <v>50</v>
      </c>
      <c r="L13" s="9">
        <f t="shared" si="0"/>
        <v>4094.4153318878089</v>
      </c>
      <c r="M13" s="5">
        <f t="shared" si="2"/>
        <v>204720766.59439042</v>
      </c>
      <c r="P13" s="11">
        <f t="shared" si="1"/>
        <v>1223.6628103797998</v>
      </c>
      <c r="Q13" s="51">
        <f t="shared" si="3"/>
        <v>61183140.518989988</v>
      </c>
      <c r="T13" s="5">
        <f t="shared" si="4"/>
        <v>265903907.1133804</v>
      </c>
      <c r="W13" s="64">
        <f t="shared" si="5"/>
        <v>0.76990507141024545</v>
      </c>
      <c r="Z13" s="7">
        <f t="shared" si="6"/>
        <v>0.23009492858975453</v>
      </c>
      <c r="AC13" s="7">
        <f t="shared" si="7"/>
        <v>1</v>
      </c>
      <c r="AD13">
        <f t="shared" si="8"/>
        <v>0.84260310253499815</v>
      </c>
      <c r="AK13" s="44">
        <v>151282552.42524889</v>
      </c>
    </row>
    <row r="14" spans="1:37" ht="12.75" customHeight="1" x14ac:dyDescent="0.15">
      <c r="A14" t="s">
        <v>17</v>
      </c>
      <c r="B14">
        <v>13185</v>
      </c>
      <c r="C14">
        <v>7819</v>
      </c>
      <c r="D14">
        <v>492</v>
      </c>
      <c r="E14">
        <v>39561</v>
      </c>
      <c r="F14">
        <v>10450</v>
      </c>
      <c r="I14">
        <v>20</v>
      </c>
      <c r="J14">
        <v>1500</v>
      </c>
      <c r="K14">
        <v>50</v>
      </c>
      <c r="L14" s="9">
        <f t="shared" si="0"/>
        <v>4507.3143818334729</v>
      </c>
      <c r="M14" s="5">
        <f t="shared" si="2"/>
        <v>225365719.09167367</v>
      </c>
      <c r="P14" s="11">
        <f t="shared" si="1"/>
        <v>1190.6027474067844</v>
      </c>
      <c r="Q14" s="51">
        <f t="shared" si="3"/>
        <v>59530137.370339222</v>
      </c>
      <c r="T14" s="5">
        <f t="shared" si="4"/>
        <v>284895856.46201289</v>
      </c>
      <c r="W14" s="64">
        <f t="shared" si="5"/>
        <v>0.79104596988662501</v>
      </c>
      <c r="Z14" s="7">
        <f t="shared" si="6"/>
        <v>0.20895403011337507</v>
      </c>
      <c r="AC14" s="7">
        <f t="shared" si="7"/>
        <v>1</v>
      </c>
      <c r="AD14">
        <f t="shared" si="8"/>
        <v>1.6862770175214221</v>
      </c>
      <c r="AK14" s="25">
        <v>357129147.16787344</v>
      </c>
    </row>
    <row r="15" spans="1:37" ht="12.75" customHeight="1" x14ac:dyDescent="0.15">
      <c r="A15" t="s">
        <v>21</v>
      </c>
      <c r="B15">
        <v>7378</v>
      </c>
      <c r="C15">
        <v>6778</v>
      </c>
      <c r="D15">
        <v>431</v>
      </c>
      <c r="E15">
        <v>29977</v>
      </c>
      <c r="F15">
        <v>6516</v>
      </c>
      <c r="I15">
        <v>20</v>
      </c>
      <c r="J15">
        <v>1500</v>
      </c>
      <c r="K15">
        <v>50</v>
      </c>
      <c r="L15" s="9">
        <f t="shared" si="0"/>
        <v>3898.760796863749</v>
      </c>
      <c r="M15" s="5">
        <f t="shared" si="2"/>
        <v>194938039.84318745</v>
      </c>
      <c r="N15" s="51">
        <f t="shared" ref="N15" si="22">AVERAGE(M15:M17)</f>
        <v>227923401.52244338</v>
      </c>
      <c r="O15" s="5">
        <f t="shared" ref="O15" si="23">STDEV(M15:M17)</f>
        <v>31165539.206006624</v>
      </c>
      <c r="P15" s="11">
        <f t="shared" si="1"/>
        <v>847.46056484518772</v>
      </c>
      <c r="Q15" s="51">
        <f t="shared" si="3"/>
        <v>42373028.242259383</v>
      </c>
      <c r="R15" s="5">
        <f t="shared" ref="R15" si="24">AVERAGE(Q15:Q17)</f>
        <v>40024994.320325792</v>
      </c>
      <c r="S15" s="5">
        <f t="shared" ref="S15" si="25">STDEV(Q15:Q17)</f>
        <v>2045419.1114637891</v>
      </c>
      <c r="T15" s="5">
        <f t="shared" si="4"/>
        <v>237311068.08544683</v>
      </c>
      <c r="U15" s="28">
        <f t="shared" ref="U15" si="26">AVERAGE(T15:T17)</f>
        <v>267948395.84276915</v>
      </c>
      <c r="V15" s="5">
        <f t="shared" ref="V15" si="27">STDEV(T15:T17)</f>
        <v>29219747.766962692</v>
      </c>
      <c r="W15" s="64">
        <f t="shared" si="5"/>
        <v>0.82144520867015591</v>
      </c>
      <c r="X15" s="62">
        <f t="shared" ref="X15" si="28">AVERAGE(W15:W17)</f>
        <v>0.84885274969436975</v>
      </c>
      <c r="Y15" s="7">
        <f t="shared" ref="Y15" si="29">STDEV(W15:W17)</f>
        <v>2.4668181800300767E-2</v>
      </c>
      <c r="Z15" s="7">
        <f t="shared" si="6"/>
        <v>0.17855479132984409</v>
      </c>
      <c r="AA15" s="7">
        <f t="shared" ref="AA15" si="30">AVERAGE(Z15:Z17)</f>
        <v>0.1511472503056302</v>
      </c>
      <c r="AB15" s="7">
        <f t="shared" ref="AB15" si="31">STDEV(Z15:Z17)</f>
        <v>2.4668181800300806E-2</v>
      </c>
      <c r="AC15" s="7">
        <f t="shared" si="7"/>
        <v>1</v>
      </c>
      <c r="AD15">
        <f t="shared" si="8"/>
        <v>1.0885216878135142</v>
      </c>
      <c r="AE15">
        <f t="shared" ref="AE15" si="32">AVERAGE(AD15:AD17)</f>
        <v>1.0282774393858334</v>
      </c>
      <c r="AF15">
        <f t="shared" ref="AF15" si="33">STDEV(AD15:AD17)</f>
        <v>0.16445691617368691</v>
      </c>
      <c r="AG15" s="59" t="s">
        <v>96</v>
      </c>
      <c r="AI15" s="5">
        <f t="shared" ref="AI15" si="34">U15*10</f>
        <v>2679483958.4276915</v>
      </c>
      <c r="AK15">
        <v>240363651.64549419</v>
      </c>
    </row>
    <row r="16" spans="1:37" ht="12.75" customHeight="1" x14ac:dyDescent="0.15">
      <c r="A16" t="s">
        <v>22</v>
      </c>
      <c r="B16">
        <v>6020</v>
      </c>
      <c r="C16">
        <v>7148</v>
      </c>
      <c r="D16">
        <v>437</v>
      </c>
      <c r="E16">
        <v>36166</v>
      </c>
      <c r="F16">
        <v>6092</v>
      </c>
      <c r="I16">
        <v>20</v>
      </c>
      <c r="J16">
        <v>1500</v>
      </c>
      <c r="K16">
        <v>50</v>
      </c>
      <c r="L16" s="9">
        <f t="shared" si="0"/>
        <v>4639.1106762408263</v>
      </c>
      <c r="M16" s="5">
        <f t="shared" si="2"/>
        <v>231955533.81204131</v>
      </c>
      <c r="P16" s="11">
        <f t="shared" si="1"/>
        <v>781.43732344354135</v>
      </c>
      <c r="Q16" s="51">
        <f t="shared" si="3"/>
        <v>39071866.172177061</v>
      </c>
      <c r="T16" s="5">
        <f t="shared" si="4"/>
        <v>271027399.98421836</v>
      </c>
      <c r="W16" s="64">
        <f t="shared" si="5"/>
        <v>0.8558379478441952</v>
      </c>
      <c r="Z16" s="7">
        <f t="shared" si="6"/>
        <v>0.14416205215580483</v>
      </c>
      <c r="AC16" s="7">
        <f t="shared" si="7"/>
        <v>1</v>
      </c>
      <c r="AD16">
        <f t="shared" si="8"/>
        <v>0.84219362059317293</v>
      </c>
      <c r="AK16">
        <v>332961489.98017901</v>
      </c>
    </row>
    <row r="17" spans="1:39" ht="12.75" customHeight="1" x14ac:dyDescent="0.15">
      <c r="A17" t="s">
        <v>23</v>
      </c>
      <c r="B17">
        <v>8522</v>
      </c>
      <c r="C17">
        <v>7384</v>
      </c>
      <c r="D17">
        <v>479</v>
      </c>
      <c r="E17">
        <v>43901</v>
      </c>
      <c r="F17">
        <v>6602</v>
      </c>
      <c r="I17">
        <v>20</v>
      </c>
      <c r="J17">
        <v>1500</v>
      </c>
      <c r="K17">
        <v>50</v>
      </c>
      <c r="L17" s="9">
        <f t="shared" si="0"/>
        <v>5137.5326182420267</v>
      </c>
      <c r="M17" s="5">
        <f t="shared" si="2"/>
        <v>256876630.91210133</v>
      </c>
      <c r="P17" s="11">
        <f t="shared" si="1"/>
        <v>772.60177093081847</v>
      </c>
      <c r="Q17" s="51">
        <f t="shared" si="3"/>
        <v>38630088.546540923</v>
      </c>
      <c r="T17" s="5">
        <f t="shared" si="4"/>
        <v>295506719.45864224</v>
      </c>
      <c r="W17" s="64">
        <f t="shared" si="5"/>
        <v>0.86927509256875835</v>
      </c>
      <c r="Z17" s="7">
        <f t="shared" si="6"/>
        <v>0.13072490743124171</v>
      </c>
      <c r="AC17" s="7">
        <f t="shared" si="7"/>
        <v>1</v>
      </c>
      <c r="AD17">
        <f t="shared" si="8"/>
        <v>1.1541170097508127</v>
      </c>
      <c r="AK17" s="43">
        <v>1311903194.4023287</v>
      </c>
    </row>
    <row r="18" spans="1:39" ht="12.75" customHeight="1" x14ac:dyDescent="0.15">
      <c r="A18" t="s">
        <v>27</v>
      </c>
      <c r="B18" s="25">
        <v>6408</v>
      </c>
      <c r="C18">
        <v>7177</v>
      </c>
      <c r="D18" s="25">
        <v>468</v>
      </c>
      <c r="E18" s="25">
        <v>25450</v>
      </c>
      <c r="F18" s="25">
        <v>7424</v>
      </c>
      <c r="I18">
        <v>20</v>
      </c>
      <c r="J18">
        <v>1500</v>
      </c>
      <c r="K18">
        <v>50</v>
      </c>
      <c r="L18" s="9">
        <f t="shared" si="0"/>
        <v>3048.299440023578</v>
      </c>
      <c r="M18" s="5">
        <f t="shared" si="2"/>
        <v>152414972.00117889</v>
      </c>
      <c r="N18" s="51">
        <f t="shared" ref="N18" si="35">AVERAGE(M18:M20)</f>
        <v>151932955.64244333</v>
      </c>
      <c r="O18" s="5">
        <f t="shared" ref="O18" si="36">STDEV(M18:M20)</f>
        <v>24444177.732329637</v>
      </c>
      <c r="P18" s="11">
        <f t="shared" si="1"/>
        <v>889.21709401709404</v>
      </c>
      <c r="Q18" s="51">
        <f t="shared" si="3"/>
        <v>44460854.700854704</v>
      </c>
      <c r="R18" s="5">
        <f t="shared" ref="R18" si="37">AVERAGE(Q18:Q20)</f>
        <v>47139359.385215379</v>
      </c>
      <c r="S18" s="5">
        <f t="shared" ref="S18" si="38">STDEV(Q18:Q20)</f>
        <v>2431248.8635458453</v>
      </c>
      <c r="T18" s="5">
        <f t="shared" si="4"/>
        <v>196875826.70203358</v>
      </c>
      <c r="U18" s="28">
        <f t="shared" ref="U18" si="39">AVERAGE(T18:T20)</f>
        <v>199072315.0276587</v>
      </c>
      <c r="V18" s="5">
        <f t="shared" ref="V18" si="40">STDEV(T18:T20)</f>
        <v>25240528.945414279</v>
      </c>
      <c r="W18" s="64">
        <f t="shared" si="5"/>
        <v>0.7741680355295979</v>
      </c>
      <c r="X18" s="62">
        <f t="shared" ref="X18" si="41">AVERAGE(W18:W20)</f>
        <v>0.76098121506981409</v>
      </c>
      <c r="Y18" s="7">
        <f t="shared" ref="Y18" si="42">STDEV(W18:W20)</f>
        <v>2.9541511978582471E-2</v>
      </c>
      <c r="Z18" s="7">
        <f t="shared" si="6"/>
        <v>0.22583196447040219</v>
      </c>
      <c r="AA18" s="7">
        <f t="shared" ref="AA18" si="43">AVERAGE(Z18:Z20)</f>
        <v>0.23901878493018591</v>
      </c>
      <c r="AB18" s="7">
        <f t="shared" ref="AB18" si="44">STDEV(Z18:Z20)</f>
        <v>2.954151197858277E-2</v>
      </c>
      <c r="AC18" s="7">
        <f t="shared" si="7"/>
        <v>1</v>
      </c>
      <c r="AD18">
        <f t="shared" si="8"/>
        <v>0.89285216664344436</v>
      </c>
      <c r="AE18">
        <f t="shared" ref="AE18" si="45">AVERAGE(AD18:AD20)</f>
        <v>0.86136498062907674</v>
      </c>
      <c r="AF18">
        <f t="shared" ref="AF18" si="46">STDEV(AD18:AD20)</f>
        <v>4.4614395388870007E-2</v>
      </c>
      <c r="AG18" s="59" t="s">
        <v>97</v>
      </c>
      <c r="AI18" s="5">
        <f t="shared" ref="AI18" si="47">U18*10</f>
        <v>1990723150.276587</v>
      </c>
      <c r="AJ18" s="25"/>
      <c r="AK18" s="44">
        <v>1169772805.7273848</v>
      </c>
      <c r="AL18" s="25"/>
      <c r="AM18" s="25"/>
    </row>
    <row r="19" spans="1:39" ht="12.75" customHeight="1" x14ac:dyDescent="0.15">
      <c r="A19" t="s">
        <v>28</v>
      </c>
      <c r="B19" s="25">
        <v>6274</v>
      </c>
      <c r="C19">
        <v>7122</v>
      </c>
      <c r="D19" s="25">
        <v>451</v>
      </c>
      <c r="E19" s="25">
        <v>28342</v>
      </c>
      <c r="F19" s="25">
        <v>7918</v>
      </c>
      <c r="I19">
        <v>20</v>
      </c>
      <c r="J19">
        <v>1500</v>
      </c>
      <c r="K19">
        <v>50</v>
      </c>
      <c r="L19" s="9">
        <f t="shared" si="0"/>
        <v>3522.6512118663504</v>
      </c>
      <c r="M19" s="5">
        <f t="shared" si="2"/>
        <v>176132560.59331751</v>
      </c>
      <c r="P19" s="11">
        <f t="shared" si="1"/>
        <v>984.1349338634451</v>
      </c>
      <c r="Q19" s="51">
        <f t="shared" si="3"/>
        <v>49206746.693172254</v>
      </c>
      <c r="T19" s="5">
        <f t="shared" si="4"/>
        <v>225339307.28648975</v>
      </c>
      <c r="W19" s="64">
        <f t="shared" si="5"/>
        <v>0.78163265306122454</v>
      </c>
      <c r="Z19" s="7">
        <f t="shared" si="6"/>
        <v>0.21836734693877552</v>
      </c>
      <c r="AC19" s="7">
        <f t="shared" si="7"/>
        <v>1</v>
      </c>
      <c r="AD19">
        <f t="shared" si="8"/>
        <v>0.88093232238135355</v>
      </c>
      <c r="AJ19" s="25"/>
      <c r="AK19" s="25">
        <v>957850997.49789703</v>
      </c>
      <c r="AL19" s="25"/>
      <c r="AM19" s="25"/>
    </row>
    <row r="20" spans="1:39" ht="12.75" customHeight="1" x14ac:dyDescent="0.15">
      <c r="A20" t="s">
        <v>29</v>
      </c>
      <c r="B20" s="26">
        <v>5690</v>
      </c>
      <c r="C20">
        <v>7022</v>
      </c>
      <c r="D20" s="26">
        <v>460</v>
      </c>
      <c r="E20" s="26">
        <v>20885</v>
      </c>
      <c r="F20" s="26">
        <v>7837</v>
      </c>
      <c r="I20">
        <v>20</v>
      </c>
      <c r="J20">
        <v>1500</v>
      </c>
      <c r="K20">
        <v>50</v>
      </c>
      <c r="L20" s="9">
        <f t="shared" si="0"/>
        <v>2545.0266866566717</v>
      </c>
      <c r="M20" s="5">
        <f t="shared" si="2"/>
        <v>127251334.33283357</v>
      </c>
      <c r="P20" s="11">
        <f t="shared" si="1"/>
        <v>955.00953523238377</v>
      </c>
      <c r="Q20" s="51">
        <f t="shared" si="3"/>
        <v>47750476.761619188</v>
      </c>
      <c r="T20" s="5">
        <f t="shared" si="4"/>
        <v>175001811.09445277</v>
      </c>
      <c r="W20" s="64">
        <f t="shared" si="5"/>
        <v>0.72714295661861983</v>
      </c>
      <c r="Z20" s="7">
        <f t="shared" si="6"/>
        <v>0.27285704338138012</v>
      </c>
      <c r="AC20" s="7">
        <f t="shared" si="7"/>
        <v>1</v>
      </c>
      <c r="AD20">
        <f t="shared" si="8"/>
        <v>0.81031045286243231</v>
      </c>
      <c r="AJ20" s="26"/>
      <c r="AK20" s="25">
        <v>880309915.31874526</v>
      </c>
      <c r="AL20" s="26"/>
      <c r="AM20" s="26"/>
    </row>
    <row r="21" spans="1:39" ht="12.75" customHeight="1" x14ac:dyDescent="0.15">
      <c r="A21" t="s">
        <v>33</v>
      </c>
      <c r="B21" s="44">
        <v>5836</v>
      </c>
      <c r="C21">
        <v>7268</v>
      </c>
      <c r="D21" s="44">
        <v>465</v>
      </c>
      <c r="E21" s="44">
        <v>19042</v>
      </c>
      <c r="F21" s="44">
        <v>5016</v>
      </c>
      <c r="I21">
        <v>20</v>
      </c>
      <c r="J21">
        <v>1500</v>
      </c>
      <c r="K21">
        <v>50</v>
      </c>
      <c r="L21" s="9">
        <f t="shared" si="0"/>
        <v>2295.4894475342971</v>
      </c>
      <c r="M21" s="5">
        <f t="shared" si="2"/>
        <v>114774472.37671486</v>
      </c>
      <c r="N21" s="51">
        <f t="shared" ref="N21" si="48">AVERAGE(M21:M23)</f>
        <v>120247230.95613946</v>
      </c>
      <c r="O21" s="5">
        <f t="shared" ref="O21" si="49">STDEV(M21:M23)</f>
        <v>16099228.785530442</v>
      </c>
      <c r="P21" s="11">
        <f t="shared" si="1"/>
        <v>604.67256952169078</v>
      </c>
      <c r="Q21" s="51">
        <f t="shared" si="3"/>
        <v>30233628.476084538</v>
      </c>
      <c r="R21" s="5">
        <f t="shared" ref="R21" si="50">AVERAGE(Q21:Q23)</f>
        <v>31035321.469109442</v>
      </c>
      <c r="S21" s="5">
        <f t="shared" ref="S21" si="51">STDEV(Q21:Q23)</f>
        <v>913459.02113217977</v>
      </c>
      <c r="T21" s="5">
        <f t="shared" si="4"/>
        <v>145008100.85279939</v>
      </c>
      <c r="U21" s="28">
        <f t="shared" ref="U21" si="52">AVERAGE(T21:T23)</f>
        <v>151282552.42524889</v>
      </c>
      <c r="V21" s="5">
        <f t="shared" ref="V21" si="53">STDEV(T21:T23)</f>
        <v>16878006.265275054</v>
      </c>
      <c r="W21" s="64">
        <f t="shared" si="5"/>
        <v>0.79150386565799324</v>
      </c>
      <c r="X21" s="62">
        <f t="shared" ref="X21" si="54">AVERAGE(W21:W23)</f>
        <v>0.79358297860444693</v>
      </c>
      <c r="Y21" s="7">
        <f t="shared" ref="Y21" si="55">STDEV(W21:W23)</f>
        <v>1.7501219642433018E-2</v>
      </c>
      <c r="Z21" s="7">
        <f t="shared" si="6"/>
        <v>0.20849613434200684</v>
      </c>
      <c r="AA21" s="7">
        <f t="shared" ref="AA21" si="56">AVERAGE(Z21:Z23)</f>
        <v>0.20641702139555307</v>
      </c>
      <c r="AB21" s="7">
        <f t="shared" ref="AB21" si="57">STDEV(Z21:Z23)</f>
        <v>1.7501219642432998E-2</v>
      </c>
      <c r="AC21" s="7">
        <f t="shared" si="7"/>
        <v>1</v>
      </c>
      <c r="AD21">
        <f t="shared" si="8"/>
        <v>0.80297193175564119</v>
      </c>
      <c r="AE21">
        <f t="shared" ref="AE21" si="58">AVERAGE(AD21:AD23)</f>
        <v>0.88641606102798587</v>
      </c>
      <c r="AF21">
        <f t="shared" ref="AF21" si="59">STDEV(AD21:AD23)</f>
        <v>0.12831676335541442</v>
      </c>
      <c r="AG21" s="59" t="s">
        <v>98</v>
      </c>
      <c r="AI21" s="5">
        <f t="shared" ref="AI21" si="60">U21*10</f>
        <v>1512825524.2524889</v>
      </c>
      <c r="AJ21" s="44"/>
      <c r="AK21">
        <v>1101937027.6958778</v>
      </c>
      <c r="AL21" s="44"/>
      <c r="AM21" s="44"/>
    </row>
    <row r="22" spans="1:39" ht="12.75" customHeight="1" x14ac:dyDescent="0.15">
      <c r="A22" t="s">
        <v>34</v>
      </c>
      <c r="B22" s="43">
        <v>5772</v>
      </c>
      <c r="C22">
        <v>7021</v>
      </c>
      <c r="D22" s="43">
        <v>458</v>
      </c>
      <c r="E22" s="43">
        <v>22611</v>
      </c>
      <c r="F22" s="43">
        <v>5234</v>
      </c>
      <c r="I22">
        <v>20</v>
      </c>
      <c r="J22">
        <v>1500</v>
      </c>
      <c r="K22">
        <v>50</v>
      </c>
      <c r="L22" s="9">
        <f t="shared" si="0"/>
        <v>2767.3875621141397</v>
      </c>
      <c r="M22" s="5">
        <f t="shared" si="2"/>
        <v>138369378.10570699</v>
      </c>
      <c r="P22" s="11">
        <f t="shared" si="1"/>
        <v>640.59557295588013</v>
      </c>
      <c r="Q22" s="51">
        <f t="shared" si="3"/>
        <v>32029778.647794005</v>
      </c>
      <c r="T22" s="5">
        <f t="shared" si="4"/>
        <v>170399156.753501</v>
      </c>
      <c r="W22" s="64">
        <f t="shared" si="5"/>
        <v>0.81203088525767642</v>
      </c>
      <c r="Z22" s="7">
        <f t="shared" si="6"/>
        <v>0.18796911474232353</v>
      </c>
      <c r="AC22" s="7">
        <f t="shared" si="7"/>
        <v>1</v>
      </c>
      <c r="AD22">
        <f t="shared" si="8"/>
        <v>0.82210511323173341</v>
      </c>
      <c r="AJ22" s="43"/>
      <c r="AK22">
        <v>445786720.82549763</v>
      </c>
      <c r="AL22" s="43"/>
      <c r="AM22" s="43"/>
    </row>
    <row r="23" spans="1:39" ht="12.75" customHeight="1" x14ac:dyDescent="0.15">
      <c r="A23" t="s">
        <v>35</v>
      </c>
      <c r="B23" s="44">
        <v>7324</v>
      </c>
      <c r="C23">
        <v>7082</v>
      </c>
      <c r="D23" s="44">
        <v>459</v>
      </c>
      <c r="E23" s="44">
        <v>17621</v>
      </c>
      <c r="F23" s="44">
        <v>5051</v>
      </c>
      <c r="I23">
        <v>20</v>
      </c>
      <c r="J23">
        <v>1500</v>
      </c>
      <c r="K23">
        <v>50</v>
      </c>
      <c r="L23" s="9">
        <f t="shared" si="0"/>
        <v>2151.9568477199309</v>
      </c>
      <c r="M23" s="5">
        <f t="shared" si="2"/>
        <v>107597842.38599655</v>
      </c>
      <c r="P23" s="11">
        <f t="shared" si="1"/>
        <v>616.85114566899563</v>
      </c>
      <c r="Q23" s="51">
        <f t="shared" si="3"/>
        <v>30842557.283449784</v>
      </c>
      <c r="T23" s="5">
        <f t="shared" si="4"/>
        <v>138440399.66944635</v>
      </c>
      <c r="W23" s="64">
        <f t="shared" si="5"/>
        <v>0.77721418489767102</v>
      </c>
      <c r="Z23" s="7">
        <f t="shared" si="6"/>
        <v>0.22278581510232887</v>
      </c>
      <c r="AC23" s="7">
        <f t="shared" si="7"/>
        <v>0.99999999999999989</v>
      </c>
      <c r="AD23">
        <f t="shared" si="8"/>
        <v>1.0341711380965828</v>
      </c>
      <c r="AJ23" s="44"/>
      <c r="AK23">
        <v>1159307451.7481861</v>
      </c>
      <c r="AL23" s="44"/>
      <c r="AM23" s="44"/>
    </row>
    <row r="24" spans="1:39" ht="12.75" customHeight="1" x14ac:dyDescent="0.15">
      <c r="A24" t="s">
        <v>39</v>
      </c>
      <c r="B24" s="25">
        <v>7061</v>
      </c>
      <c r="C24">
        <v>7232</v>
      </c>
      <c r="D24" s="25">
        <v>487</v>
      </c>
      <c r="E24" s="25">
        <v>48174</v>
      </c>
      <c r="F24" s="25">
        <v>7915</v>
      </c>
      <c r="I24">
        <v>20</v>
      </c>
      <c r="J24">
        <v>1500</v>
      </c>
      <c r="K24">
        <v>50</v>
      </c>
      <c r="L24" s="9">
        <f t="shared" si="0"/>
        <v>5544.9730510514764</v>
      </c>
      <c r="M24" s="5">
        <f t="shared" si="2"/>
        <v>277248652.5525738</v>
      </c>
      <c r="N24" s="51">
        <f t="shared" ref="N24" si="61">AVERAGE(M24:M26)</f>
        <v>309581624.15992916</v>
      </c>
      <c r="O24" s="5">
        <f t="shared" ref="O24" si="62">STDEV(M24:M26)</f>
        <v>28037482.219227187</v>
      </c>
      <c r="P24" s="11">
        <f t="shared" si="1"/>
        <v>911.0404305034341</v>
      </c>
      <c r="Q24" s="51">
        <f t="shared" si="3"/>
        <v>45552021.525171705</v>
      </c>
      <c r="R24" s="5">
        <f t="shared" ref="R24" si="63">AVERAGE(Q24:Q26)</f>
        <v>47547523.007944264</v>
      </c>
      <c r="S24" s="5">
        <f t="shared" ref="S24" si="64">STDEV(Q24:Q26)</f>
        <v>1848976.875892282</v>
      </c>
      <c r="T24" s="5">
        <f t="shared" si="4"/>
        <v>322800674.0777455</v>
      </c>
      <c r="U24" s="28">
        <f t="shared" ref="U24" si="65">AVERAGE(T24:T26)</f>
        <v>357129147.16787344</v>
      </c>
      <c r="V24" s="5">
        <f t="shared" ref="V24" si="66">STDEV(T24:T26)</f>
        <v>29739273.464486219</v>
      </c>
      <c r="W24" s="64">
        <f t="shared" si="5"/>
        <v>0.85888498636096211</v>
      </c>
      <c r="X24" s="62">
        <f t="shared" ref="X24" si="67">AVERAGE(W24:W26)</f>
        <v>0.86649325447419479</v>
      </c>
      <c r="Y24" s="7">
        <f t="shared" ref="Y24" si="68">STDEV(W24:W26)</f>
        <v>6.8924888851435492E-3</v>
      </c>
      <c r="Z24" s="7">
        <f t="shared" si="6"/>
        <v>0.14111501363903797</v>
      </c>
      <c r="AA24" s="7">
        <f t="shared" ref="AA24" si="69">AVERAGE(Z24:Z26)</f>
        <v>0.1335067455258051</v>
      </c>
      <c r="AB24" s="7">
        <f t="shared" ref="AB24" si="70">STDEV(Z24:Z26)</f>
        <v>6.892488885143622E-3</v>
      </c>
      <c r="AC24" s="7">
        <f t="shared" si="7"/>
        <v>1</v>
      </c>
      <c r="AD24">
        <f t="shared" si="8"/>
        <v>0.97635508849557517</v>
      </c>
      <c r="AE24">
        <f t="shared" ref="AE24" si="71">AVERAGE(AD24:AD26)</f>
        <v>0.89149119873331506</v>
      </c>
      <c r="AF24">
        <f t="shared" ref="AF24" si="72">STDEV(AD24:AD26)</f>
        <v>9.0882449718855771E-2</v>
      </c>
      <c r="AG24" s="59" t="s">
        <v>99</v>
      </c>
      <c r="AI24" s="5">
        <f t="shared" ref="AI24" si="73">U24*10</f>
        <v>3571291471.6787343</v>
      </c>
      <c r="AJ24" s="25"/>
      <c r="AK24">
        <v>410816241.6799829</v>
      </c>
      <c r="AL24" s="25"/>
      <c r="AM24" s="25"/>
    </row>
    <row r="25" spans="1:39" ht="12.75" customHeight="1" x14ac:dyDescent="0.15">
      <c r="A25" t="s">
        <v>40</v>
      </c>
      <c r="B25" s="25">
        <v>6407</v>
      </c>
      <c r="C25">
        <v>7099</v>
      </c>
      <c r="D25" s="25">
        <v>481</v>
      </c>
      <c r="E25" s="25">
        <v>55659</v>
      </c>
      <c r="F25" s="25">
        <v>8444</v>
      </c>
      <c r="I25">
        <v>20</v>
      </c>
      <c r="J25">
        <v>1500</v>
      </c>
      <c r="K25">
        <v>50</v>
      </c>
      <c r="L25" s="9">
        <f t="shared" si="0"/>
        <v>6486.4341816617671</v>
      </c>
      <c r="M25" s="5">
        <f t="shared" si="2"/>
        <v>324321709.08308834</v>
      </c>
      <c r="P25" s="11">
        <f t="shared" si="1"/>
        <v>984.0537959710374</v>
      </c>
      <c r="Q25" s="51">
        <f t="shared" si="3"/>
        <v>49202689.798551865</v>
      </c>
      <c r="T25" s="5">
        <f t="shared" si="4"/>
        <v>373524398.8816402</v>
      </c>
      <c r="W25" s="64">
        <f t="shared" si="5"/>
        <v>0.86827449573342896</v>
      </c>
      <c r="Z25" s="7">
        <f t="shared" si="6"/>
        <v>0.13172550426657101</v>
      </c>
      <c r="AC25" s="7">
        <f t="shared" si="7"/>
        <v>1</v>
      </c>
      <c r="AD25">
        <f t="shared" si="8"/>
        <v>0.90252148189885895</v>
      </c>
      <c r="AJ25" s="25"/>
      <c r="AK25">
        <v>366105219.13977998</v>
      </c>
      <c r="AL25" s="25"/>
      <c r="AM25" s="25"/>
    </row>
    <row r="26" spans="1:39" ht="12.75" customHeight="1" x14ac:dyDescent="0.15">
      <c r="A26" t="s">
        <v>41</v>
      </c>
      <c r="B26" s="25">
        <v>5457</v>
      </c>
      <c r="C26">
        <v>6859</v>
      </c>
      <c r="D26" s="25">
        <v>442</v>
      </c>
      <c r="E26" s="25">
        <v>51596</v>
      </c>
      <c r="F26" s="25">
        <v>7552</v>
      </c>
      <c r="I26">
        <v>20</v>
      </c>
      <c r="J26">
        <v>1500</v>
      </c>
      <c r="K26">
        <v>50</v>
      </c>
      <c r="L26" s="9">
        <f t="shared" si="0"/>
        <v>6543.4902168825083</v>
      </c>
      <c r="M26" s="5">
        <f t="shared" si="2"/>
        <v>327174510.84412539</v>
      </c>
      <c r="P26" s="11">
        <f t="shared" si="1"/>
        <v>957.75715400218439</v>
      </c>
      <c r="Q26" s="51">
        <f t="shared" si="3"/>
        <v>47887857.700109221</v>
      </c>
      <c r="T26" s="5">
        <f t="shared" si="4"/>
        <v>375062368.54423463</v>
      </c>
      <c r="W26" s="64">
        <f t="shared" si="5"/>
        <v>0.87232028132819361</v>
      </c>
      <c r="Z26" s="7">
        <f t="shared" si="6"/>
        <v>0.12767971867180633</v>
      </c>
      <c r="AC26" s="7">
        <f t="shared" si="7"/>
        <v>1</v>
      </c>
      <c r="AD26">
        <f t="shared" si="8"/>
        <v>0.79559702580551106</v>
      </c>
      <c r="AJ26" s="25"/>
      <c r="AK26">
        <v>927038065.22344363</v>
      </c>
      <c r="AL26" s="25"/>
      <c r="AM26" s="25"/>
    </row>
    <row r="27" spans="1:39" ht="12.75" customHeight="1" x14ac:dyDescent="0.15">
      <c r="A27" t="s">
        <v>45</v>
      </c>
      <c r="B27">
        <v>6272</v>
      </c>
      <c r="C27">
        <v>7221</v>
      </c>
      <c r="D27">
        <v>484</v>
      </c>
      <c r="E27">
        <v>30559</v>
      </c>
      <c r="F27">
        <v>9206</v>
      </c>
      <c r="I27">
        <v>20</v>
      </c>
      <c r="J27">
        <v>1500</v>
      </c>
      <c r="K27">
        <v>50</v>
      </c>
      <c r="L27" s="9">
        <f t="shared" si="0"/>
        <v>3539.2355656882305</v>
      </c>
      <c r="M27" s="5">
        <f t="shared" si="2"/>
        <v>176961778.28441152</v>
      </c>
      <c r="N27" s="51">
        <f t="shared" ref="N27" si="74">AVERAGE(M27:M29)</f>
        <v>186027350.71048895</v>
      </c>
      <c r="O27" s="5">
        <f t="shared" ref="O27" si="75">STDEV(M27:M29)</f>
        <v>12213808.564747801</v>
      </c>
      <c r="P27" s="11">
        <f t="shared" si="1"/>
        <v>1066.2064405813621</v>
      </c>
      <c r="Q27" s="51">
        <f t="shared" si="3"/>
        <v>53310322.029068112</v>
      </c>
      <c r="R27" s="5">
        <f t="shared" ref="R27" si="76">AVERAGE(Q27:Q29)</f>
        <v>54336300.935005255</v>
      </c>
      <c r="S27" s="5">
        <f t="shared" ref="S27" si="77">STDEV(Q27:Q29)</f>
        <v>1219786.7251846106</v>
      </c>
      <c r="T27" s="5">
        <f t="shared" si="4"/>
        <v>230272100.31347963</v>
      </c>
      <c r="U27" s="28">
        <f t="shared" ref="U27" si="78">AVERAGE(T27:T29)</f>
        <v>240363651.64549419</v>
      </c>
      <c r="V27" s="5">
        <f t="shared" ref="V27" si="79">STDEV(T27:T29)</f>
        <v>12205676.544475172</v>
      </c>
      <c r="W27" s="64">
        <f t="shared" si="5"/>
        <v>0.76848987803344648</v>
      </c>
      <c r="X27" s="62">
        <f t="shared" ref="X27" si="80">AVERAGE(W27:W29)</f>
        <v>0.77357044351127657</v>
      </c>
      <c r="Y27" s="7">
        <f t="shared" ref="Y27" si="81">STDEV(W27:W29)</f>
        <v>1.2013417689427692E-2</v>
      </c>
      <c r="Z27" s="7">
        <f t="shared" si="6"/>
        <v>0.23151012196655349</v>
      </c>
      <c r="AA27" s="7">
        <f t="shared" ref="AA27" si="82">AVERAGE(Z27:Z29)</f>
        <v>0.22642955648872332</v>
      </c>
      <c r="AB27" s="7">
        <f t="shared" ref="AB27" si="83">STDEV(Z27:Z29)</f>
        <v>1.2013417689427664E-2</v>
      </c>
      <c r="AC27" s="7">
        <f t="shared" si="7"/>
        <v>1</v>
      </c>
      <c r="AD27">
        <f t="shared" si="8"/>
        <v>0.86857775931311454</v>
      </c>
      <c r="AE27">
        <f t="shared" ref="AE27" si="84">AVERAGE(AD27:AD29)</f>
        <v>0.91551975472334235</v>
      </c>
      <c r="AF27">
        <f t="shared" ref="AF27" si="85">STDEV(AD27:AD29)</f>
        <v>0.11030057600567926</v>
      </c>
      <c r="AG27" s="59" t="s">
        <v>100</v>
      </c>
      <c r="AI27" s="5">
        <f t="shared" ref="AI27" si="86">U27*10</f>
        <v>2403636516.4549417</v>
      </c>
      <c r="AK27">
        <v>1232366124.4148104</v>
      </c>
    </row>
    <row r="28" spans="1:39" ht="12.75" customHeight="1" x14ac:dyDescent="0.15">
      <c r="A28" t="s">
        <v>46</v>
      </c>
      <c r="B28">
        <v>7424</v>
      </c>
      <c r="C28">
        <v>7128</v>
      </c>
      <c r="D28">
        <v>475</v>
      </c>
      <c r="E28">
        <v>33881</v>
      </c>
      <c r="F28">
        <v>9154</v>
      </c>
      <c r="I28">
        <v>20</v>
      </c>
      <c r="J28">
        <v>1500</v>
      </c>
      <c r="K28">
        <v>50</v>
      </c>
      <c r="L28" s="9">
        <f t="shared" si="0"/>
        <v>3998.3269401088928</v>
      </c>
      <c r="M28" s="5">
        <f t="shared" si="2"/>
        <v>199916347.00544465</v>
      </c>
      <c r="P28" s="11">
        <f t="shared" si="1"/>
        <v>1080.2716805807622</v>
      </c>
      <c r="Q28" s="51">
        <f t="shared" si="3"/>
        <v>54013584.029038109</v>
      </c>
      <c r="T28" s="5">
        <f t="shared" si="4"/>
        <v>253929931.03448275</v>
      </c>
      <c r="W28" s="64">
        <f t="shared" si="5"/>
        <v>0.78728941559196008</v>
      </c>
      <c r="Z28" s="7">
        <f t="shared" si="6"/>
        <v>0.21271058440803997</v>
      </c>
      <c r="AC28" s="7">
        <f t="shared" si="7"/>
        <v>1</v>
      </c>
      <c r="AD28">
        <f t="shared" si="8"/>
        <v>1.0415263748597081</v>
      </c>
      <c r="AK28">
        <v>1382912760.5622766</v>
      </c>
    </row>
    <row r="29" spans="1:39" ht="12.75" customHeight="1" x14ac:dyDescent="0.15">
      <c r="A29" t="s">
        <v>47</v>
      </c>
      <c r="B29">
        <v>5984</v>
      </c>
      <c r="C29">
        <v>7154</v>
      </c>
      <c r="D29">
        <v>477</v>
      </c>
      <c r="E29">
        <v>30839</v>
      </c>
      <c r="F29">
        <v>9477</v>
      </c>
      <c r="I29">
        <v>20</v>
      </c>
      <c r="J29">
        <v>1500</v>
      </c>
      <c r="K29">
        <v>50</v>
      </c>
      <c r="L29" s="9">
        <f t="shared" si="0"/>
        <v>3624.0785368322131</v>
      </c>
      <c r="M29" s="5">
        <f t="shared" si="2"/>
        <v>181203926.84161064</v>
      </c>
      <c r="P29" s="11">
        <f t="shared" si="1"/>
        <v>1113.6999349381913</v>
      </c>
      <c r="Q29" s="51">
        <f t="shared" si="3"/>
        <v>55684996.746909559</v>
      </c>
      <c r="T29" s="5">
        <f t="shared" si="4"/>
        <v>236888923.5885202</v>
      </c>
      <c r="W29" s="64">
        <f t="shared" si="5"/>
        <v>0.76493203690842348</v>
      </c>
      <c r="Z29" s="7">
        <f t="shared" si="6"/>
        <v>0.23506796309157654</v>
      </c>
      <c r="AC29" s="7">
        <f t="shared" si="7"/>
        <v>1</v>
      </c>
      <c r="AD29">
        <f t="shared" si="8"/>
        <v>0.83645512999720439</v>
      </c>
      <c r="AK29">
        <v>634345640.59700716</v>
      </c>
    </row>
    <row r="30" spans="1:39" s="25" customFormat="1" ht="12.75" customHeight="1" x14ac:dyDescent="0.15">
      <c r="A30" s="25" t="s">
        <v>51</v>
      </c>
      <c r="B30">
        <v>8481</v>
      </c>
      <c r="C30" s="25">
        <v>7284</v>
      </c>
      <c r="D30">
        <v>489</v>
      </c>
      <c r="E30">
        <v>41197</v>
      </c>
      <c r="F30">
        <v>5597</v>
      </c>
      <c r="I30" s="25">
        <v>20</v>
      </c>
      <c r="J30" s="25">
        <v>1500</v>
      </c>
      <c r="K30" s="25">
        <v>50</v>
      </c>
      <c r="L30" s="34">
        <f t="shared" si="0"/>
        <v>4722.5049855440375</v>
      </c>
      <c r="M30" s="24">
        <f t="shared" si="2"/>
        <v>236125249.27720186</v>
      </c>
      <c r="N30" s="52">
        <f t="shared" ref="N30" si="87">AVERAGE(M30:M32)</f>
        <v>286302096.19490284</v>
      </c>
      <c r="O30" s="24">
        <f t="shared" ref="O30" si="88">STDEV(M30:M32)</f>
        <v>43454424.300044939</v>
      </c>
      <c r="P30" s="35">
        <f t="shared" si="1"/>
        <v>641.59672801635986</v>
      </c>
      <c r="Q30" s="52">
        <f t="shared" si="3"/>
        <v>32079836.400817994</v>
      </c>
      <c r="R30" s="24">
        <f t="shared" ref="R30" si="89">AVERAGE(Q30:Q32)</f>
        <v>46659393.785276175</v>
      </c>
      <c r="S30" s="24">
        <f t="shared" ref="S30" si="90">STDEV(Q30:Q32)</f>
        <v>12880063.622242691</v>
      </c>
      <c r="T30" s="24">
        <f t="shared" si="4"/>
        <v>268205085.67801985</v>
      </c>
      <c r="U30" s="28">
        <f t="shared" ref="U30" si="91">AVERAGE(T30:T32)</f>
        <v>332961489.98017901</v>
      </c>
      <c r="V30" s="24">
        <f t="shared" ref="V30" si="92">STDEV(T30:T32)</f>
        <v>56138559.838566005</v>
      </c>
      <c r="W30" s="65">
        <f t="shared" si="5"/>
        <v>0.88039064837372316</v>
      </c>
      <c r="X30" s="71">
        <f t="shared" ref="X30" si="93">AVERAGE(W30:W32)</f>
        <v>0.8617121306732537</v>
      </c>
      <c r="Y30" s="36">
        <f t="shared" ref="Y30" si="94">STDEV(W30:W32)</f>
        <v>1.7230291005213196E-2</v>
      </c>
      <c r="Z30" s="36">
        <f t="shared" si="6"/>
        <v>0.11960935162627688</v>
      </c>
      <c r="AA30" s="36">
        <f t="shared" ref="AA30" si="95">AVERAGE(Z30:Z32)</f>
        <v>0.1382878693267463</v>
      </c>
      <c r="AB30" s="36">
        <f t="shared" ref="AB30" si="96">STDEV(Z30:Z32)</f>
        <v>1.723029100521305E-2</v>
      </c>
      <c r="AC30" s="36">
        <f t="shared" si="7"/>
        <v>1</v>
      </c>
      <c r="AD30">
        <f t="shared" si="8"/>
        <v>1.1643327841845139</v>
      </c>
      <c r="AE30">
        <f t="shared" ref="AE30" si="97">AVERAGE(AD30:AD32)</f>
        <v>1.7243287667268283</v>
      </c>
      <c r="AF30">
        <f t="shared" ref="AF30" si="98">STDEV(AD30:AD32)</f>
        <v>0.89852913338378859</v>
      </c>
      <c r="AG30" s="25" t="s">
        <v>101</v>
      </c>
      <c r="AI30" s="5">
        <f t="shared" ref="AI30" si="99">U30*10</f>
        <v>3329614899.8017902</v>
      </c>
      <c r="AJ30"/>
      <c r="AK30">
        <v>397765684.31355882</v>
      </c>
      <c r="AL30"/>
      <c r="AM30"/>
    </row>
    <row r="31" spans="1:39" s="25" customFormat="1" ht="12.75" customHeight="1" x14ac:dyDescent="0.15">
      <c r="A31" s="25" t="s">
        <v>52</v>
      </c>
      <c r="B31">
        <v>8980</v>
      </c>
      <c r="C31" s="25">
        <v>7196</v>
      </c>
      <c r="D31">
        <v>490</v>
      </c>
      <c r="E31">
        <v>54439</v>
      </c>
      <c r="F31">
        <v>8987</v>
      </c>
      <c r="I31" s="25">
        <v>20</v>
      </c>
      <c r="J31" s="25">
        <v>1500</v>
      </c>
      <c r="K31" s="25">
        <v>50</v>
      </c>
      <c r="L31" s="34">
        <f t="shared" si="0"/>
        <v>6227.7296551724139</v>
      </c>
      <c r="M31" s="24">
        <f t="shared" si="2"/>
        <v>311386482.75862068</v>
      </c>
      <c r="N31" s="52"/>
      <c r="O31" s="24"/>
      <c r="P31" s="35">
        <f t="shared" si="1"/>
        <v>1028.097621393385</v>
      </c>
      <c r="Q31" s="52">
        <f t="shared" si="3"/>
        <v>51404881.069669247</v>
      </c>
      <c r="R31" s="24"/>
      <c r="S31" s="24"/>
      <c r="T31" s="24">
        <f t="shared" si="4"/>
        <v>362791363.82828993</v>
      </c>
      <c r="U31" s="29"/>
      <c r="V31" s="24"/>
      <c r="W31" s="65">
        <f t="shared" si="5"/>
        <v>0.85830731876517519</v>
      </c>
      <c r="X31" s="71"/>
      <c r="Y31" s="36"/>
      <c r="Z31" s="36">
        <f t="shared" si="6"/>
        <v>0.14169268123482484</v>
      </c>
      <c r="AA31" s="36"/>
      <c r="AB31" s="36"/>
      <c r="AC31" s="36">
        <f t="shared" si="7"/>
        <v>1</v>
      </c>
      <c r="AD31">
        <f t="shared" si="8"/>
        <v>1.2479155086158977</v>
      </c>
      <c r="AE31"/>
      <c r="AF31"/>
      <c r="AI31"/>
      <c r="AJ31"/>
      <c r="AK31">
        <v>638408098.44221532</v>
      </c>
      <c r="AL31"/>
      <c r="AM31"/>
    </row>
    <row r="32" spans="1:39" s="26" customFormat="1" ht="12.75" customHeight="1" x14ac:dyDescent="0.15">
      <c r="A32" s="26" t="s">
        <v>53</v>
      </c>
      <c r="B32">
        <v>18704</v>
      </c>
      <c r="C32" s="26">
        <v>6775</v>
      </c>
      <c r="D32">
        <v>486</v>
      </c>
      <c r="E32">
        <v>53996</v>
      </c>
      <c r="F32">
        <v>9796</v>
      </c>
      <c r="I32" s="26">
        <v>20</v>
      </c>
      <c r="J32" s="26">
        <v>1500</v>
      </c>
      <c r="K32" s="26">
        <v>50</v>
      </c>
      <c r="L32" s="37">
        <f t="shared" si="0"/>
        <v>6227.8911309777213</v>
      </c>
      <c r="M32" s="38">
        <f t="shared" si="2"/>
        <v>311394556.54888606</v>
      </c>
      <c r="N32" s="53"/>
      <c r="O32" s="38"/>
      <c r="P32" s="39">
        <f t="shared" si="1"/>
        <v>1129.8692777068254</v>
      </c>
      <c r="Q32" s="53">
        <f t="shared" si="3"/>
        <v>56493463.885341272</v>
      </c>
      <c r="R32" s="38"/>
      <c r="S32" s="38"/>
      <c r="T32" s="38">
        <f t="shared" si="4"/>
        <v>367888020.43422735</v>
      </c>
      <c r="U32" s="30"/>
      <c r="V32" s="38"/>
      <c r="W32" s="66">
        <f t="shared" si="5"/>
        <v>0.84643842488086274</v>
      </c>
      <c r="X32" s="72"/>
      <c r="Y32" s="40"/>
      <c r="Z32" s="40">
        <f t="shared" si="6"/>
        <v>0.15356157511913718</v>
      </c>
      <c r="AA32" s="40"/>
      <c r="AB32" s="40"/>
      <c r="AC32" s="40">
        <f t="shared" si="7"/>
        <v>0.99999999999999989</v>
      </c>
      <c r="AD32">
        <f t="shared" si="8"/>
        <v>2.7607380073800738</v>
      </c>
      <c r="AE32"/>
      <c r="AF32"/>
      <c r="AI32"/>
      <c r="AJ32"/>
      <c r="AK32">
        <v>912275958.61010778</v>
      </c>
      <c r="AL32"/>
      <c r="AM32"/>
    </row>
    <row r="33" spans="1:37" s="25" customFormat="1" ht="12.75" customHeight="1" x14ac:dyDescent="0.15">
      <c r="A33" s="25" t="s">
        <v>103</v>
      </c>
      <c r="B33" s="25">
        <v>11646</v>
      </c>
      <c r="C33" s="25">
        <v>1758</v>
      </c>
      <c r="D33" s="25">
        <v>488</v>
      </c>
      <c r="E33" s="25">
        <v>29282</v>
      </c>
      <c r="F33" s="25">
        <v>35401</v>
      </c>
      <c r="I33" s="25">
        <v>15</v>
      </c>
      <c r="J33" s="41">
        <v>500</v>
      </c>
      <c r="K33" s="41">
        <v>75</v>
      </c>
      <c r="L33" s="34">
        <f>(I33*L$211*E33)/(D33*J33)</f>
        <v>8902.1154448606321</v>
      </c>
      <c r="M33" s="24">
        <f t="shared" ref="M33" si="100">L33*1000*K33</f>
        <v>667658658.36454737</v>
      </c>
      <c r="N33" s="52">
        <f>AVERAGE(M33:M34)</f>
        <v>629220008.43773627</v>
      </c>
      <c r="O33" s="24">
        <f>STDEV(M33:M34)</f>
        <v>54360460.045807749</v>
      </c>
      <c r="P33" s="35">
        <f>(I33*L$211*F33)/(D33*J33)</f>
        <v>10762.372408425355</v>
      </c>
      <c r="Q33" s="52">
        <f t="shared" ref="Q33" si="101">P33*1000*K33</f>
        <v>807177930.63190162</v>
      </c>
      <c r="R33" s="24">
        <f>AVERAGE(Q33:Q34)</f>
        <v>758289309.52960062</v>
      </c>
      <c r="S33" s="24">
        <f>STDEV(Q33:Q34)</f>
        <v>69138951.008593574</v>
      </c>
      <c r="T33" s="24">
        <f t="shared" ref="T33" si="102">M33+Q33</f>
        <v>1474836588.996449</v>
      </c>
      <c r="U33" s="28">
        <f>AVERAGE(T33:T34)</f>
        <v>1387509317.9673369</v>
      </c>
      <c r="V33" s="24">
        <f>STDEV(T33:T34)</f>
        <v>123499411.05440141</v>
      </c>
      <c r="W33" s="65">
        <f t="shared" ref="W33" si="103">M33/T33</f>
        <v>0.45270009121407478</v>
      </c>
      <c r="X33" s="71">
        <f>AVERAGE(W33:W34)</f>
        <v>0.4535418299814431</v>
      </c>
      <c r="Y33" s="36">
        <f>STDEV(W33:W34)</f>
        <v>1.1903983807875238E-3</v>
      </c>
      <c r="Z33" s="36">
        <f t="shared" ref="Z33" si="104">Q33/T33</f>
        <v>0.54729990878592527</v>
      </c>
      <c r="AA33" s="36">
        <f>AVERAGE(Z33:Z34)</f>
        <v>0.5464581700185569</v>
      </c>
      <c r="AB33" s="36">
        <f>STDEV(Z33:Z34)</f>
        <v>1.1903983807874845E-3</v>
      </c>
      <c r="AC33" s="36">
        <f t="shared" ref="AC33" si="105">W33+Z33</f>
        <v>1</v>
      </c>
      <c r="AD33" s="25">
        <f t="shared" si="8"/>
        <v>6.6245733788395906</v>
      </c>
      <c r="AE33" s="25">
        <f>AVERAGE(AD33:AD34)</f>
        <v>7.1964005009194985</v>
      </c>
      <c r="AF33" s="25">
        <f>STDEV(AD33:AD34)</f>
        <v>0.80868567137818181</v>
      </c>
      <c r="AI33" s="24">
        <f t="shared" ref="AI33" si="106">U33*10</f>
        <v>13875093179.673368</v>
      </c>
      <c r="AK33" s="25">
        <v>763592647.81919491</v>
      </c>
    </row>
    <row r="34" spans="1:37" s="25" customFormat="1" ht="12.75" customHeight="1" x14ac:dyDescent="0.15">
      <c r="A34" s="25" t="s">
        <v>104</v>
      </c>
      <c r="B34" s="25">
        <v>13105</v>
      </c>
      <c r="C34" s="25">
        <v>1687</v>
      </c>
      <c r="D34" s="25">
        <v>495</v>
      </c>
      <c r="E34" s="25">
        <v>26282</v>
      </c>
      <c r="F34" s="25">
        <v>31559</v>
      </c>
      <c r="I34" s="25">
        <v>15</v>
      </c>
      <c r="J34" s="41">
        <v>500</v>
      </c>
      <c r="K34" s="41">
        <v>75</v>
      </c>
      <c r="L34" s="34">
        <f>(I34*L$211*E34)/(D34*J34)</f>
        <v>7877.0847801456703</v>
      </c>
      <c r="M34" s="24">
        <f t="shared" ref="M34:M94" si="107">L34*1000*K34</f>
        <v>590781358.51092529</v>
      </c>
      <c r="N34" s="52"/>
      <c r="O34" s="24"/>
      <c r="P34" s="35">
        <f>(I34*L$211*F34)/(D34*J34)</f>
        <v>9458.6758456973294</v>
      </c>
      <c r="Q34" s="52">
        <f t="shared" ref="Q34:Q94" si="108">P34*1000*K34</f>
        <v>709400688.42729962</v>
      </c>
      <c r="R34" s="24"/>
      <c r="S34" s="24"/>
      <c r="T34" s="24">
        <f t="shared" ref="T34:T94" si="109">M34+Q34</f>
        <v>1300182046.9382248</v>
      </c>
      <c r="U34" s="29"/>
      <c r="V34" s="24"/>
      <c r="W34" s="65">
        <f t="shared" ref="W34:W94" si="110">M34/T34</f>
        <v>0.45438356874881147</v>
      </c>
      <c r="X34" s="71"/>
      <c r="Y34" s="36"/>
      <c r="Z34" s="36">
        <f t="shared" ref="Z34:Z94" si="111">Q34/T34</f>
        <v>0.54561643125118864</v>
      </c>
      <c r="AA34" s="36"/>
      <c r="AB34" s="36"/>
      <c r="AC34" s="36">
        <f t="shared" ref="AC34:AC94" si="112">W34+Z34</f>
        <v>1</v>
      </c>
      <c r="AD34" s="25">
        <f t="shared" si="8"/>
        <v>7.7682276229994072</v>
      </c>
      <c r="AK34" s="25">
        <v>650740820.48004305</v>
      </c>
    </row>
    <row r="35" spans="1:37" s="25" customFormat="1" ht="12.75" customHeight="1" x14ac:dyDescent="0.15">
      <c r="A35" s="25" t="s">
        <v>105</v>
      </c>
      <c r="B35" s="25">
        <v>14114</v>
      </c>
      <c r="C35" s="25">
        <v>1618</v>
      </c>
      <c r="D35" s="25">
        <v>394</v>
      </c>
      <c r="E35" s="25">
        <v>21377</v>
      </c>
      <c r="F35" s="25">
        <v>24380</v>
      </c>
      <c r="I35" s="25">
        <v>15</v>
      </c>
      <c r="J35" s="41">
        <v>500</v>
      </c>
      <c r="K35" s="41">
        <v>75</v>
      </c>
      <c r="L35" s="34">
        <f>(I35*L$211*E35)/(D35*J35)</f>
        <v>8049.3876515687843</v>
      </c>
      <c r="M35" s="24">
        <f t="shared" si="107"/>
        <v>603704073.86765885</v>
      </c>
      <c r="N35" s="52"/>
      <c r="O35" s="24"/>
      <c r="P35" s="35">
        <f>(I35*L$211*F35)/(D35*J35)</f>
        <v>9180.1502056063509</v>
      </c>
      <c r="Q35" s="52">
        <f t="shared" si="108"/>
        <v>688511265.42047632</v>
      </c>
      <c r="R35" s="24"/>
      <c r="S35" s="24"/>
      <c r="T35" s="24">
        <f t="shared" si="109"/>
        <v>1292215339.2881351</v>
      </c>
      <c r="U35" s="29"/>
      <c r="V35" s="24"/>
      <c r="W35" s="65">
        <f t="shared" si="110"/>
        <v>0.46718534868981798</v>
      </c>
      <c r="X35" s="71"/>
      <c r="Y35" s="36"/>
      <c r="Z35" s="36">
        <f t="shared" si="111"/>
        <v>0.53281465131018213</v>
      </c>
      <c r="AA35" s="36"/>
      <c r="AB35" s="36"/>
      <c r="AC35" s="36">
        <f t="shared" si="112"/>
        <v>1</v>
      </c>
      <c r="AD35" s="25">
        <f t="shared" si="8"/>
        <v>8.7231149567367119</v>
      </c>
      <c r="AK35" s="25">
        <v>1071731181.9524103</v>
      </c>
    </row>
    <row r="36" spans="1:37" s="25" customFormat="1" ht="12.75" customHeight="1" x14ac:dyDescent="0.15">
      <c r="A36" s="25" t="s">
        <v>106</v>
      </c>
      <c r="B36" s="25">
        <v>11557</v>
      </c>
      <c r="C36" s="25">
        <v>1770</v>
      </c>
      <c r="D36" s="25">
        <v>456</v>
      </c>
      <c r="E36" s="25">
        <v>13352</v>
      </c>
      <c r="F36" s="25">
        <v>20960</v>
      </c>
      <c r="I36" s="25">
        <v>15</v>
      </c>
      <c r="J36" s="41">
        <v>500</v>
      </c>
      <c r="K36" s="41">
        <v>100</v>
      </c>
      <c r="L36" s="34">
        <f t="shared" ref="L36:L47" si="113">(I36*L$212*E36)/(D36*J36)</f>
        <v>3382.6119455943226</v>
      </c>
      <c r="M36" s="24">
        <f t="shared" si="107"/>
        <v>338261194.55943227</v>
      </c>
      <c r="N36" s="52">
        <f t="shared" ref="N36" si="114">AVERAGE(M36:M38)</f>
        <v>383825730.35251945</v>
      </c>
      <c r="O36" s="24">
        <f t="shared" ref="O36" si="115">STDEV(M36:M38)</f>
        <v>58905597.179720432</v>
      </c>
      <c r="P36" s="35">
        <f t="shared" ref="P36:P47" si="116">(I36*L$212*F36)/(D36*J36)</f>
        <v>5310.0319337670007</v>
      </c>
      <c r="Q36" s="52">
        <f t="shared" si="108"/>
        <v>531003193.3767001</v>
      </c>
      <c r="R36" s="24">
        <f t="shared" ref="R36" si="117">AVERAGE(Q36:Q38)</f>
        <v>574025267.14537752</v>
      </c>
      <c r="S36" s="24">
        <f t="shared" ref="S36" si="118">STDEV(Q36:Q38)</f>
        <v>45160505.855662182</v>
      </c>
      <c r="T36" s="24">
        <f t="shared" si="109"/>
        <v>869264387.93613243</v>
      </c>
      <c r="U36" s="28">
        <f t="shared" ref="U36" si="119">AVERAGE(T36:T38)</f>
        <v>957850997.49789703</v>
      </c>
      <c r="V36" s="24">
        <f t="shared" ref="V36" si="120">STDEV(T36:T38)</f>
        <v>78850920.390720099</v>
      </c>
      <c r="W36" s="65">
        <f t="shared" si="110"/>
        <v>0.3891349965026813</v>
      </c>
      <c r="X36" s="71">
        <f t="shared" ref="X36" si="121">AVERAGE(W36:W38)</f>
        <v>0.39976404754121725</v>
      </c>
      <c r="Y36" s="36">
        <f t="shared" ref="Y36" si="122">STDEV(W36:W38)</f>
        <v>3.7428650681490788E-2</v>
      </c>
      <c r="Z36" s="36">
        <f t="shared" si="111"/>
        <v>0.61086500349731865</v>
      </c>
      <c r="AA36" s="36">
        <f t="shared" ref="AA36" si="123">AVERAGE(Z36:Z38)</f>
        <v>0.6002359524587827</v>
      </c>
      <c r="AB36" s="36">
        <f t="shared" ref="AB36" si="124">STDEV(Z36:Z38)</f>
        <v>3.742865068149076E-2</v>
      </c>
      <c r="AC36" s="36">
        <f t="shared" si="112"/>
        <v>1</v>
      </c>
      <c r="AD36">
        <f t="shared" si="8"/>
        <v>6.529378531073446</v>
      </c>
      <c r="AE36">
        <f t="shared" ref="AE36" si="125">AVERAGE(AD36:AD38)</f>
        <v>6.9474234789051303</v>
      </c>
      <c r="AF36">
        <f t="shared" ref="AF36" si="126">STDEV(AD36:AD38)</f>
        <v>0.70104418412688707</v>
      </c>
      <c r="AI36" s="5">
        <f t="shared" ref="AI36" si="127">U36*10</f>
        <v>9578509974.9789696</v>
      </c>
      <c r="AK36">
        <v>1419816291.0917614</v>
      </c>
    </row>
    <row r="37" spans="1:37" s="25" customFormat="1" ht="12.75" customHeight="1" x14ac:dyDescent="0.15">
      <c r="A37" s="25" t="s">
        <v>107</v>
      </c>
      <c r="B37" s="25">
        <v>11624</v>
      </c>
      <c r="C37" s="25">
        <v>1773</v>
      </c>
      <c r="D37" s="25">
        <v>467</v>
      </c>
      <c r="E37" s="25">
        <v>14669</v>
      </c>
      <c r="F37" s="25">
        <v>25106</v>
      </c>
      <c r="I37" s="25">
        <v>15</v>
      </c>
      <c r="J37" s="41">
        <v>500</v>
      </c>
      <c r="K37" s="41">
        <v>100</v>
      </c>
      <c r="L37" s="34">
        <f t="shared" si="113"/>
        <v>3628.7272429805353</v>
      </c>
      <c r="M37" s="24">
        <f t="shared" si="107"/>
        <v>362872724.2980535</v>
      </c>
      <c r="N37" s="52"/>
      <c r="O37" s="24"/>
      <c r="P37" s="35">
        <f t="shared" si="116"/>
        <v>6210.5682842913166</v>
      </c>
      <c r="Q37" s="52">
        <f t="shared" si="108"/>
        <v>621056828.42913163</v>
      </c>
      <c r="R37" s="24"/>
      <c r="S37" s="24"/>
      <c r="T37" s="24">
        <f t="shared" si="109"/>
        <v>983929552.72718513</v>
      </c>
      <c r="U37" s="29"/>
      <c r="V37" s="24"/>
      <c r="W37" s="65">
        <f t="shared" si="110"/>
        <v>0.36879949717159016</v>
      </c>
      <c r="X37" s="71"/>
      <c r="Y37" s="36"/>
      <c r="Z37" s="36">
        <f t="shared" si="111"/>
        <v>0.63120050282840978</v>
      </c>
      <c r="AA37" s="36"/>
      <c r="AB37" s="36"/>
      <c r="AC37" s="36">
        <f t="shared" si="112"/>
        <v>1</v>
      </c>
      <c r="AD37">
        <f t="shared" si="8"/>
        <v>6.5561195713479981</v>
      </c>
      <c r="AE37"/>
      <c r="AF37"/>
      <c r="AI37"/>
      <c r="AK37">
        <v>603229042.0476445</v>
      </c>
    </row>
    <row r="38" spans="1:37" s="25" customFormat="1" ht="12.75" customHeight="1" x14ac:dyDescent="0.15">
      <c r="A38" s="25" t="s">
        <v>108</v>
      </c>
      <c r="B38" s="25">
        <v>13458</v>
      </c>
      <c r="C38" s="25">
        <v>1735</v>
      </c>
      <c r="D38" s="25">
        <v>465</v>
      </c>
      <c r="E38" s="25">
        <v>18127</v>
      </c>
      <c r="F38" s="25">
        <v>22944</v>
      </c>
      <c r="I38" s="25">
        <v>15</v>
      </c>
      <c r="J38" s="41">
        <v>500</v>
      </c>
      <c r="K38" s="41">
        <v>100</v>
      </c>
      <c r="L38" s="34">
        <f t="shared" si="113"/>
        <v>4503.4327220007244</v>
      </c>
      <c r="M38" s="24">
        <f t="shared" si="107"/>
        <v>450343272.20007247</v>
      </c>
      <c r="N38" s="52"/>
      <c r="O38" s="24"/>
      <c r="P38" s="35">
        <f t="shared" si="116"/>
        <v>5700.1577963030077</v>
      </c>
      <c r="Q38" s="52">
        <f t="shared" si="108"/>
        <v>570015779.63030076</v>
      </c>
      <c r="R38" s="24"/>
      <c r="S38" s="24"/>
      <c r="T38" s="24">
        <f t="shared" si="109"/>
        <v>1020359051.8303733</v>
      </c>
      <c r="U38" s="29"/>
      <c r="V38" s="24"/>
      <c r="W38" s="65">
        <f t="shared" si="110"/>
        <v>0.44135764894938034</v>
      </c>
      <c r="X38" s="71"/>
      <c r="Y38" s="36"/>
      <c r="Z38" s="36">
        <f t="shared" si="111"/>
        <v>0.55864235105061966</v>
      </c>
      <c r="AA38" s="36"/>
      <c r="AB38" s="36"/>
      <c r="AC38" s="36">
        <f t="shared" si="112"/>
        <v>1</v>
      </c>
      <c r="AD38">
        <f t="shared" si="8"/>
        <v>7.7567723342939479</v>
      </c>
      <c r="AE38"/>
      <c r="AF38"/>
      <c r="AI38"/>
      <c r="AK38">
        <v>1616200132.2926788</v>
      </c>
    </row>
    <row r="39" spans="1:37" s="25" customFormat="1" ht="12.75" customHeight="1" x14ac:dyDescent="0.15">
      <c r="A39" s="25" t="s">
        <v>109</v>
      </c>
      <c r="B39" s="25">
        <v>10644</v>
      </c>
      <c r="C39" s="25">
        <v>1833</v>
      </c>
      <c r="D39" s="25">
        <v>487</v>
      </c>
      <c r="E39" s="25">
        <v>24796</v>
      </c>
      <c r="F39" s="25">
        <v>19529</v>
      </c>
      <c r="I39" s="25">
        <v>15</v>
      </c>
      <c r="J39" s="41">
        <v>500</v>
      </c>
      <c r="K39" s="41">
        <v>100</v>
      </c>
      <c r="L39" s="34">
        <f t="shared" si="113"/>
        <v>5881.9775650047295</v>
      </c>
      <c r="M39" s="24">
        <f t="shared" si="107"/>
        <v>588197756.50047302</v>
      </c>
      <c r="N39" s="52">
        <f t="shared" ref="N39" si="128">AVERAGE(M39:M41)</f>
        <v>502758006.60113984</v>
      </c>
      <c r="O39" s="24">
        <f t="shared" ref="O39" si="129">STDEV(M39:M41)</f>
        <v>76797428.803570971</v>
      </c>
      <c r="P39" s="35">
        <f t="shared" si="116"/>
        <v>4632.5673442078305</v>
      </c>
      <c r="Q39" s="52">
        <f t="shared" si="108"/>
        <v>463256734.42078304</v>
      </c>
      <c r="R39" s="24">
        <f t="shared" ref="R39" si="130">AVERAGE(Q39:Q41)</f>
        <v>377551908.71760535</v>
      </c>
      <c r="S39" s="24">
        <f t="shared" ref="S39" si="131">STDEV(Q39:Q41)</f>
        <v>74471409.068603829</v>
      </c>
      <c r="T39" s="24">
        <f t="shared" si="109"/>
        <v>1051454490.9212561</v>
      </c>
      <c r="U39" s="28">
        <f t="shared" ref="U39" si="132">AVERAGE(T39:T41)</f>
        <v>880309915.31874526</v>
      </c>
      <c r="V39" s="24">
        <f t="shared" ref="V39" si="133">STDEV(T39:T41)</f>
        <v>148921292.40668136</v>
      </c>
      <c r="W39" s="65">
        <f t="shared" si="110"/>
        <v>0.5594134235758601</v>
      </c>
      <c r="X39" s="71">
        <f t="shared" ref="X39" si="134">AVERAGE(W39:W41)</f>
        <v>0.57218845443724753</v>
      </c>
      <c r="Y39" s="36">
        <f t="shared" ref="Y39" si="135">STDEV(W39:W41)</f>
        <v>1.8907690738270862E-2</v>
      </c>
      <c r="Z39" s="36">
        <f t="shared" si="111"/>
        <v>0.44058657642413984</v>
      </c>
      <c r="AA39" s="36">
        <f t="shared" ref="AA39" si="136">AVERAGE(Z39:Z41)</f>
        <v>0.42781154556275242</v>
      </c>
      <c r="AB39" s="36">
        <f t="shared" ref="AB39" si="137">STDEV(Z39:Z41)</f>
        <v>1.8907690738270876E-2</v>
      </c>
      <c r="AC39" s="36">
        <f t="shared" si="112"/>
        <v>1</v>
      </c>
      <c r="AD39">
        <f t="shared" si="8"/>
        <v>5.8068739770867435</v>
      </c>
      <c r="AE39">
        <f t="shared" ref="AE39" si="138">AVERAGE(AD39:AD41)</f>
        <v>6.5516131802550275</v>
      </c>
      <c r="AF39">
        <f t="shared" ref="AF39" si="139">STDEV(AD39:AD41)</f>
        <v>0.64711965014987316</v>
      </c>
      <c r="AI39" s="5">
        <f t="shared" ref="AI39" si="140">U39*10</f>
        <v>8803099153.1874523</v>
      </c>
      <c r="AK39"/>
    </row>
    <row r="40" spans="1:37" s="25" customFormat="1" ht="12.75" customHeight="1" x14ac:dyDescent="0.15">
      <c r="A40" s="25" t="s">
        <v>110</v>
      </c>
      <c r="B40" s="25">
        <v>12643</v>
      </c>
      <c r="C40" s="25">
        <v>1840</v>
      </c>
      <c r="D40" s="25">
        <v>477</v>
      </c>
      <c r="E40" s="25">
        <v>18146</v>
      </c>
      <c r="F40" s="25">
        <v>14071</v>
      </c>
      <c r="I40" s="25">
        <v>15</v>
      </c>
      <c r="J40" s="41">
        <v>500</v>
      </c>
      <c r="K40" s="41">
        <v>100</v>
      </c>
      <c r="L40" s="34">
        <f t="shared" si="113"/>
        <v>4394.7403858384559</v>
      </c>
      <c r="M40" s="24">
        <f t="shared" si="107"/>
        <v>439474038.58384556</v>
      </c>
      <c r="N40" s="52"/>
      <c r="O40" s="24"/>
      <c r="P40" s="35">
        <f t="shared" si="116"/>
        <v>3407.8249735001059</v>
      </c>
      <c r="Q40" s="52">
        <f t="shared" si="108"/>
        <v>340782497.35001057</v>
      </c>
      <c r="R40" s="24"/>
      <c r="S40" s="24"/>
      <c r="T40" s="24">
        <f t="shared" si="109"/>
        <v>780256535.93385613</v>
      </c>
      <c r="U40" s="29"/>
      <c r="V40" s="24"/>
      <c r="W40" s="65">
        <f t="shared" si="110"/>
        <v>0.56324300834962904</v>
      </c>
      <c r="X40" s="71"/>
      <c r="Y40" s="36"/>
      <c r="Z40" s="36">
        <f t="shared" si="111"/>
        <v>0.43675699165037096</v>
      </c>
      <c r="AA40" s="36"/>
      <c r="AB40" s="36"/>
      <c r="AC40" s="36">
        <f t="shared" si="112"/>
        <v>1</v>
      </c>
      <c r="AD40">
        <f t="shared" si="8"/>
        <v>6.8711956521739133</v>
      </c>
      <c r="AE40"/>
      <c r="AF40"/>
      <c r="AI40"/>
      <c r="AK40" s="2"/>
    </row>
    <row r="41" spans="1:37" s="25" customFormat="1" ht="12.75" customHeight="1" x14ac:dyDescent="0.15">
      <c r="A41" s="25" t="s">
        <v>111</v>
      </c>
      <c r="B41" s="25">
        <v>12614</v>
      </c>
      <c r="C41" s="25">
        <v>1808</v>
      </c>
      <c r="D41" s="25">
        <v>480</v>
      </c>
      <c r="E41" s="25">
        <v>19969</v>
      </c>
      <c r="F41" s="25">
        <v>13654</v>
      </c>
      <c r="I41" s="25">
        <v>15</v>
      </c>
      <c r="J41" s="41">
        <v>500</v>
      </c>
      <c r="K41" s="41">
        <v>100</v>
      </c>
      <c r="L41" s="34">
        <f t="shared" si="113"/>
        <v>4806.022247191011</v>
      </c>
      <c r="M41" s="24">
        <f t="shared" si="107"/>
        <v>480602224.71910107</v>
      </c>
      <c r="N41" s="52"/>
      <c r="O41" s="24"/>
      <c r="P41" s="35">
        <f t="shared" si="116"/>
        <v>3286.1649438202244</v>
      </c>
      <c r="Q41" s="52">
        <f t="shared" si="108"/>
        <v>328616494.38202244</v>
      </c>
      <c r="R41" s="24"/>
      <c r="S41" s="24"/>
      <c r="T41" s="24">
        <f t="shared" si="109"/>
        <v>809218719.10112357</v>
      </c>
      <c r="U41" s="29"/>
      <c r="V41" s="24"/>
      <c r="W41" s="65">
        <f t="shared" si="110"/>
        <v>0.59390893138625345</v>
      </c>
      <c r="X41" s="71"/>
      <c r="Y41" s="36"/>
      <c r="Z41" s="36">
        <f t="shared" si="111"/>
        <v>0.4060910686137465</v>
      </c>
      <c r="AA41" s="36"/>
      <c r="AB41" s="36"/>
      <c r="AC41" s="36">
        <f t="shared" si="112"/>
        <v>1</v>
      </c>
      <c r="AD41" s="25">
        <f t="shared" si="8"/>
        <v>6.9767699115044248</v>
      </c>
      <c r="AI41"/>
      <c r="AK41" s="15"/>
    </row>
    <row r="42" spans="1:37" ht="12.75" customHeight="1" x14ac:dyDescent="0.15">
      <c r="A42" t="s">
        <v>112</v>
      </c>
      <c r="B42">
        <v>12745</v>
      </c>
      <c r="C42">
        <v>1659</v>
      </c>
      <c r="D42">
        <v>475</v>
      </c>
      <c r="E42">
        <v>26459</v>
      </c>
      <c r="F42">
        <v>23645</v>
      </c>
      <c r="I42">
        <v>15</v>
      </c>
      <c r="J42" s="3">
        <v>500</v>
      </c>
      <c r="K42" s="3">
        <v>100</v>
      </c>
      <c r="L42" s="9">
        <f t="shared" si="113"/>
        <v>6435.0290810171491</v>
      </c>
      <c r="M42" s="5">
        <f t="shared" si="107"/>
        <v>643502908.10171485</v>
      </c>
      <c r="N42" s="51">
        <f t="shared" ref="N42" si="141">AVERAGE(M42:M44)</f>
        <v>602380515.27270091</v>
      </c>
      <c r="O42" s="5">
        <f t="shared" ref="O42" si="142">STDEV(M42:M44)</f>
        <v>43435942.288018711</v>
      </c>
      <c r="P42" s="11">
        <f t="shared" si="116"/>
        <v>5750.6429804849195</v>
      </c>
      <c r="Q42" s="51">
        <f t="shared" si="108"/>
        <v>575064298.04849195</v>
      </c>
      <c r="R42" s="5">
        <f t="shared" ref="R42" si="143">AVERAGE(Q42:Q44)</f>
        <v>499556512.42317683</v>
      </c>
      <c r="S42" s="5">
        <f t="shared" ref="S42" si="144">STDEV(Q42:Q44)</f>
        <v>84914009.200856835</v>
      </c>
      <c r="T42" s="5">
        <f t="shared" si="109"/>
        <v>1218567206.1502068</v>
      </c>
      <c r="U42" s="28">
        <f t="shared" ref="U42" si="145">AVERAGE(T42:T44)</f>
        <v>1101937027.6958778</v>
      </c>
      <c r="V42" s="5">
        <f t="shared" ref="V42" si="146">STDEV(T42:T44)</f>
        <v>128252776.73668993</v>
      </c>
      <c r="W42" s="64">
        <f t="shared" si="110"/>
        <v>0.52808159029219226</v>
      </c>
      <c r="X42" s="62">
        <f t="shared" ref="X42" si="147">AVERAGE(W42:W44)</f>
        <v>0.54862792819555395</v>
      </c>
      <c r="Y42" s="7">
        <f t="shared" ref="Y42" si="148">STDEV(W42:W44)</f>
        <v>2.5667850015585188E-2</v>
      </c>
      <c r="Z42" s="7">
        <f t="shared" si="111"/>
        <v>0.4719184097078078</v>
      </c>
      <c r="AA42" s="7">
        <f t="shared" ref="AA42" si="149">AVERAGE(Z42:Z44)</f>
        <v>0.45137207180444605</v>
      </c>
      <c r="AB42" s="7">
        <f t="shared" ref="AB42" si="150">STDEV(Z42:Z44)</f>
        <v>2.5667850015585251E-2</v>
      </c>
      <c r="AC42" s="7">
        <f t="shared" si="112"/>
        <v>1</v>
      </c>
      <c r="AD42">
        <f t="shared" si="8"/>
        <v>7.6823387582881253</v>
      </c>
      <c r="AE42">
        <f t="shared" ref="AE42" si="151">AVERAGE(AD42:AD44)</f>
        <v>7.0992603031935184</v>
      </c>
      <c r="AF42">
        <f t="shared" ref="AF42" si="152">STDEV(AD42:AD44)</f>
        <v>0.57989100815632344</v>
      </c>
      <c r="AI42" s="5">
        <f t="shared" ref="AI42" si="153">U42*10</f>
        <v>11019370276.958778</v>
      </c>
    </row>
    <row r="43" spans="1:37" ht="12.75" customHeight="1" x14ac:dyDescent="0.15">
      <c r="A43" t="s">
        <v>113</v>
      </c>
      <c r="B43">
        <v>11395</v>
      </c>
      <c r="C43">
        <v>1747</v>
      </c>
      <c r="D43">
        <v>469</v>
      </c>
      <c r="E43">
        <v>22611</v>
      </c>
      <c r="F43">
        <v>16549</v>
      </c>
      <c r="I43">
        <v>15</v>
      </c>
      <c r="J43" s="3">
        <v>500</v>
      </c>
      <c r="K43" s="3">
        <v>100</v>
      </c>
      <c r="L43" s="9">
        <f t="shared" si="113"/>
        <v>5569.5181619989926</v>
      </c>
      <c r="M43" s="5">
        <f t="shared" si="107"/>
        <v>556951816.19989932</v>
      </c>
      <c r="P43" s="11">
        <f t="shared" si="116"/>
        <v>4076.3325842696622</v>
      </c>
      <c r="Q43" s="51">
        <f t="shared" si="108"/>
        <v>407633258.42696625</v>
      </c>
      <c r="T43" s="5">
        <f t="shared" si="109"/>
        <v>964585074.62686563</v>
      </c>
      <c r="W43" s="64">
        <f t="shared" si="110"/>
        <v>0.57740040858018382</v>
      </c>
      <c r="Z43" s="7">
        <f t="shared" si="111"/>
        <v>0.42259959141981612</v>
      </c>
      <c r="AC43" s="7">
        <f t="shared" si="112"/>
        <v>1</v>
      </c>
      <c r="AD43">
        <f t="shared" si="8"/>
        <v>6.522610188895249</v>
      </c>
    </row>
    <row r="44" spans="1:37" ht="12.75" customHeight="1" x14ac:dyDescent="0.15">
      <c r="A44" t="s">
        <v>114</v>
      </c>
      <c r="B44">
        <v>12072</v>
      </c>
      <c r="C44">
        <v>1702</v>
      </c>
      <c r="D44">
        <v>461</v>
      </c>
      <c r="E44">
        <v>24210</v>
      </c>
      <c r="F44">
        <v>20590</v>
      </c>
      <c r="I44">
        <v>15</v>
      </c>
      <c r="J44" s="3">
        <v>500</v>
      </c>
      <c r="K44" s="3">
        <v>100</v>
      </c>
      <c r="L44" s="9">
        <f t="shared" si="113"/>
        <v>6066.8682151648827</v>
      </c>
      <c r="M44" s="5">
        <f t="shared" si="107"/>
        <v>606686821.51648831</v>
      </c>
      <c r="P44" s="11">
        <f t="shared" si="116"/>
        <v>5159.7198079407244</v>
      </c>
      <c r="Q44" s="51">
        <f t="shared" si="108"/>
        <v>515971980.79407245</v>
      </c>
      <c r="T44" s="5">
        <f t="shared" si="109"/>
        <v>1122658802.3105607</v>
      </c>
      <c r="W44" s="64">
        <f t="shared" si="110"/>
        <v>0.54040178571428577</v>
      </c>
      <c r="Z44" s="7">
        <f t="shared" si="111"/>
        <v>0.45959821428571429</v>
      </c>
      <c r="AC44" s="7">
        <f t="shared" si="112"/>
        <v>1</v>
      </c>
      <c r="AD44">
        <f t="shared" si="8"/>
        <v>7.0928319623971801</v>
      </c>
    </row>
    <row r="45" spans="1:37" ht="12.75" customHeight="1" x14ac:dyDescent="0.15">
      <c r="A45" t="s">
        <v>130</v>
      </c>
      <c r="B45">
        <v>9595</v>
      </c>
      <c r="C45">
        <v>2132</v>
      </c>
      <c r="D45">
        <v>447</v>
      </c>
      <c r="E45">
        <v>7513</v>
      </c>
      <c r="F45">
        <v>16921</v>
      </c>
      <c r="I45">
        <v>10</v>
      </c>
      <c r="J45" s="3">
        <v>500</v>
      </c>
      <c r="K45" s="3">
        <v>100</v>
      </c>
      <c r="L45" s="9">
        <f t="shared" si="113"/>
        <v>1294.4500716386397</v>
      </c>
      <c r="M45" s="5">
        <f t="shared" si="107"/>
        <v>129445007.16386396</v>
      </c>
      <c r="N45" s="51">
        <f t="shared" ref="N45" si="154">AVERAGE(M45:M47)</f>
        <v>148325107.91741225</v>
      </c>
      <c r="O45" s="5">
        <f t="shared" ref="O45" si="155">STDEV(M45:M47)</f>
        <v>16801853.386058647</v>
      </c>
      <c r="P45" s="11">
        <f t="shared" si="116"/>
        <v>2915.3985973908452</v>
      </c>
      <c r="Q45" s="51">
        <f t="shared" si="108"/>
        <v>291539859.73908454</v>
      </c>
      <c r="R45" s="5">
        <f t="shared" ref="R45" si="156">AVERAGE(Q45:Q47)</f>
        <v>297461612.90808541</v>
      </c>
      <c r="S45" s="5">
        <f t="shared" ref="S45" si="157">STDEV(Q45:Q47)</f>
        <v>36470224.970003381</v>
      </c>
      <c r="T45" s="5">
        <f t="shared" si="109"/>
        <v>420984866.9029485</v>
      </c>
      <c r="U45" s="28">
        <f t="shared" ref="U45" si="158">AVERAGE(T45:T47)</f>
        <v>445786720.82549763</v>
      </c>
      <c r="V45" s="5">
        <f t="shared" ref="V45" si="159">STDEV(T45:T47)</f>
        <v>45380488.425862566</v>
      </c>
      <c r="W45" s="64">
        <f t="shared" si="110"/>
        <v>0.30748137840713757</v>
      </c>
      <c r="X45" s="62">
        <f t="shared" ref="X45" si="160">AVERAGE(W45:W47)</f>
        <v>0.33330934995865635</v>
      </c>
      <c r="Y45" s="7">
        <f t="shared" ref="Y45" si="161">STDEV(W45:W47)</f>
        <v>3.1209967195871973E-2</v>
      </c>
      <c r="Z45" s="7">
        <f t="shared" si="111"/>
        <v>0.69251862159286237</v>
      </c>
      <c r="AA45" s="7">
        <f t="shared" ref="AA45" si="162">AVERAGE(Z45:Z47)</f>
        <v>0.66669065004134376</v>
      </c>
      <c r="AB45" s="7">
        <f t="shared" ref="AB45" si="163">STDEV(Z45:Z47)</f>
        <v>3.1209967195871966E-2</v>
      </c>
      <c r="AC45" s="7">
        <f t="shared" si="112"/>
        <v>1</v>
      </c>
      <c r="AD45">
        <f t="shared" si="8"/>
        <v>4.5004690431519698</v>
      </c>
      <c r="AE45">
        <f t="shared" ref="AE45" si="164">AVERAGE(AD45:AD47)</f>
        <v>4.6114900162466803</v>
      </c>
      <c r="AF45">
        <f t="shared" ref="AF45" si="165">STDEV(AD45:AD47)</f>
        <v>0.33573504227513973</v>
      </c>
      <c r="AI45" s="5">
        <f t="shared" ref="AI45" si="166">U45*10</f>
        <v>4457867208.2549763</v>
      </c>
    </row>
    <row r="46" spans="1:37" ht="12.75" customHeight="1" x14ac:dyDescent="0.15">
      <c r="A46" t="s">
        <v>131</v>
      </c>
      <c r="B46">
        <v>9299</v>
      </c>
      <c r="C46">
        <v>2140</v>
      </c>
      <c r="D46">
        <v>461</v>
      </c>
      <c r="E46">
        <v>9675</v>
      </c>
      <c r="F46">
        <v>20144</v>
      </c>
      <c r="I46">
        <v>10</v>
      </c>
      <c r="J46" s="3">
        <v>500</v>
      </c>
      <c r="K46" s="3">
        <v>100</v>
      </c>
      <c r="L46" s="9">
        <f t="shared" si="113"/>
        <v>1616.3279631480173</v>
      </c>
      <c r="M46" s="5">
        <f t="shared" si="107"/>
        <v>161632796.31480172</v>
      </c>
      <c r="P46" s="11">
        <f t="shared" si="116"/>
        <v>3365.3034097833242</v>
      </c>
      <c r="Q46" s="51">
        <f t="shared" si="108"/>
        <v>336530340.9783324</v>
      </c>
      <c r="T46" s="5">
        <f t="shared" si="109"/>
        <v>498163137.29313409</v>
      </c>
      <c r="W46" s="64">
        <f t="shared" si="110"/>
        <v>0.32445756061571485</v>
      </c>
      <c r="Z46" s="7">
        <f t="shared" si="111"/>
        <v>0.67554243938428526</v>
      </c>
      <c r="AC46" s="7">
        <f t="shared" si="112"/>
        <v>1</v>
      </c>
      <c r="AD46">
        <f t="shared" si="8"/>
        <v>4.3453271028037381</v>
      </c>
    </row>
    <row r="47" spans="1:37" ht="12.75" customHeight="1" x14ac:dyDescent="0.15">
      <c r="A47" t="s">
        <v>132</v>
      </c>
      <c r="B47">
        <v>10571</v>
      </c>
      <c r="C47">
        <v>2119</v>
      </c>
      <c r="D47">
        <v>460</v>
      </c>
      <c r="E47">
        <v>9192</v>
      </c>
      <c r="F47">
        <v>15787</v>
      </c>
      <c r="I47">
        <v>10</v>
      </c>
      <c r="J47" s="3">
        <v>500</v>
      </c>
      <c r="K47" s="3">
        <v>100</v>
      </c>
      <c r="L47" s="9">
        <f t="shared" si="113"/>
        <v>1538.9752027357108</v>
      </c>
      <c r="M47" s="5">
        <f t="shared" si="107"/>
        <v>153897520.27357107</v>
      </c>
      <c r="P47" s="11">
        <f t="shared" si="116"/>
        <v>2643.1463800683928</v>
      </c>
      <c r="Q47" s="51">
        <f t="shared" si="108"/>
        <v>264314638.00683931</v>
      </c>
      <c r="T47" s="5">
        <f t="shared" si="109"/>
        <v>418212158.28041041</v>
      </c>
      <c r="W47" s="64">
        <f t="shared" si="110"/>
        <v>0.36798911085311659</v>
      </c>
      <c r="Z47" s="7">
        <f t="shared" si="111"/>
        <v>0.63201088914688341</v>
      </c>
      <c r="AC47" s="7">
        <f t="shared" si="112"/>
        <v>1</v>
      </c>
      <c r="AD47">
        <f t="shared" si="8"/>
        <v>4.9886739027843321</v>
      </c>
    </row>
    <row r="48" spans="1:37" ht="12.75" customHeight="1" x14ac:dyDescent="0.15">
      <c r="A48" t="s">
        <v>133</v>
      </c>
      <c r="B48">
        <v>7231</v>
      </c>
      <c r="C48">
        <v>2150</v>
      </c>
      <c r="D48">
        <v>485</v>
      </c>
      <c r="E48">
        <v>13114</v>
      </c>
      <c r="F48">
        <v>25163</v>
      </c>
      <c r="I48">
        <v>20</v>
      </c>
      <c r="J48" s="3">
        <v>500</v>
      </c>
      <c r="K48" s="3">
        <v>75</v>
      </c>
      <c r="L48" s="9">
        <f>(I48*L$211*E48)/(D48*J48)</f>
        <v>5348.6537587567682</v>
      </c>
      <c r="M48" s="5">
        <f t="shared" si="107"/>
        <v>401149031.90675759</v>
      </c>
      <c r="N48" s="51">
        <f t="shared" ref="N48" si="167">AVERAGE(M48:M50)</f>
        <v>424676315.90784067</v>
      </c>
      <c r="O48" s="5">
        <f t="shared" ref="O48" si="168">STDEV(M48:M50)</f>
        <v>20414504.041767322</v>
      </c>
      <c r="P48" s="11">
        <f>(I48*L$211*F48)/(D48*J48)</f>
        <v>10262.938426993789</v>
      </c>
      <c r="Q48" s="51">
        <f t="shared" si="108"/>
        <v>769720382.02453423</v>
      </c>
      <c r="R48" s="5">
        <f t="shared" ref="R48" si="169">AVERAGE(Q48:Q50)</f>
        <v>734631135.84034538</v>
      </c>
      <c r="S48" s="5">
        <f t="shared" ref="S48" si="170">STDEV(Q48:Q50)</f>
        <v>53184923.941610344</v>
      </c>
      <c r="T48" s="5">
        <f t="shared" si="109"/>
        <v>1170869413.9312918</v>
      </c>
      <c r="U48" s="28">
        <f t="shared" ref="U48" si="171">AVERAGE(T48:T50)</f>
        <v>1159307451.7481861</v>
      </c>
      <c r="V48" s="5">
        <f t="shared" ref="V48" si="172">STDEV(T48:T50)</f>
        <v>43549497.313268043</v>
      </c>
      <c r="W48" s="64">
        <f t="shared" si="110"/>
        <v>0.34260783237975806</v>
      </c>
      <c r="X48" s="62">
        <f t="shared" ref="X48" si="173">AVERAGE(W48:W50)</f>
        <v>0.36680568786289269</v>
      </c>
      <c r="Y48" s="7">
        <f t="shared" ref="Y48" si="174">STDEV(W48:W50)</f>
        <v>2.578220181440221E-2</v>
      </c>
      <c r="Z48" s="7">
        <f t="shared" si="111"/>
        <v>0.65739216762024189</v>
      </c>
      <c r="AA48" s="7">
        <f t="shared" ref="AA48" si="175">AVERAGE(Z48:Z50)</f>
        <v>0.63319431213710731</v>
      </c>
      <c r="AB48" s="7">
        <f t="shared" ref="AB48" si="176">STDEV(Z48:Z50)</f>
        <v>2.5782201814402127E-2</v>
      </c>
      <c r="AC48" s="7">
        <f t="shared" si="112"/>
        <v>1</v>
      </c>
      <c r="AD48">
        <f t="shared" si="8"/>
        <v>3.3632558139534883</v>
      </c>
      <c r="AE48">
        <f t="shared" ref="AE48" si="177">AVERAGE(AD48:AD50)</f>
        <v>4.4749186874463271</v>
      </c>
      <c r="AF48">
        <f t="shared" ref="AF48" si="178">STDEV(AD48:AD50)</f>
        <v>1.0494513128802887</v>
      </c>
      <c r="AI48" s="5">
        <f t="shared" ref="AI48" si="179">U48*10</f>
        <v>11593074517.481861</v>
      </c>
    </row>
    <row r="49" spans="1:37" ht="12.75" customHeight="1" x14ac:dyDescent="0.15">
      <c r="A49" t="s">
        <v>134</v>
      </c>
      <c r="B49">
        <v>10788</v>
      </c>
      <c r="C49">
        <v>1980</v>
      </c>
      <c r="D49">
        <v>461</v>
      </c>
      <c r="E49">
        <v>13601</v>
      </c>
      <c r="F49">
        <v>20926</v>
      </c>
      <c r="I49">
        <v>20</v>
      </c>
      <c r="J49" s="3">
        <v>500</v>
      </c>
      <c r="K49" s="3">
        <v>75</v>
      </c>
      <c r="L49" s="9">
        <f>(I49*L$211*E49)/(D49*J49)</f>
        <v>5836.0762785069228</v>
      </c>
      <c r="M49" s="5">
        <f t="shared" si="107"/>
        <v>437705720.8880192</v>
      </c>
      <c r="P49" s="11">
        <f>(I49*L$211*F49)/(D49*J49)</f>
        <v>8979.1730169866805</v>
      </c>
      <c r="Q49" s="51">
        <f t="shared" si="108"/>
        <v>673437976.27400112</v>
      </c>
      <c r="T49" s="5">
        <f t="shared" si="109"/>
        <v>1111143697.1620202</v>
      </c>
      <c r="W49" s="64">
        <f t="shared" si="110"/>
        <v>0.39392359602629834</v>
      </c>
      <c r="Z49" s="7">
        <f t="shared" si="111"/>
        <v>0.60607640397370177</v>
      </c>
      <c r="AC49" s="7">
        <f t="shared" si="112"/>
        <v>1</v>
      </c>
      <c r="AD49">
        <f t="shared" si="8"/>
        <v>5.4484848484848483</v>
      </c>
    </row>
    <row r="50" spans="1:37" ht="12.75" customHeight="1" x14ac:dyDescent="0.15">
      <c r="A50" t="s">
        <v>135</v>
      </c>
      <c r="B50">
        <v>9286</v>
      </c>
      <c r="C50">
        <v>2013</v>
      </c>
      <c r="D50">
        <v>466</v>
      </c>
      <c r="E50">
        <v>13669</v>
      </c>
      <c r="F50">
        <v>23895</v>
      </c>
      <c r="I50">
        <v>20</v>
      </c>
      <c r="J50" s="3">
        <v>500</v>
      </c>
      <c r="K50" s="3">
        <v>75</v>
      </c>
      <c r="L50" s="9">
        <f>(I50*L$211*E50)/(D50*J50)</f>
        <v>5802.3225990499359</v>
      </c>
      <c r="M50" s="5">
        <f t="shared" si="107"/>
        <v>435174194.92874521</v>
      </c>
      <c r="P50" s="11">
        <f>(I50*L$211*F50)/(D50*J50)</f>
        <v>10143.133989633345</v>
      </c>
      <c r="Q50" s="51">
        <f t="shared" si="108"/>
        <v>760735049.2225008</v>
      </c>
      <c r="T50" s="5">
        <f t="shared" si="109"/>
        <v>1195909244.1512461</v>
      </c>
      <c r="W50" s="64">
        <f t="shared" si="110"/>
        <v>0.36388563518262174</v>
      </c>
      <c r="Z50" s="7">
        <f t="shared" si="111"/>
        <v>0.63611436481737826</v>
      </c>
      <c r="AC50" s="7">
        <f t="shared" si="112"/>
        <v>1</v>
      </c>
      <c r="AD50">
        <f t="shared" si="8"/>
        <v>4.6130153999006458</v>
      </c>
    </row>
    <row r="51" spans="1:37" ht="12.75" customHeight="1" x14ac:dyDescent="0.15">
      <c r="A51" t="s">
        <v>136</v>
      </c>
      <c r="B51">
        <v>8421</v>
      </c>
      <c r="C51">
        <v>2111</v>
      </c>
      <c r="D51">
        <v>459</v>
      </c>
      <c r="E51">
        <v>4848</v>
      </c>
      <c r="F51">
        <v>11544</v>
      </c>
      <c r="I51">
        <v>15</v>
      </c>
      <c r="J51" s="3">
        <v>500</v>
      </c>
      <c r="K51" s="3">
        <v>100</v>
      </c>
      <c r="L51" s="9">
        <f t="shared" ref="L51:L56" si="180">(I51*L$212*E51)/(D51*J51)</f>
        <v>1220.1707865168539</v>
      </c>
      <c r="M51" s="5">
        <f t="shared" si="107"/>
        <v>122017078.65168539</v>
      </c>
      <c r="N51" s="51">
        <f t="shared" ref="N51" si="181">AVERAGE(M51:M53)</f>
        <v>133679454.73533221</v>
      </c>
      <c r="O51" s="5">
        <f t="shared" ref="O51" si="182">STDEV(M51:M53)</f>
        <v>14304217.162838401</v>
      </c>
      <c r="P51" s="11">
        <f t="shared" ref="P51:P56" si="183">(I51*L$212*F51)/(D51*J51)</f>
        <v>2905.4561797752808</v>
      </c>
      <c r="Q51" s="51">
        <f t="shared" si="108"/>
        <v>290545617.9775281</v>
      </c>
      <c r="R51" s="5">
        <f t="shared" ref="R51" si="184">AVERAGE(Q51:Q53)</f>
        <v>277136786.94465065</v>
      </c>
      <c r="S51" s="5">
        <f t="shared" ref="S51" si="185">STDEV(Q51:Q53)</f>
        <v>14744326.282790208</v>
      </c>
      <c r="T51" s="5">
        <f t="shared" si="109"/>
        <v>412562696.62921345</v>
      </c>
      <c r="U51" s="28">
        <f t="shared" ref="U51" si="186">AVERAGE(T51:T53)</f>
        <v>410816241.6799829</v>
      </c>
      <c r="V51" s="5">
        <f t="shared" ref="V51" si="187">STDEV(T51:T53)</f>
        <v>19274287.7449551</v>
      </c>
      <c r="W51" s="64">
        <f t="shared" si="110"/>
        <v>0.29575402635431919</v>
      </c>
      <c r="X51" s="62">
        <f t="shared" ref="X51" si="188">AVERAGE(W51:W53)</f>
        <v>0.32518852107882162</v>
      </c>
      <c r="Y51" s="7">
        <f t="shared" ref="Y51" si="189">STDEV(W51:W53)</f>
        <v>2.6959723582911144E-2</v>
      </c>
      <c r="Z51" s="7">
        <f t="shared" si="111"/>
        <v>0.70424597364568087</v>
      </c>
      <c r="AA51" s="7">
        <f t="shared" ref="AA51" si="190">AVERAGE(Z51:Z53)</f>
        <v>0.67481147892117832</v>
      </c>
      <c r="AB51" s="7">
        <f t="shared" ref="AB51" si="191">STDEV(Z51:Z53)</f>
        <v>2.6959723582911176E-2</v>
      </c>
      <c r="AC51" s="7">
        <f t="shared" si="112"/>
        <v>1</v>
      </c>
      <c r="AD51">
        <f t="shared" si="8"/>
        <v>3.9891046897205116</v>
      </c>
      <c r="AE51">
        <f t="shared" ref="AE51" si="192">AVERAGE(AD51:AD53)</f>
        <v>4.3785945249091975</v>
      </c>
      <c r="AF51">
        <f t="shared" ref="AF51" si="193">STDEV(AD51:AD53)</f>
        <v>0.3374338639428977</v>
      </c>
      <c r="AI51" s="5">
        <f t="shared" ref="AI51" si="194">U51*10</f>
        <v>4108162416.799829</v>
      </c>
      <c r="AK51" s="25"/>
    </row>
    <row r="52" spans="1:37" ht="12.75" customHeight="1" x14ac:dyDescent="0.15">
      <c r="A52" t="s">
        <v>137</v>
      </c>
      <c r="B52">
        <v>9466</v>
      </c>
      <c r="C52">
        <v>2074</v>
      </c>
      <c r="D52">
        <v>456</v>
      </c>
      <c r="E52">
        <v>5107</v>
      </c>
      <c r="F52">
        <v>10316</v>
      </c>
      <c r="I52">
        <v>15</v>
      </c>
      <c r="J52" s="3">
        <v>500</v>
      </c>
      <c r="K52" s="3">
        <v>100</v>
      </c>
      <c r="L52" s="9">
        <f t="shared" si="180"/>
        <v>1293.8136014192785</v>
      </c>
      <c r="M52" s="5">
        <f t="shared" si="107"/>
        <v>129381360.14192784</v>
      </c>
      <c r="P52" s="11">
        <f t="shared" si="183"/>
        <v>2613.4680070963927</v>
      </c>
      <c r="Q52" s="51">
        <f t="shared" si="108"/>
        <v>261346800.70963925</v>
      </c>
      <c r="T52" s="5">
        <f t="shared" si="109"/>
        <v>390728160.85156709</v>
      </c>
      <c r="W52" s="64">
        <f t="shared" si="110"/>
        <v>0.33112883356026712</v>
      </c>
      <c r="Z52" s="7">
        <f t="shared" si="111"/>
        <v>0.66887116643973288</v>
      </c>
      <c r="AC52" s="7">
        <f t="shared" si="112"/>
        <v>1</v>
      </c>
      <c r="AD52">
        <f t="shared" si="8"/>
        <v>4.564127290260366</v>
      </c>
      <c r="AK52" s="25"/>
    </row>
    <row r="53" spans="1:37" ht="12.75" customHeight="1" x14ac:dyDescent="0.15">
      <c r="A53" t="s">
        <v>138</v>
      </c>
      <c r="B53">
        <v>9770</v>
      </c>
      <c r="C53">
        <v>2132</v>
      </c>
      <c r="D53">
        <v>470</v>
      </c>
      <c r="E53">
        <v>6088</v>
      </c>
      <c r="F53">
        <v>11372</v>
      </c>
      <c r="I53">
        <v>15</v>
      </c>
      <c r="J53" s="3">
        <v>500</v>
      </c>
      <c r="K53" s="3">
        <v>100</v>
      </c>
      <c r="L53" s="9">
        <f t="shared" si="180"/>
        <v>1496.3992541238345</v>
      </c>
      <c r="M53" s="5">
        <f t="shared" si="107"/>
        <v>149639925.41238344</v>
      </c>
      <c r="P53" s="11">
        <f t="shared" si="183"/>
        <v>2795.1794214678462</v>
      </c>
      <c r="Q53" s="51">
        <f t="shared" si="108"/>
        <v>279517942.1467846</v>
      </c>
      <c r="T53" s="5">
        <f t="shared" si="109"/>
        <v>429157867.55916804</v>
      </c>
      <c r="W53" s="64">
        <f t="shared" si="110"/>
        <v>0.34868270332187856</v>
      </c>
      <c r="Z53" s="7">
        <f t="shared" si="111"/>
        <v>0.65131729667812144</v>
      </c>
      <c r="AC53" s="7">
        <f t="shared" si="112"/>
        <v>1</v>
      </c>
      <c r="AD53">
        <f t="shared" si="8"/>
        <v>4.5825515947467164</v>
      </c>
      <c r="AK53" s="25"/>
    </row>
    <row r="54" spans="1:37" ht="12.75" customHeight="1" x14ac:dyDescent="0.15">
      <c r="A54" t="s">
        <v>139</v>
      </c>
      <c r="B54">
        <v>9295</v>
      </c>
      <c r="C54">
        <v>2133</v>
      </c>
      <c r="D54">
        <v>460</v>
      </c>
      <c r="E54">
        <v>7680</v>
      </c>
      <c r="F54">
        <v>15975</v>
      </c>
      <c r="I54">
        <v>10</v>
      </c>
      <c r="J54" s="3">
        <v>500</v>
      </c>
      <c r="K54" s="3">
        <v>100</v>
      </c>
      <c r="L54" s="9">
        <f t="shared" si="180"/>
        <v>1285.8278456277478</v>
      </c>
      <c r="M54" s="5">
        <f t="shared" si="107"/>
        <v>128582784.56277478</v>
      </c>
      <c r="N54" s="51">
        <f t="shared" ref="N54" si="195">AVERAGE(M54:M56)</f>
        <v>118197952.36958535</v>
      </c>
      <c r="O54" s="5">
        <f t="shared" ref="O54" si="196">STDEV(M54:M56)</f>
        <v>12360611.860997602</v>
      </c>
      <c r="P54" s="11">
        <f t="shared" si="183"/>
        <v>2674.6223742061552</v>
      </c>
      <c r="Q54" s="51">
        <f t="shared" si="108"/>
        <v>267462237.42061549</v>
      </c>
      <c r="R54" s="5">
        <f t="shared" ref="R54" si="197">AVERAGE(Q54:Q56)</f>
        <v>247907266.77019465</v>
      </c>
      <c r="S54" s="5">
        <f t="shared" ref="S54" si="198">STDEV(Q54:Q56)</f>
        <v>32088521.089534555</v>
      </c>
      <c r="T54" s="5">
        <f t="shared" si="109"/>
        <v>396045021.98339027</v>
      </c>
      <c r="U54" s="28">
        <f t="shared" ref="U54" si="199">AVERAGE(T54:T56)</f>
        <v>366105219.13977998</v>
      </c>
      <c r="V54" s="5">
        <f t="shared" ref="V54" si="200">STDEV(T54:T56)</f>
        <v>44150858.218885981</v>
      </c>
      <c r="W54" s="64">
        <f t="shared" si="110"/>
        <v>0.32466708941027267</v>
      </c>
      <c r="X54" s="62">
        <f t="shared" ref="X54" si="201">AVERAGE(W54:W56)</f>
        <v>0.32336490985918764</v>
      </c>
      <c r="Y54" s="7">
        <f t="shared" ref="Y54" si="202">STDEV(W54:W56)</f>
        <v>8.7668805837987397E-3</v>
      </c>
      <c r="Z54" s="7">
        <f t="shared" si="111"/>
        <v>0.67533291058972733</v>
      </c>
      <c r="AA54" s="7">
        <f t="shared" ref="AA54" si="203">AVERAGE(Z54:Z56)</f>
        <v>0.67663509014081236</v>
      </c>
      <c r="AB54" s="7">
        <f t="shared" ref="AB54" si="204">STDEV(Z54:Z56)</f>
        <v>8.7668805837987744E-3</v>
      </c>
      <c r="AC54" s="7">
        <f t="shared" si="112"/>
        <v>1</v>
      </c>
      <c r="AD54">
        <f t="shared" si="8"/>
        <v>4.3577121425222689</v>
      </c>
      <c r="AE54">
        <f t="shared" ref="AE54" si="205">AVERAGE(AD54:AD56)</f>
        <v>4.3922496348334663</v>
      </c>
      <c r="AF54">
        <f t="shared" ref="AF54" si="206">STDEV(AD54:AD56)</f>
        <v>3.1626086367296642E-2</v>
      </c>
      <c r="AI54" s="5">
        <f t="shared" ref="AI54" si="207">U54*10</f>
        <v>3661052191.3978</v>
      </c>
      <c r="AK54" s="25"/>
    </row>
    <row r="55" spans="1:37" ht="12.75" customHeight="1" x14ac:dyDescent="0.15">
      <c r="A55" t="s">
        <v>140</v>
      </c>
      <c r="B55">
        <v>9300</v>
      </c>
      <c r="C55">
        <v>2114</v>
      </c>
      <c r="D55">
        <v>465</v>
      </c>
      <c r="E55">
        <v>6311</v>
      </c>
      <c r="F55">
        <v>12732</v>
      </c>
      <c r="I55">
        <v>10</v>
      </c>
      <c r="J55" s="3">
        <v>500</v>
      </c>
      <c r="K55" s="3">
        <v>100</v>
      </c>
      <c r="L55" s="9">
        <f t="shared" si="180"/>
        <v>1045.260804639362</v>
      </c>
      <c r="M55" s="5">
        <f t="shared" si="107"/>
        <v>104526080.46393621</v>
      </c>
      <c r="P55" s="11">
        <f t="shared" si="183"/>
        <v>2108.7403841971732</v>
      </c>
      <c r="Q55" s="51">
        <f t="shared" si="108"/>
        <v>210874038.41971731</v>
      </c>
      <c r="T55" s="5">
        <f t="shared" si="109"/>
        <v>315400118.88365352</v>
      </c>
      <c r="W55" s="64">
        <f t="shared" si="110"/>
        <v>0.33140786640760383</v>
      </c>
      <c r="Z55" s="7">
        <f t="shared" si="111"/>
        <v>0.66859213359239622</v>
      </c>
      <c r="AC55" s="7">
        <f t="shared" si="112"/>
        <v>1</v>
      </c>
      <c r="AD55">
        <f t="shared" si="8"/>
        <v>4.3992431409649955</v>
      </c>
      <c r="AK55" s="25"/>
    </row>
    <row r="56" spans="1:37" s="2" customFormat="1" ht="12.75" customHeight="1" x14ac:dyDescent="0.15">
      <c r="A56" s="2" t="s">
        <v>141</v>
      </c>
      <c r="B56" s="2">
        <v>9423</v>
      </c>
      <c r="C56" s="2">
        <v>2132</v>
      </c>
      <c r="D56" s="2">
        <v>447</v>
      </c>
      <c r="E56" s="2">
        <v>7051</v>
      </c>
      <c r="F56" s="2">
        <v>15403</v>
      </c>
      <c r="I56" s="2">
        <v>10</v>
      </c>
      <c r="J56" s="4">
        <v>500</v>
      </c>
      <c r="K56" s="4">
        <v>100</v>
      </c>
      <c r="L56" s="10">
        <f t="shared" si="180"/>
        <v>1214.849920820451</v>
      </c>
      <c r="M56" s="6">
        <f t="shared" si="107"/>
        <v>121484992.08204509</v>
      </c>
      <c r="N56" s="55"/>
      <c r="O56" s="6"/>
      <c r="P56" s="12">
        <f t="shared" si="183"/>
        <v>2653.8552447025113</v>
      </c>
      <c r="Q56" s="55">
        <f t="shared" si="108"/>
        <v>265385524.47025114</v>
      </c>
      <c r="R56" s="6"/>
      <c r="S56" s="6"/>
      <c r="T56" s="6">
        <f t="shared" si="109"/>
        <v>386870516.55229622</v>
      </c>
      <c r="U56" s="30"/>
      <c r="V56" s="6"/>
      <c r="W56" s="68">
        <f t="shared" si="110"/>
        <v>0.31401977375968648</v>
      </c>
      <c r="X56" s="74"/>
      <c r="Y56" s="8"/>
      <c r="Z56" s="8">
        <f t="shared" si="111"/>
        <v>0.68598022624031363</v>
      </c>
      <c r="AA56" s="8"/>
      <c r="AB56" s="8"/>
      <c r="AC56" s="8">
        <f t="shared" si="112"/>
        <v>1</v>
      </c>
      <c r="AD56">
        <f t="shared" si="8"/>
        <v>4.4197936210131328</v>
      </c>
      <c r="AE56"/>
      <c r="AF56"/>
      <c r="AI56"/>
      <c r="AK56" s="25"/>
    </row>
    <row r="57" spans="1:37" ht="12.75" customHeight="1" x14ac:dyDescent="0.15">
      <c r="A57" t="s">
        <v>156</v>
      </c>
      <c r="B57">
        <v>21225</v>
      </c>
      <c r="C57">
        <v>6909</v>
      </c>
      <c r="D57">
        <v>496</v>
      </c>
      <c r="E57">
        <v>13791</v>
      </c>
      <c r="F57">
        <v>8521</v>
      </c>
      <c r="I57">
        <v>15</v>
      </c>
      <c r="J57" s="3">
        <v>500</v>
      </c>
      <c r="K57" s="3">
        <v>100</v>
      </c>
      <c r="L57" s="9">
        <f t="shared" ref="L57:L65" si="208">(I57*L$207*E57)/(D57*J57)</f>
        <v>5957.7120000000004</v>
      </c>
      <c r="M57" s="5">
        <f t="shared" si="107"/>
        <v>595771200</v>
      </c>
      <c r="N57" s="51">
        <f>AVERAGE(M57:M59)</f>
        <v>586701540.90145445</v>
      </c>
      <c r="O57" s="5">
        <f>STDEV(M57:M59)</f>
        <v>11165019.406328103</v>
      </c>
      <c r="P57" s="11">
        <f t="shared" ref="P57:P65" si="209">(I57*L$207*F57)/(D57*J57)</f>
        <v>3681.0720000000001</v>
      </c>
      <c r="Q57" s="51">
        <f t="shared" si="108"/>
        <v>368107200</v>
      </c>
      <c r="R57" s="5">
        <f>AVERAGE(Q57:Q59)</f>
        <v>340336524.32198912</v>
      </c>
      <c r="S57" s="5">
        <f>STDEV(Q57:Q59)</f>
        <v>25135174.417239282</v>
      </c>
      <c r="T57" s="5">
        <f t="shared" si="109"/>
        <v>963878400</v>
      </c>
      <c r="U57" s="28">
        <f>AVERAGE(T57:T59)</f>
        <v>927038065.22344363</v>
      </c>
      <c r="V57" s="5">
        <f>STDEV(T57:T59)</f>
        <v>31910876.233189903</v>
      </c>
      <c r="W57" s="64">
        <f t="shared" si="110"/>
        <v>0.61809788454643244</v>
      </c>
      <c r="X57" s="62">
        <f>AVERAGE(W57:W59)</f>
        <v>0.63317330298851149</v>
      </c>
      <c r="Y57" s="7">
        <f>STDEV(W57:W59)</f>
        <v>1.5464800547473526E-2</v>
      </c>
      <c r="Z57" s="7">
        <f t="shared" si="111"/>
        <v>0.38190211545356761</v>
      </c>
      <c r="AA57" s="7">
        <f>AVERAGE(Z57:Z59)</f>
        <v>0.36682669701148857</v>
      </c>
      <c r="AB57" s="7">
        <f>STDEV(Z57:Z59)</f>
        <v>1.5464800547473581E-2</v>
      </c>
      <c r="AC57" s="7">
        <f t="shared" si="112"/>
        <v>1</v>
      </c>
      <c r="AD57">
        <f t="shared" si="8"/>
        <v>3.0720798957881024</v>
      </c>
      <c r="AE57">
        <f t="shared" ref="AE57" si="210">AVERAGE(AD57:AD59)</f>
        <v>2.9743299248275883</v>
      </c>
      <c r="AF57">
        <f t="shared" ref="AF57" si="211">STDEV(AD57:AD59)</f>
        <v>0.15502092844178075</v>
      </c>
      <c r="AI57" s="5">
        <f t="shared" ref="AI57" si="212">U57*10</f>
        <v>9270380652.234436</v>
      </c>
    </row>
    <row r="58" spans="1:37" ht="12.75" customHeight="1" x14ac:dyDescent="0.15">
      <c r="A58" t="s">
        <v>157</v>
      </c>
      <c r="B58">
        <v>20987</v>
      </c>
      <c r="C58">
        <v>6869</v>
      </c>
      <c r="D58">
        <v>498</v>
      </c>
      <c r="E58">
        <v>13346</v>
      </c>
      <c r="F58">
        <v>7757</v>
      </c>
      <c r="I58">
        <v>15</v>
      </c>
      <c r="J58" s="3">
        <v>500</v>
      </c>
      <c r="K58" s="3">
        <v>100</v>
      </c>
      <c r="L58" s="9">
        <f t="shared" si="208"/>
        <v>5742.3174939759037</v>
      </c>
      <c r="M58" s="5">
        <f t="shared" si="107"/>
        <v>574231749.3975904</v>
      </c>
      <c r="P58" s="11">
        <f t="shared" si="209"/>
        <v>3337.5660722891566</v>
      </c>
      <c r="Q58" s="51">
        <f t="shared" si="108"/>
        <v>333756607.22891569</v>
      </c>
      <c r="T58" s="5">
        <f t="shared" si="109"/>
        <v>907988356.62650609</v>
      </c>
      <c r="W58" s="64">
        <f t="shared" si="110"/>
        <v>0.6324219305312041</v>
      </c>
      <c r="Z58" s="7">
        <f t="shared" si="111"/>
        <v>0.3675780694687959</v>
      </c>
      <c r="AC58" s="7">
        <f t="shared" si="112"/>
        <v>1</v>
      </c>
      <c r="AD58">
        <f t="shared" si="8"/>
        <v>3.0553210074246615</v>
      </c>
    </row>
    <row r="59" spans="1:37" ht="12.75" customHeight="1" x14ac:dyDescent="0.15">
      <c r="A59" t="s">
        <v>158</v>
      </c>
      <c r="B59">
        <v>19393</v>
      </c>
      <c r="C59">
        <v>6937</v>
      </c>
      <c r="D59">
        <v>502</v>
      </c>
      <c r="E59">
        <v>13825</v>
      </c>
      <c r="F59">
        <v>7477</v>
      </c>
      <c r="I59">
        <v>15</v>
      </c>
      <c r="J59" s="3">
        <v>500</v>
      </c>
      <c r="K59" s="3">
        <v>100</v>
      </c>
      <c r="L59" s="9">
        <f t="shared" si="208"/>
        <v>5901.0167330677286</v>
      </c>
      <c r="M59" s="5">
        <f>L59*1000*K59</f>
        <v>590101673.30677283</v>
      </c>
      <c r="P59" s="11">
        <f t="shared" si="209"/>
        <v>3191.4576573705181</v>
      </c>
      <c r="Q59" s="51">
        <f t="shared" si="108"/>
        <v>319145765.73705178</v>
      </c>
      <c r="T59" s="5">
        <f t="shared" si="109"/>
        <v>909247439.04382467</v>
      </c>
      <c r="W59" s="64">
        <f t="shared" si="110"/>
        <v>0.64900009388789781</v>
      </c>
      <c r="Z59" s="7">
        <f t="shared" si="111"/>
        <v>0.35099990611210213</v>
      </c>
      <c r="AC59" s="7">
        <f t="shared" si="112"/>
        <v>1</v>
      </c>
      <c r="AD59">
        <f t="shared" si="8"/>
        <v>2.7955888712700014</v>
      </c>
    </row>
    <row r="60" spans="1:37" ht="12.75" customHeight="1" x14ac:dyDescent="0.15">
      <c r="A60" t="s">
        <v>180</v>
      </c>
      <c r="B60">
        <v>31211</v>
      </c>
      <c r="C60">
        <v>6790</v>
      </c>
      <c r="D60">
        <v>479</v>
      </c>
      <c r="E60">
        <v>20809</v>
      </c>
      <c r="F60">
        <v>7137</v>
      </c>
      <c r="I60">
        <v>15</v>
      </c>
      <c r="J60" s="3">
        <v>500</v>
      </c>
      <c r="K60" s="3">
        <v>100</v>
      </c>
      <c r="L60" s="9">
        <f t="shared" si="208"/>
        <v>9308.5303716075159</v>
      </c>
      <c r="M60" s="5">
        <f t="shared" si="107"/>
        <v>930853037.16075158</v>
      </c>
      <c r="N60" s="51">
        <f t="shared" ref="N60" si="213">AVERAGE(M60:M62)</f>
        <v>928017512.41148126</v>
      </c>
      <c r="O60" s="5">
        <f t="shared" ref="O60" si="214">STDEV(M60:M62)</f>
        <v>80107727.075394377</v>
      </c>
      <c r="P60" s="11">
        <f t="shared" si="209"/>
        <v>3192.6080668058457</v>
      </c>
      <c r="Q60" s="51">
        <f t="shared" si="108"/>
        <v>319260806.68058455</v>
      </c>
      <c r="R60" s="5">
        <f t="shared" ref="R60" si="215">AVERAGE(Q60:Q62)</f>
        <v>304348612.00332922</v>
      </c>
      <c r="S60" s="5">
        <f t="shared" ref="S60" si="216">STDEV(Q60:Q62)</f>
        <v>30803514.339792248</v>
      </c>
      <c r="T60" s="5">
        <f t="shared" si="109"/>
        <v>1250113843.8413363</v>
      </c>
      <c r="U60" s="28">
        <f t="shared" ref="U60" si="217">AVERAGE(T60:T62)</f>
        <v>1232366124.4148104</v>
      </c>
      <c r="V60" s="5">
        <f t="shared" ref="V60" si="218">STDEV(T60:T62)</f>
        <v>109123555.66304074</v>
      </c>
      <c r="W60" s="64">
        <f t="shared" si="110"/>
        <v>0.74461461389823225</v>
      </c>
      <c r="X60" s="62">
        <f t="shared" ref="X60" si="219">AVERAGE(W60:W62)</f>
        <v>0.75318311579785335</v>
      </c>
      <c r="Y60" s="7">
        <f t="shared" ref="Y60" si="220">STDEV(W60:W62)</f>
        <v>7.5592208394866765E-3</v>
      </c>
      <c r="Z60" s="7">
        <f t="shared" si="111"/>
        <v>0.25538538610176764</v>
      </c>
      <c r="AA60" s="7">
        <f t="shared" ref="AA60" si="221">AVERAGE(Z60:Z62)</f>
        <v>0.24681688420214676</v>
      </c>
      <c r="AB60" s="7">
        <f t="shared" ref="AB60" si="222">STDEV(Z60:Z62)</f>
        <v>7.559220839486582E-3</v>
      </c>
      <c r="AC60" s="7">
        <f t="shared" si="112"/>
        <v>0.99999999999999989</v>
      </c>
      <c r="AD60">
        <f t="shared" si="8"/>
        <v>4.5966126656848303</v>
      </c>
      <c r="AE60">
        <f t="shared" ref="AE60" si="223">AVERAGE(AD60:AD62)</f>
        <v>4.7009705816005605</v>
      </c>
      <c r="AF60">
        <f t="shared" ref="AF60" si="224">STDEV(AD60:AD62)</f>
        <v>9.3038327694099268E-2</v>
      </c>
      <c r="AI60" s="5">
        <f t="shared" ref="AI60" si="225">U60*10</f>
        <v>12323661244.148104</v>
      </c>
    </row>
    <row r="61" spans="1:37" ht="12.75" customHeight="1" x14ac:dyDescent="0.15">
      <c r="A61" t="s">
        <v>181</v>
      </c>
      <c r="B61">
        <v>31277</v>
      </c>
      <c r="C61">
        <v>6611</v>
      </c>
      <c r="D61">
        <v>472</v>
      </c>
      <c r="E61">
        <v>22175</v>
      </c>
      <c r="F61">
        <v>7156</v>
      </c>
      <c r="I61">
        <v>15</v>
      </c>
      <c r="J61" s="3">
        <v>500</v>
      </c>
      <c r="K61" s="3">
        <v>100</v>
      </c>
      <c r="L61" s="9">
        <f t="shared" si="208"/>
        <v>10066.698305084747</v>
      </c>
      <c r="M61" s="5">
        <f t="shared" si="107"/>
        <v>1006669830.5084746</v>
      </c>
      <c r="P61" s="11">
        <f t="shared" si="209"/>
        <v>3248.5814237288137</v>
      </c>
      <c r="Q61" s="51">
        <f t="shared" si="108"/>
        <v>324858142.37288141</v>
      </c>
      <c r="T61" s="5">
        <f t="shared" si="109"/>
        <v>1331527972.881356</v>
      </c>
      <c r="W61" s="64">
        <f t="shared" si="110"/>
        <v>0.75602604752650771</v>
      </c>
      <c r="Z61" s="7">
        <f t="shared" si="111"/>
        <v>0.24397395247349224</v>
      </c>
      <c r="AC61" s="7">
        <f t="shared" si="112"/>
        <v>1</v>
      </c>
      <c r="AD61">
        <f t="shared" si="8"/>
        <v>4.7310543034336714</v>
      </c>
    </row>
    <row r="62" spans="1:37" ht="12.75" customHeight="1" x14ac:dyDescent="0.15">
      <c r="A62" t="s">
        <v>182</v>
      </c>
      <c r="B62">
        <v>32677</v>
      </c>
      <c r="C62">
        <v>6843</v>
      </c>
      <c r="D62">
        <v>483</v>
      </c>
      <c r="E62">
        <v>19082</v>
      </c>
      <c r="F62">
        <v>6062</v>
      </c>
      <c r="I62">
        <v>15</v>
      </c>
      <c r="J62" s="3">
        <v>500</v>
      </c>
      <c r="K62" s="3">
        <v>100</v>
      </c>
      <c r="L62" s="9">
        <f t="shared" si="208"/>
        <v>8465.2966956521741</v>
      </c>
      <c r="M62" s="5">
        <f t="shared" si="107"/>
        <v>846529669.56521738</v>
      </c>
      <c r="P62" s="11">
        <f t="shared" si="209"/>
        <v>2689.2688695652173</v>
      </c>
      <c r="Q62" s="51">
        <f t="shared" si="108"/>
        <v>268926886.95652175</v>
      </c>
      <c r="T62" s="5">
        <f t="shared" si="109"/>
        <v>1115456556.521739</v>
      </c>
      <c r="W62" s="64">
        <f t="shared" si="110"/>
        <v>0.75890868596881966</v>
      </c>
      <c r="Z62" s="7">
        <f t="shared" si="111"/>
        <v>0.24109131403118045</v>
      </c>
      <c r="AC62" s="7">
        <f t="shared" si="112"/>
        <v>1</v>
      </c>
      <c r="AD62">
        <f t="shared" si="8"/>
        <v>4.7752447756831797</v>
      </c>
    </row>
    <row r="63" spans="1:37" ht="12.75" customHeight="1" x14ac:dyDescent="0.15">
      <c r="A63" t="s">
        <v>203</v>
      </c>
      <c r="B63">
        <v>23368</v>
      </c>
      <c r="C63">
        <v>7291</v>
      </c>
      <c r="D63">
        <v>505</v>
      </c>
      <c r="E63">
        <v>20178</v>
      </c>
      <c r="F63">
        <v>11175</v>
      </c>
      <c r="I63">
        <v>15</v>
      </c>
      <c r="J63" s="3">
        <v>500</v>
      </c>
      <c r="K63" s="3">
        <v>100</v>
      </c>
      <c r="L63" s="9">
        <f t="shared" si="208"/>
        <v>8561.5453782178211</v>
      </c>
      <c r="M63" s="5">
        <f t="shared" si="107"/>
        <v>856154537.82178223</v>
      </c>
      <c r="N63" s="51">
        <f t="shared" ref="N63" si="226">AVERAGE(M63:M65)</f>
        <v>929849723.79812729</v>
      </c>
      <c r="O63" s="5">
        <f t="shared" ref="O63" si="227">STDEV(M63:M65)</f>
        <v>84238478.99280408</v>
      </c>
      <c r="P63" s="11">
        <f t="shared" si="209"/>
        <v>4741.5635643564356</v>
      </c>
      <c r="Q63" s="51">
        <f t="shared" si="108"/>
        <v>474156356.43564361</v>
      </c>
      <c r="R63" s="5">
        <f t="shared" ref="R63" si="228">AVERAGE(Q63:Q65)</f>
        <v>453063036.76414937</v>
      </c>
      <c r="S63" s="5">
        <f t="shared" ref="S63" si="229">STDEV(Q63:Q65)</f>
        <v>19318662.886696506</v>
      </c>
      <c r="T63" s="5">
        <f t="shared" si="109"/>
        <v>1330310894.2574258</v>
      </c>
      <c r="U63" s="28">
        <f t="shared" ref="U63" si="230">AVERAGE(T63:T65)</f>
        <v>1382912760.5622766</v>
      </c>
      <c r="V63" s="5">
        <f t="shared" ref="V63" si="231">STDEV(T63:T65)</f>
        <v>66681273.388787016</v>
      </c>
      <c r="W63" s="64">
        <f t="shared" si="110"/>
        <v>0.64357477753325043</v>
      </c>
      <c r="X63" s="62">
        <f t="shared" ref="X63" si="232">AVERAGE(W63:W65)</f>
        <v>0.67149410726768144</v>
      </c>
      <c r="Y63" s="7">
        <f t="shared" ref="Y63" si="233">STDEV(W63:W65)</f>
        <v>2.8628936917495258E-2</v>
      </c>
      <c r="Z63" s="7">
        <f t="shared" si="111"/>
        <v>0.35642522246674962</v>
      </c>
      <c r="AA63" s="7">
        <f t="shared" ref="AA63" si="234">AVERAGE(Z63:Z65)</f>
        <v>0.32850589273231856</v>
      </c>
      <c r="AB63" s="7">
        <f t="shared" ref="AB63" si="235">STDEV(Z63:Z65)</f>
        <v>2.8628936917495254E-2</v>
      </c>
      <c r="AC63" s="7">
        <f t="shared" si="112"/>
        <v>1</v>
      </c>
      <c r="AD63">
        <f t="shared" si="8"/>
        <v>3.2050473186119874</v>
      </c>
      <c r="AE63">
        <f t="shared" ref="AE63" si="236">AVERAGE(AD63:AD65)</f>
        <v>3.4483814388049563</v>
      </c>
      <c r="AF63">
        <f t="shared" ref="AF63" si="237">STDEV(AD63:AD65)</f>
        <v>0.29023945284264085</v>
      </c>
      <c r="AI63" s="5">
        <f t="shared" ref="AI63" si="238">U63*10</f>
        <v>13829127605.622766</v>
      </c>
      <c r="AK63" s="25"/>
    </row>
    <row r="64" spans="1:37" ht="12.75" customHeight="1" x14ac:dyDescent="0.15">
      <c r="A64" t="s">
        <v>204</v>
      </c>
      <c r="B64">
        <v>24291</v>
      </c>
      <c r="C64">
        <v>7207</v>
      </c>
      <c r="D64">
        <v>495</v>
      </c>
      <c r="E64">
        <v>21062</v>
      </c>
      <c r="F64">
        <v>10368</v>
      </c>
      <c r="I64">
        <v>15</v>
      </c>
      <c r="J64" s="3">
        <v>500</v>
      </c>
      <c r="K64" s="3">
        <v>100</v>
      </c>
      <c r="L64" s="9">
        <f t="shared" si="208"/>
        <v>9117.1653818181821</v>
      </c>
      <c r="M64" s="5">
        <f t="shared" si="107"/>
        <v>911716538.18181825</v>
      </c>
      <c r="P64" s="11">
        <f t="shared" si="209"/>
        <v>4488.0244363636366</v>
      </c>
      <c r="Q64" s="51">
        <f t="shared" si="108"/>
        <v>448802443.63636363</v>
      </c>
      <c r="T64" s="5">
        <f t="shared" si="109"/>
        <v>1360518981.818182</v>
      </c>
      <c r="W64" s="64">
        <f t="shared" si="110"/>
        <v>0.67012408526885137</v>
      </c>
      <c r="Z64" s="7">
        <f t="shared" si="111"/>
        <v>0.32987591473114852</v>
      </c>
      <c r="AC64" s="7">
        <f t="shared" si="112"/>
        <v>0.99999999999999989</v>
      </c>
      <c r="AD64">
        <f t="shared" si="8"/>
        <v>3.3704731511030941</v>
      </c>
      <c r="AK64" s="25"/>
    </row>
    <row r="65" spans="1:50" ht="12.75" customHeight="1" x14ac:dyDescent="0.15">
      <c r="A65" t="s">
        <v>205</v>
      </c>
      <c r="B65">
        <v>26557</v>
      </c>
      <c r="C65">
        <v>7045</v>
      </c>
      <c r="D65">
        <v>499</v>
      </c>
      <c r="E65">
        <v>23793</v>
      </c>
      <c r="F65">
        <v>10159</v>
      </c>
      <c r="I65">
        <v>15</v>
      </c>
      <c r="J65" s="3">
        <v>500</v>
      </c>
      <c r="K65" s="3">
        <v>100</v>
      </c>
      <c r="L65" s="9">
        <f t="shared" si="208"/>
        <v>10216.780953907815</v>
      </c>
      <c r="M65" s="5">
        <f t="shared" si="107"/>
        <v>1021678095.3907815</v>
      </c>
      <c r="P65" s="11">
        <f t="shared" si="209"/>
        <v>4362.3031022044088</v>
      </c>
      <c r="Q65" s="51">
        <f t="shared" si="108"/>
        <v>436230310.22044086</v>
      </c>
      <c r="T65" s="5">
        <f t="shared" si="109"/>
        <v>1457908405.6112223</v>
      </c>
      <c r="W65" s="64">
        <f t="shared" si="110"/>
        <v>0.70078345900094252</v>
      </c>
      <c r="Z65" s="7">
        <f t="shared" si="111"/>
        <v>0.29921654099905753</v>
      </c>
      <c r="AC65" s="7">
        <f t="shared" si="112"/>
        <v>1</v>
      </c>
      <c r="AD65">
        <f t="shared" si="8"/>
        <v>3.7696238466997869</v>
      </c>
      <c r="AK65" s="26"/>
      <c r="AR65" s="59" t="s">
        <v>63</v>
      </c>
      <c r="AV65" s="59"/>
      <c r="AW65" s="59" t="s">
        <v>92</v>
      </c>
    </row>
    <row r="66" spans="1:50" ht="12.75" customHeight="1" x14ac:dyDescent="0.2">
      <c r="A66" t="s">
        <v>159</v>
      </c>
      <c r="B66">
        <v>5329</v>
      </c>
      <c r="C66">
        <v>7305</v>
      </c>
      <c r="D66">
        <v>497</v>
      </c>
      <c r="E66">
        <v>32930</v>
      </c>
      <c r="F66">
        <v>19160</v>
      </c>
      <c r="I66">
        <v>15</v>
      </c>
      <c r="J66">
        <v>1000</v>
      </c>
      <c r="K66" s="3">
        <v>100</v>
      </c>
      <c r="L66" s="9">
        <f t="shared" ref="L66:L92" si="239">(I66*L$208*E66)/(D66*J66)</f>
        <v>4016.820195636828</v>
      </c>
      <c r="M66" s="5">
        <f t="shared" si="107"/>
        <v>401682019.56368279</v>
      </c>
      <c r="N66" s="51">
        <f t="shared" ref="N66" si="240">AVERAGE(M66:M68)</f>
        <v>414312316.83506471</v>
      </c>
      <c r="O66" s="5">
        <f t="shared" ref="O66" si="241">STDEV(M66:M68)</f>
        <v>18466361.451167919</v>
      </c>
      <c r="P66" s="11">
        <f t="shared" ref="P66:P92" si="242">(I66*L$208*F66)/(D66*J66)</f>
        <v>2337.1477360583544</v>
      </c>
      <c r="Q66" s="51">
        <f t="shared" si="108"/>
        <v>233714773.60583544</v>
      </c>
      <c r="R66" s="5">
        <f t="shared" ref="R66" si="243">AVERAGE(Q66:Q68)</f>
        <v>220033323.76194248</v>
      </c>
      <c r="S66" s="5">
        <f t="shared" ref="S66" si="244">STDEV(Q66:Q68)</f>
        <v>14108144.945693148</v>
      </c>
      <c r="T66" s="5">
        <f t="shared" si="109"/>
        <v>635396793.16951823</v>
      </c>
      <c r="U66" s="28">
        <f t="shared" ref="U66" si="245">AVERAGE(T66:T68)</f>
        <v>634345640.59700716</v>
      </c>
      <c r="V66" s="5">
        <f t="shared" ref="V66" si="246">STDEV(T66:T68)</f>
        <v>7276905.9431909025</v>
      </c>
      <c r="W66" s="64">
        <f t="shared" si="110"/>
        <v>0.6321750815895566</v>
      </c>
      <c r="X66" s="62">
        <f t="shared" ref="X66" si="247">AVERAGE(W66:W68)</f>
        <v>0.65302989686242574</v>
      </c>
      <c r="Y66" s="7">
        <f t="shared" ref="Y66" si="248">STDEV(W66:W68)</f>
        <v>2.4073472659957591E-2</v>
      </c>
      <c r="Z66" s="7">
        <f t="shared" si="111"/>
        <v>0.3678249184104434</v>
      </c>
      <c r="AA66" s="7">
        <f t="shared" ref="AA66" si="249">AVERAGE(Z66:Z68)</f>
        <v>0.34697010313757426</v>
      </c>
      <c r="AB66" s="7">
        <f t="shared" ref="AB66" si="250">STDEV(Z66:Z68)</f>
        <v>2.4073472659957591E-2</v>
      </c>
      <c r="AC66" s="7">
        <f t="shared" si="112"/>
        <v>1</v>
      </c>
      <c r="AD66">
        <f t="shared" si="8"/>
        <v>0.72950034223134841</v>
      </c>
      <c r="AE66">
        <f t="shared" ref="AE66" si="251">AVERAGE(AD66:AD68)</f>
        <v>0.75626964754710757</v>
      </c>
      <c r="AF66">
        <f t="shared" ref="AF66" si="252">STDEV(AD66:AD68)</f>
        <v>2.8947539983864644E-2</v>
      </c>
      <c r="AI66" s="5">
        <f t="shared" ref="AI66" si="253">U66*10</f>
        <v>6343456405.9700718</v>
      </c>
      <c r="AR66">
        <f>AVERAGE(AS66:AU66)</f>
        <v>73.333333333333329</v>
      </c>
      <c r="AS66" s="57">
        <v>69</v>
      </c>
      <c r="AT66" s="57">
        <v>76</v>
      </c>
      <c r="AU66" s="57">
        <v>75</v>
      </c>
      <c r="AV66" s="60">
        <f>100-AS66</f>
        <v>31</v>
      </c>
      <c r="AW66" s="60">
        <f t="shared" ref="AW66:AX76" si="254">100-AT66</f>
        <v>24</v>
      </c>
      <c r="AX66" s="60">
        <f t="shared" si="254"/>
        <v>25</v>
      </c>
    </row>
    <row r="67" spans="1:50" ht="12.75" customHeight="1" x14ac:dyDescent="0.2">
      <c r="A67" t="s">
        <v>160</v>
      </c>
      <c r="B67">
        <v>5434</v>
      </c>
      <c r="C67">
        <v>7223</v>
      </c>
      <c r="D67">
        <v>489</v>
      </c>
      <c r="E67">
        <v>32728</v>
      </c>
      <c r="F67">
        <v>17814</v>
      </c>
      <c r="I67">
        <v>15</v>
      </c>
      <c r="J67">
        <v>1000</v>
      </c>
      <c r="K67" s="3">
        <v>100</v>
      </c>
      <c r="L67" s="9">
        <f t="shared" si="239"/>
        <v>4057.4918605502435</v>
      </c>
      <c r="M67" s="5">
        <f t="shared" si="107"/>
        <v>405749186.05502433</v>
      </c>
      <c r="P67" s="11">
        <f t="shared" si="242"/>
        <v>2208.5113665314725</v>
      </c>
      <c r="Q67" s="51">
        <f t="shared" si="108"/>
        <v>220851136.65314728</v>
      </c>
      <c r="T67" s="5">
        <f t="shared" si="109"/>
        <v>626600322.70817161</v>
      </c>
      <c r="W67" s="64">
        <f t="shared" si="110"/>
        <v>0.64754065925368998</v>
      </c>
      <c r="Z67" s="7">
        <f t="shared" si="111"/>
        <v>0.35245934074631002</v>
      </c>
      <c r="AC67" s="7">
        <f t="shared" si="112"/>
        <v>1</v>
      </c>
      <c r="AD67">
        <f t="shared" si="8"/>
        <v>0.75231898103281181</v>
      </c>
      <c r="AR67">
        <f t="shared" ref="AR67:AR76" si="255">AVERAGE(AS67:AU67)</f>
        <v>76</v>
      </c>
      <c r="AS67" s="57">
        <v>72</v>
      </c>
      <c r="AT67" s="57">
        <v>77</v>
      </c>
      <c r="AU67" s="57">
        <v>79</v>
      </c>
      <c r="AV67" s="60">
        <f t="shared" ref="AV67:AV76" si="256">100-AS67</f>
        <v>28</v>
      </c>
      <c r="AW67" s="60">
        <f t="shared" si="254"/>
        <v>23</v>
      </c>
      <c r="AX67" s="60">
        <f t="shared" si="254"/>
        <v>21</v>
      </c>
    </row>
    <row r="68" spans="1:50" s="25" customFormat="1" ht="12.75" customHeight="1" x14ac:dyDescent="0.2">
      <c r="A68" s="25" t="s">
        <v>161</v>
      </c>
      <c r="B68" s="25">
        <v>5686</v>
      </c>
      <c r="C68" s="25">
        <v>7225</v>
      </c>
      <c r="D68" s="25">
        <v>484</v>
      </c>
      <c r="E68" s="25">
        <v>34769</v>
      </c>
      <c r="F68" s="25">
        <v>16409</v>
      </c>
      <c r="I68" s="25">
        <v>15</v>
      </c>
      <c r="J68" s="25">
        <v>1000</v>
      </c>
      <c r="K68" s="41">
        <v>100</v>
      </c>
      <c r="L68" s="34">
        <f t="shared" si="239"/>
        <v>4355.057448864869</v>
      </c>
      <c r="M68" s="24">
        <f t="shared" si="107"/>
        <v>435505744.88648689</v>
      </c>
      <c r="N68" s="52"/>
      <c r="O68" s="24"/>
      <c r="P68" s="35">
        <f t="shared" si="242"/>
        <v>2055.3406102684471</v>
      </c>
      <c r="Q68" s="52">
        <f t="shared" si="108"/>
        <v>205534061.02684471</v>
      </c>
      <c r="R68" s="24"/>
      <c r="S68" s="24"/>
      <c r="T68" s="24">
        <f t="shared" si="109"/>
        <v>641039805.91333163</v>
      </c>
      <c r="U68" s="29"/>
      <c r="V68" s="24"/>
      <c r="W68" s="65">
        <f t="shared" si="110"/>
        <v>0.67937394974403065</v>
      </c>
      <c r="X68" s="71"/>
      <c r="Y68" s="36"/>
      <c r="Z68" s="36">
        <f t="shared" si="111"/>
        <v>0.32062605025596935</v>
      </c>
      <c r="AA68" s="36"/>
      <c r="AB68" s="36"/>
      <c r="AC68" s="36">
        <f t="shared" si="112"/>
        <v>1</v>
      </c>
      <c r="AD68" s="25">
        <f t="shared" si="8"/>
        <v>0.78698961937716261</v>
      </c>
      <c r="AI68"/>
      <c r="AK68"/>
      <c r="AR68">
        <f t="shared" si="255"/>
        <v>45.666666666666664</v>
      </c>
      <c r="AS68" s="57">
        <v>45</v>
      </c>
      <c r="AT68" s="57">
        <v>45</v>
      </c>
      <c r="AU68" s="57">
        <v>47</v>
      </c>
      <c r="AV68" s="60">
        <f t="shared" si="256"/>
        <v>55</v>
      </c>
      <c r="AW68" s="60">
        <f t="shared" si="254"/>
        <v>55</v>
      </c>
      <c r="AX68" s="60">
        <f t="shared" si="254"/>
        <v>53</v>
      </c>
    </row>
    <row r="69" spans="1:50" ht="12.75" customHeight="1" x14ac:dyDescent="0.2">
      <c r="A69" t="s">
        <v>162</v>
      </c>
      <c r="B69">
        <v>4827</v>
      </c>
      <c r="C69">
        <v>7343</v>
      </c>
      <c r="D69">
        <v>499</v>
      </c>
      <c r="E69">
        <v>19566</v>
      </c>
      <c r="F69">
        <v>9968</v>
      </c>
      <c r="I69">
        <v>15</v>
      </c>
      <c r="J69">
        <v>1000</v>
      </c>
      <c r="K69" s="3">
        <v>100</v>
      </c>
      <c r="L69" s="9">
        <f t="shared" si="239"/>
        <v>2377.1060287639716</v>
      </c>
      <c r="M69" s="5">
        <f t="shared" si="107"/>
        <v>237710602.87639716</v>
      </c>
      <c r="N69" s="51">
        <f t="shared" ref="N69" si="257">AVERAGE(M69:M71)</f>
        <v>270213881.54994261</v>
      </c>
      <c r="O69" s="5">
        <f t="shared" ref="O69" si="258">STDEV(M69:M71)</f>
        <v>36033230.888775103</v>
      </c>
      <c r="P69" s="11">
        <f t="shared" si="242"/>
        <v>1211.0289734600465</v>
      </c>
      <c r="Q69" s="51">
        <f t="shared" si="108"/>
        <v>121102897.34600466</v>
      </c>
      <c r="R69" s="5">
        <f t="shared" ref="R69" si="259">AVERAGE(Q69:Q71)</f>
        <v>127551802.76361616</v>
      </c>
      <c r="S69" s="5">
        <f t="shared" ref="S69" si="260">STDEV(Q69:Q71)</f>
        <v>13062824.299553465</v>
      </c>
      <c r="T69" s="5">
        <f t="shared" si="109"/>
        <v>358813500.22240186</v>
      </c>
      <c r="U69" s="28">
        <f t="shared" ref="U69" si="261">AVERAGE(T69:T71)</f>
        <v>397765684.31355882</v>
      </c>
      <c r="V69" s="5">
        <f t="shared" ref="V69" si="262">STDEV(T69:T71)</f>
        <v>48111671.30414056</v>
      </c>
      <c r="W69" s="64">
        <f t="shared" si="110"/>
        <v>0.66249068869777195</v>
      </c>
      <c r="X69" s="62">
        <f t="shared" ref="X69" si="263">AVERAGE(W69:W71)</f>
        <v>0.6786830633270915</v>
      </c>
      <c r="Y69" s="7">
        <f t="shared" ref="Y69" si="264">STDEV(W69:W71)</f>
        <v>1.4252962303039582E-2</v>
      </c>
      <c r="Z69" s="7">
        <f t="shared" si="111"/>
        <v>0.33750931130222794</v>
      </c>
      <c r="AA69" s="7">
        <f t="shared" ref="AA69" si="265">AVERAGE(Z69:Z71)</f>
        <v>0.32131693667290845</v>
      </c>
      <c r="AB69" s="7">
        <f t="shared" ref="AB69" si="266">STDEV(Z69:Z71)</f>
        <v>1.4252962303039539E-2</v>
      </c>
      <c r="AC69" s="7">
        <f t="shared" si="112"/>
        <v>0.99999999999999989</v>
      </c>
      <c r="AD69">
        <f t="shared" si="8"/>
        <v>0.65736075173634756</v>
      </c>
      <c r="AE69">
        <f t="shared" ref="AE69" si="267">AVERAGE(AD69:AD71)</f>
        <v>0.63861860626650258</v>
      </c>
      <c r="AF69">
        <f t="shared" ref="AF69" si="268">STDEV(AD69:AD71)</f>
        <v>7.1259572191540541E-2</v>
      </c>
      <c r="AI69" s="5">
        <f t="shared" ref="AI69" si="269">U69*10</f>
        <v>3977656843.1355882</v>
      </c>
      <c r="AR69">
        <f t="shared" si="255"/>
        <v>36.333333333333336</v>
      </c>
      <c r="AS69" s="57">
        <v>34</v>
      </c>
      <c r="AT69" s="57">
        <v>39</v>
      </c>
      <c r="AU69" s="57">
        <v>36</v>
      </c>
      <c r="AV69" s="60">
        <f t="shared" si="256"/>
        <v>66</v>
      </c>
      <c r="AW69" s="60">
        <f t="shared" si="254"/>
        <v>61</v>
      </c>
      <c r="AX69" s="60">
        <f t="shared" si="254"/>
        <v>64</v>
      </c>
    </row>
    <row r="70" spans="1:50" ht="12.75" customHeight="1" x14ac:dyDescent="0.2">
      <c r="A70" t="s">
        <v>163</v>
      </c>
      <c r="B70">
        <v>4031</v>
      </c>
      <c r="C70">
        <v>7200</v>
      </c>
      <c r="D70">
        <v>489</v>
      </c>
      <c r="E70">
        <v>24921</v>
      </c>
      <c r="F70">
        <v>11501</v>
      </c>
      <c r="I70">
        <v>15</v>
      </c>
      <c r="J70">
        <v>1000</v>
      </c>
      <c r="K70" s="3">
        <v>100</v>
      </c>
      <c r="L70" s="9">
        <f t="shared" si="239"/>
        <v>3089.6099565134632</v>
      </c>
      <c r="M70" s="5">
        <f t="shared" si="107"/>
        <v>308960995.65134633</v>
      </c>
      <c r="P70" s="11">
        <f t="shared" si="242"/>
        <v>1425.8498499202015</v>
      </c>
      <c r="Q70" s="51">
        <f t="shared" si="108"/>
        <v>142584984.99202013</v>
      </c>
      <c r="T70" s="5">
        <f t="shared" si="109"/>
        <v>451545980.64336646</v>
      </c>
      <c r="W70" s="64">
        <f t="shared" si="110"/>
        <v>0.68422931195431336</v>
      </c>
      <c r="Z70" s="7">
        <f t="shared" si="111"/>
        <v>0.31577068804568664</v>
      </c>
      <c r="AC70" s="7">
        <f t="shared" si="112"/>
        <v>1</v>
      </c>
      <c r="AD70">
        <f t="shared" si="8"/>
        <v>0.55986111111111114</v>
      </c>
      <c r="AR70">
        <f t="shared" si="255"/>
        <v>63.333333333333336</v>
      </c>
      <c r="AS70" s="57">
        <v>62</v>
      </c>
      <c r="AT70" s="57">
        <v>63</v>
      </c>
      <c r="AU70" s="57">
        <v>65</v>
      </c>
      <c r="AV70" s="60">
        <f t="shared" si="256"/>
        <v>38</v>
      </c>
      <c r="AW70" s="60">
        <f t="shared" si="254"/>
        <v>37</v>
      </c>
      <c r="AX70" s="60">
        <f t="shared" si="254"/>
        <v>35</v>
      </c>
    </row>
    <row r="71" spans="1:50" ht="12.75" customHeight="1" x14ac:dyDescent="0.2">
      <c r="A71" t="s">
        <v>164</v>
      </c>
      <c r="B71">
        <v>5012</v>
      </c>
      <c r="C71">
        <v>7174</v>
      </c>
      <c r="D71">
        <v>489</v>
      </c>
      <c r="E71">
        <v>21292</v>
      </c>
      <c r="F71">
        <v>9596</v>
      </c>
      <c r="I71">
        <v>15</v>
      </c>
      <c r="J71">
        <v>1000</v>
      </c>
      <c r="K71" s="3">
        <v>100</v>
      </c>
      <c r="L71" s="9">
        <f t="shared" si="239"/>
        <v>2639.7004612208443</v>
      </c>
      <c r="M71" s="5">
        <f t="shared" si="107"/>
        <v>263970046.12208441</v>
      </c>
      <c r="P71" s="11">
        <f t="shared" si="242"/>
        <v>1189.6752595282369</v>
      </c>
      <c r="Q71" s="51">
        <f t="shared" si="108"/>
        <v>118967525.9528237</v>
      </c>
      <c r="T71" s="5">
        <f t="shared" si="109"/>
        <v>382937572.07490814</v>
      </c>
      <c r="W71" s="64">
        <f t="shared" si="110"/>
        <v>0.6893291893291893</v>
      </c>
      <c r="Z71" s="7">
        <f t="shared" si="111"/>
        <v>0.31067081067081065</v>
      </c>
      <c r="AC71" s="7">
        <f t="shared" si="112"/>
        <v>1</v>
      </c>
      <c r="AD71">
        <f t="shared" ref="AD71:AD104" si="270">B71/C71</f>
        <v>0.69863395595204902</v>
      </c>
      <c r="AR71">
        <f t="shared" si="255"/>
        <v>75.333333333333329</v>
      </c>
      <c r="AS71" s="57">
        <v>74</v>
      </c>
      <c r="AT71" s="57">
        <v>76</v>
      </c>
      <c r="AU71" s="57">
        <v>76</v>
      </c>
      <c r="AV71" s="60">
        <f t="shared" si="256"/>
        <v>26</v>
      </c>
      <c r="AW71" s="60">
        <f t="shared" si="254"/>
        <v>24</v>
      </c>
      <c r="AX71" s="60">
        <f t="shared" si="254"/>
        <v>24</v>
      </c>
    </row>
    <row r="72" spans="1:50" ht="12.75" customHeight="1" x14ac:dyDescent="0.2">
      <c r="A72" t="s">
        <v>165</v>
      </c>
      <c r="B72">
        <v>5638</v>
      </c>
      <c r="C72">
        <v>7118</v>
      </c>
      <c r="D72">
        <v>488</v>
      </c>
      <c r="E72">
        <v>35072</v>
      </c>
      <c r="F72">
        <v>16117</v>
      </c>
      <c r="I72">
        <v>15</v>
      </c>
      <c r="J72">
        <v>1000</v>
      </c>
      <c r="K72" s="3">
        <v>100</v>
      </c>
      <c r="L72" s="9">
        <f t="shared" si="239"/>
        <v>4357.0020110332953</v>
      </c>
      <c r="M72" s="5">
        <f t="shared" si="107"/>
        <v>435700201.10332954</v>
      </c>
      <c r="N72" s="51">
        <f t="shared" ref="N72" si="271">AVERAGE(M72:M74)</f>
        <v>445188194.67936414</v>
      </c>
      <c r="O72" s="5">
        <f t="shared" ref="O72" si="272">STDEV(M72:M74)</f>
        <v>40245846.299977854</v>
      </c>
      <c r="P72" s="11">
        <f t="shared" si="242"/>
        <v>2002.2183340506278</v>
      </c>
      <c r="Q72" s="51">
        <f t="shared" si="108"/>
        <v>200221833.40506279</v>
      </c>
      <c r="R72" s="5">
        <f t="shared" ref="R72" si="273">AVERAGE(Q72:Q74)</f>
        <v>193219903.76285124</v>
      </c>
      <c r="S72" s="5">
        <f t="shared" ref="S72" si="274">STDEV(Q72:Q74)</f>
        <v>22502605.512919333</v>
      </c>
      <c r="T72" s="5">
        <f t="shared" si="109"/>
        <v>635922034.50839233</v>
      </c>
      <c r="U72" s="28">
        <f t="shared" ref="U72" si="275">AVERAGE(T72:T74)</f>
        <v>638408098.44221532</v>
      </c>
      <c r="V72" s="5">
        <f t="shared" ref="V72" si="276">STDEV(T72:T74)</f>
        <v>61106244.421254113</v>
      </c>
      <c r="W72" s="64">
        <f t="shared" si="110"/>
        <v>0.68514719959366266</v>
      </c>
      <c r="X72" s="62">
        <f t="shared" ref="X72" si="277">AVERAGE(W72:W74)</f>
        <v>0.69767462422302184</v>
      </c>
      <c r="Y72" s="7">
        <f t="shared" ref="Y72" si="278">STDEV(W72:W74)</f>
        <v>1.2214960485752614E-2</v>
      </c>
      <c r="Z72" s="7">
        <f t="shared" si="111"/>
        <v>0.31485280040633729</v>
      </c>
      <c r="AA72" s="7">
        <f t="shared" ref="AA72" si="279">AVERAGE(Z72:Z74)</f>
        <v>0.3023253757769781</v>
      </c>
      <c r="AB72" s="7">
        <f t="shared" ref="AB72" si="280">STDEV(Z72:Z74)</f>
        <v>1.2214960485752558E-2</v>
      </c>
      <c r="AC72" s="7">
        <f t="shared" si="112"/>
        <v>1</v>
      </c>
      <c r="AD72">
        <f t="shared" si="270"/>
        <v>0.79207642596234895</v>
      </c>
      <c r="AE72">
        <f t="shared" ref="AE72" si="281">AVERAGE(AD72:AD74)</f>
        <v>0.74522904287258285</v>
      </c>
      <c r="AF72">
        <f t="shared" ref="AF72" si="282">STDEV(AD72:AD74)</f>
        <v>7.8321341311116927E-2</v>
      </c>
      <c r="AI72" s="5">
        <f t="shared" ref="AI72" si="283">U72*10</f>
        <v>6384080984.4221535</v>
      </c>
      <c r="AR72">
        <f t="shared" si="255"/>
        <v>67</v>
      </c>
      <c r="AS72" s="57">
        <v>64</v>
      </c>
      <c r="AT72" s="57">
        <v>67</v>
      </c>
      <c r="AU72" s="57">
        <v>70</v>
      </c>
      <c r="AV72" s="60">
        <f t="shared" si="256"/>
        <v>36</v>
      </c>
      <c r="AW72" s="60">
        <f t="shared" si="254"/>
        <v>33</v>
      </c>
      <c r="AX72" s="60">
        <f t="shared" si="254"/>
        <v>30</v>
      </c>
    </row>
    <row r="73" spans="1:50" ht="12.75" customHeight="1" x14ac:dyDescent="0.2">
      <c r="A73" t="s">
        <v>166</v>
      </c>
      <c r="B73">
        <v>5789</v>
      </c>
      <c r="C73">
        <v>7339</v>
      </c>
      <c r="D73">
        <v>503</v>
      </c>
      <c r="E73">
        <v>34062</v>
      </c>
      <c r="F73">
        <v>13943</v>
      </c>
      <c r="I73">
        <v>15</v>
      </c>
      <c r="J73">
        <v>1000</v>
      </c>
      <c r="K73" s="3">
        <v>100</v>
      </c>
      <c r="L73" s="9">
        <f t="shared" si="239"/>
        <v>4105.3407440796746</v>
      </c>
      <c r="M73" s="5">
        <f t="shared" si="107"/>
        <v>410534074.40796745</v>
      </c>
      <c r="P73" s="11">
        <f t="shared" si="242"/>
        <v>1680.4875225971141</v>
      </c>
      <c r="Q73" s="51">
        <f t="shared" si="108"/>
        <v>168048752.25971141</v>
      </c>
      <c r="T73" s="5">
        <f t="shared" si="109"/>
        <v>578582826.66767883</v>
      </c>
      <c r="W73" s="64">
        <f t="shared" si="110"/>
        <v>0.70955108842828873</v>
      </c>
      <c r="Z73" s="7">
        <f t="shared" si="111"/>
        <v>0.29044891157171132</v>
      </c>
      <c r="AC73" s="7">
        <f t="shared" si="112"/>
        <v>1</v>
      </c>
      <c r="AD73">
        <f t="shared" si="270"/>
        <v>0.78879956397329332</v>
      </c>
      <c r="AK73" s="25"/>
      <c r="AR73">
        <f t="shared" si="255"/>
        <v>57.666666666666664</v>
      </c>
      <c r="AS73" s="57">
        <v>60</v>
      </c>
      <c r="AT73" s="57">
        <v>57</v>
      </c>
      <c r="AU73" s="57">
        <v>56</v>
      </c>
      <c r="AV73" s="60">
        <f t="shared" si="256"/>
        <v>40</v>
      </c>
      <c r="AW73" s="60">
        <f t="shared" si="254"/>
        <v>43</v>
      </c>
      <c r="AX73" s="60">
        <f t="shared" si="254"/>
        <v>44</v>
      </c>
    </row>
    <row r="74" spans="1:50" ht="12.75" customHeight="1" x14ac:dyDescent="0.2">
      <c r="A74" t="s">
        <v>167</v>
      </c>
      <c r="B74">
        <v>4750</v>
      </c>
      <c r="C74">
        <v>7254</v>
      </c>
      <c r="D74">
        <v>495</v>
      </c>
      <c r="E74">
        <v>39954</v>
      </c>
      <c r="F74">
        <v>17260</v>
      </c>
      <c r="I74">
        <v>15</v>
      </c>
      <c r="J74">
        <v>1000</v>
      </c>
      <c r="K74" s="3">
        <v>100</v>
      </c>
      <c r="L74" s="9">
        <f t="shared" si="239"/>
        <v>4893.303085267954</v>
      </c>
      <c r="M74" s="5">
        <f t="shared" si="107"/>
        <v>489330308.52679539</v>
      </c>
      <c r="P74" s="11">
        <f t="shared" si="242"/>
        <v>2113.8912562377955</v>
      </c>
      <c r="Q74" s="51">
        <f t="shared" si="108"/>
        <v>211389125.62377957</v>
      </c>
      <c r="T74" s="5">
        <f t="shared" si="109"/>
        <v>700719434.15057492</v>
      </c>
      <c r="W74" s="64">
        <f t="shared" si="110"/>
        <v>0.69832558464711436</v>
      </c>
      <c r="Z74" s="7">
        <f t="shared" si="111"/>
        <v>0.30167441535288569</v>
      </c>
      <c r="AC74" s="7">
        <f t="shared" si="112"/>
        <v>1</v>
      </c>
      <c r="AD74">
        <f t="shared" si="270"/>
        <v>0.65481113868210639</v>
      </c>
      <c r="AR74">
        <f t="shared" si="255"/>
        <v>26.353333333333335</v>
      </c>
      <c r="AS74" s="57">
        <v>28.08</v>
      </c>
      <c r="AT74" s="57">
        <v>25.88</v>
      </c>
      <c r="AU74" s="57">
        <v>25.1</v>
      </c>
      <c r="AV74" s="60">
        <f t="shared" si="256"/>
        <v>71.92</v>
      </c>
      <c r="AW74" s="60">
        <f t="shared" si="254"/>
        <v>74.12</v>
      </c>
      <c r="AX74" s="60">
        <f t="shared" si="254"/>
        <v>74.900000000000006</v>
      </c>
    </row>
    <row r="75" spans="1:50" ht="12.75" customHeight="1" x14ac:dyDescent="0.2">
      <c r="A75" t="s">
        <v>183</v>
      </c>
      <c r="B75">
        <v>16565</v>
      </c>
      <c r="C75">
        <v>6849</v>
      </c>
      <c r="D75">
        <v>468</v>
      </c>
      <c r="E75">
        <v>21809</v>
      </c>
      <c r="F75">
        <v>15691</v>
      </c>
      <c r="I75">
        <v>15</v>
      </c>
      <c r="J75">
        <v>500</v>
      </c>
      <c r="K75" s="3">
        <v>100</v>
      </c>
      <c r="L75" s="9">
        <f t="shared" si="239"/>
        <v>5650.2406462272802</v>
      </c>
      <c r="M75" s="5">
        <f t="shared" si="107"/>
        <v>565024064.62272811</v>
      </c>
      <c r="N75" s="51">
        <f t="shared" ref="N75" si="284">AVERAGE(M75:M77)</f>
        <v>476327774.30462903</v>
      </c>
      <c r="O75" s="5">
        <f t="shared" ref="O75" si="285">STDEV(M75:M77)</f>
        <v>77061311.960920468</v>
      </c>
      <c r="P75" s="11">
        <f t="shared" si="242"/>
        <v>4065.1990453460621</v>
      </c>
      <c r="Q75" s="51">
        <f t="shared" si="108"/>
        <v>406519904.53460622</v>
      </c>
      <c r="R75" s="5">
        <f t="shared" ref="R75" si="286">AVERAGE(Q75:Q77)</f>
        <v>435948184.30547875</v>
      </c>
      <c r="S75" s="5">
        <f t="shared" ref="S75" si="287">STDEV(Q75:Q77)</f>
        <v>34432920.750745989</v>
      </c>
      <c r="T75" s="5">
        <f t="shared" si="109"/>
        <v>971543969.15733433</v>
      </c>
      <c r="U75" s="28">
        <f t="shared" ref="U75" si="288">AVERAGE(T75:T77)</f>
        <v>912275958.61010778</v>
      </c>
      <c r="V75" s="5">
        <f t="shared" ref="V75" si="289">STDEV(T75:T77)</f>
        <v>59117760.503574163</v>
      </c>
      <c r="W75" s="64">
        <f t="shared" si="110"/>
        <v>0.58157333333333328</v>
      </c>
      <c r="X75" s="62">
        <f t="shared" ref="X75" si="290">AVERAGE(W75:W77)</f>
        <v>0.52034100087250679</v>
      </c>
      <c r="Y75" s="7">
        <f t="shared" ref="Y75" si="291">STDEV(W75:W77)</f>
        <v>5.3833755494167711E-2</v>
      </c>
      <c r="Z75" s="7">
        <f t="shared" si="111"/>
        <v>0.41842666666666667</v>
      </c>
      <c r="AA75" s="7">
        <f t="shared" ref="AA75" si="292">AVERAGE(Z75:Z77)</f>
        <v>0.47965899912749316</v>
      </c>
      <c r="AB75" s="7">
        <f t="shared" ref="AB75" si="293">STDEV(Z75:Z77)</f>
        <v>5.3833755494167759E-2</v>
      </c>
      <c r="AC75" s="7">
        <f t="shared" si="112"/>
        <v>1</v>
      </c>
      <c r="AD75">
        <f t="shared" si="270"/>
        <v>2.4186012556577601</v>
      </c>
      <c r="AE75">
        <f t="shared" ref="AE75" si="294">AVERAGE(AD75:AD77)</f>
        <v>2.2577022600336591</v>
      </c>
      <c r="AF75">
        <f t="shared" ref="AF75" si="295">STDEV(AD75:AD77)</f>
        <v>0.1948515405755871</v>
      </c>
      <c r="AI75" s="5">
        <f t="shared" ref="AI75" si="296">U75*10</f>
        <v>9122759586.101078</v>
      </c>
      <c r="AR75">
        <f t="shared" si="255"/>
        <v>57.04666666666666</v>
      </c>
      <c r="AS75" s="57">
        <v>58.65</v>
      </c>
      <c r="AT75" s="57">
        <v>57.11</v>
      </c>
      <c r="AU75" s="57">
        <v>55.38</v>
      </c>
      <c r="AV75" s="60">
        <f t="shared" si="256"/>
        <v>41.35</v>
      </c>
      <c r="AW75" s="60">
        <f t="shared" si="254"/>
        <v>42.89</v>
      </c>
      <c r="AX75" s="60">
        <f t="shared" si="254"/>
        <v>44.62</v>
      </c>
    </row>
    <row r="76" spans="1:50" ht="12.75" customHeight="1" x14ac:dyDescent="0.2">
      <c r="A76" t="s">
        <v>184</v>
      </c>
      <c r="B76">
        <v>16370</v>
      </c>
      <c r="C76">
        <v>7076</v>
      </c>
      <c r="D76">
        <v>474</v>
      </c>
      <c r="E76">
        <v>17129</v>
      </c>
      <c r="F76">
        <v>18523</v>
      </c>
      <c r="I76">
        <v>15</v>
      </c>
      <c r="J76">
        <v>500</v>
      </c>
      <c r="K76" s="3">
        <v>100</v>
      </c>
      <c r="L76" s="9">
        <f t="shared" si="239"/>
        <v>4381.5796743300807</v>
      </c>
      <c r="M76" s="5">
        <f t="shared" si="107"/>
        <v>438157967.43300807</v>
      </c>
      <c r="P76" s="11">
        <f t="shared" si="242"/>
        <v>4738.1633666656589</v>
      </c>
      <c r="Q76" s="51">
        <f t="shared" si="108"/>
        <v>473816336.66656584</v>
      </c>
      <c r="T76" s="5">
        <f>M76+Q76</f>
        <v>911974304.09957385</v>
      </c>
      <c r="W76" s="64">
        <f t="shared" si="110"/>
        <v>0.48044990463368126</v>
      </c>
      <c r="Z76" s="7">
        <f t="shared" si="111"/>
        <v>0.5195500953663188</v>
      </c>
      <c r="AC76" s="7">
        <f t="shared" si="112"/>
        <v>1</v>
      </c>
      <c r="AD76">
        <f t="shared" si="270"/>
        <v>2.3134539287733182</v>
      </c>
      <c r="AR76">
        <f t="shared" si="255"/>
        <v>22.8</v>
      </c>
      <c r="AS76" s="57">
        <v>23.3</v>
      </c>
      <c r="AT76" s="57">
        <v>19.739999999999998</v>
      </c>
      <c r="AU76" s="57">
        <v>25.36</v>
      </c>
      <c r="AV76" s="60">
        <f t="shared" si="256"/>
        <v>76.7</v>
      </c>
      <c r="AW76" s="60">
        <f t="shared" si="254"/>
        <v>80.260000000000005</v>
      </c>
      <c r="AX76" s="60">
        <f t="shared" si="254"/>
        <v>74.64</v>
      </c>
    </row>
    <row r="77" spans="1:50" ht="12.75" customHeight="1" x14ac:dyDescent="0.15">
      <c r="A77" t="s">
        <v>185</v>
      </c>
      <c r="B77">
        <v>14518</v>
      </c>
      <c r="C77">
        <v>7113</v>
      </c>
      <c r="D77">
        <v>483</v>
      </c>
      <c r="E77">
        <v>16962</v>
      </c>
      <c r="F77">
        <v>17030</v>
      </c>
      <c r="I77">
        <v>15</v>
      </c>
      <c r="J77">
        <v>500</v>
      </c>
      <c r="K77" s="3">
        <v>100</v>
      </c>
      <c r="L77" s="9">
        <f t="shared" si="239"/>
        <v>4258.0129085815088</v>
      </c>
      <c r="M77" s="5">
        <f t="shared" si="107"/>
        <v>425801290.85815084</v>
      </c>
      <c r="P77" s="11">
        <f t="shared" si="242"/>
        <v>4275.0831171526406</v>
      </c>
      <c r="Q77" s="51">
        <f>P77*1000*K77</f>
        <v>427508311.71526408</v>
      </c>
      <c r="T77" s="5">
        <f t="shared" si="109"/>
        <v>853309602.57341492</v>
      </c>
      <c r="W77" s="64">
        <f t="shared" si="110"/>
        <v>0.49899976465050599</v>
      </c>
      <c r="Z77" s="7">
        <f t="shared" si="111"/>
        <v>0.50100023534949401</v>
      </c>
      <c r="AC77" s="7">
        <f t="shared" si="112"/>
        <v>1</v>
      </c>
      <c r="AD77">
        <f t="shared" si="270"/>
        <v>2.0410515956699</v>
      </c>
      <c r="AQ77" s="59" t="s">
        <v>63</v>
      </c>
      <c r="AR77">
        <f>AVERAGE(AR66:AR76)</f>
        <v>54.624242424242418</v>
      </c>
    </row>
    <row r="78" spans="1:50" ht="12.75" customHeight="1" x14ac:dyDescent="0.15">
      <c r="A78" t="s">
        <v>186</v>
      </c>
      <c r="B78">
        <v>11134</v>
      </c>
      <c r="C78">
        <v>7463</v>
      </c>
      <c r="D78">
        <v>484</v>
      </c>
      <c r="E78">
        <v>15425</v>
      </c>
      <c r="F78">
        <v>15266</v>
      </c>
      <c r="I78">
        <v>15</v>
      </c>
      <c r="J78">
        <v>500</v>
      </c>
      <c r="K78" s="3">
        <v>100</v>
      </c>
      <c r="L78" s="9">
        <f t="shared" si="239"/>
        <v>3864.1756247657745</v>
      </c>
      <c r="M78" s="5">
        <f t="shared" si="107"/>
        <v>386417562.47657746</v>
      </c>
      <c r="N78" s="51">
        <f t="shared" ref="N78" si="297">AVERAGE(M78:M80)</f>
        <v>380114968.40541601</v>
      </c>
      <c r="O78" s="5">
        <f t="shared" ref="O78" si="298">STDEV(M78:M80)</f>
        <v>9301487.2925746851</v>
      </c>
      <c r="P78" s="11">
        <f t="shared" si="242"/>
        <v>3824.3439278881237</v>
      </c>
      <c r="Q78" s="51">
        <f t="shared" si="108"/>
        <v>382434392.7888124</v>
      </c>
      <c r="R78" s="5">
        <f t="shared" ref="R78" si="299">AVERAGE(Q78:Q80)</f>
        <v>383477679.41377884</v>
      </c>
      <c r="S78" s="5">
        <f t="shared" ref="S78" si="300">STDEV(Q78:Q80)</f>
        <v>21492536.073350143</v>
      </c>
      <c r="T78" s="5">
        <f t="shared" si="109"/>
        <v>768851955.26538992</v>
      </c>
      <c r="U78" s="28">
        <f t="shared" ref="U78" si="301">AVERAGE(T78:T80)</f>
        <v>763592647.81919491</v>
      </c>
      <c r="V78" s="5">
        <f t="shared" ref="V78" si="302">STDEV(T78:T80)</f>
        <v>29360614.409808069</v>
      </c>
      <c r="W78" s="64">
        <f t="shared" si="110"/>
        <v>0.50259033592909974</v>
      </c>
      <c r="X78" s="62">
        <f t="shared" ref="X78" si="303">AVERAGE(W78:W80)</f>
        <v>0.49801017476546167</v>
      </c>
      <c r="Y78" s="7">
        <f t="shared" ref="Y78" si="304">STDEV(W78:W80)</f>
        <v>9.8330781056170033E-3</v>
      </c>
      <c r="Z78" s="7">
        <f t="shared" si="111"/>
        <v>0.4974096640709002</v>
      </c>
      <c r="AA78" s="7">
        <f t="shared" ref="AA78" si="305">AVERAGE(Z78:Z80)</f>
        <v>0.50198982523453839</v>
      </c>
      <c r="AB78" s="7">
        <f t="shared" ref="AB78" si="306">STDEV(Z78:Z80)</f>
        <v>9.8330781056170484E-3</v>
      </c>
      <c r="AC78" s="7">
        <f t="shared" si="112"/>
        <v>1</v>
      </c>
      <c r="AD78">
        <f t="shared" si="270"/>
        <v>1.4918933404796999</v>
      </c>
      <c r="AE78">
        <f t="shared" ref="AE78" si="307">AVERAGE(AD78:AD80)</f>
        <v>1.7009147644144986</v>
      </c>
      <c r="AF78">
        <f t="shared" ref="AF78" si="308">STDEV(AD78:AD80)</f>
        <v>0.20114229000134295</v>
      </c>
      <c r="AI78" s="5">
        <f t="shared" ref="AI78" si="309">U78*10</f>
        <v>7635926478.1919489</v>
      </c>
      <c r="AK78" s="44"/>
    </row>
    <row r="79" spans="1:50" ht="12.75" customHeight="1" x14ac:dyDescent="0.15">
      <c r="A79" t="s">
        <v>187</v>
      </c>
      <c r="B79">
        <v>13763</v>
      </c>
      <c r="C79">
        <v>7270</v>
      </c>
      <c r="D79">
        <v>467</v>
      </c>
      <c r="E79">
        <v>14229</v>
      </c>
      <c r="F79">
        <v>13963</v>
      </c>
      <c r="I79">
        <v>15</v>
      </c>
      <c r="J79">
        <v>500</v>
      </c>
      <c r="K79" s="3">
        <v>100</v>
      </c>
      <c r="L79" s="9">
        <f t="shared" si="239"/>
        <v>3694.320283329841</v>
      </c>
      <c r="M79" s="5">
        <f t="shared" si="107"/>
        <v>369432028.33298415</v>
      </c>
      <c r="P79" s="11">
        <f t="shared" si="242"/>
        <v>3625.2578618409279</v>
      </c>
      <c r="Q79" s="51">
        <f t="shared" si="108"/>
        <v>362525786.18409282</v>
      </c>
      <c r="T79" s="5">
        <f t="shared" si="109"/>
        <v>731957814.51707697</v>
      </c>
      <c r="W79" s="64">
        <f t="shared" si="110"/>
        <v>0.5047176503972759</v>
      </c>
      <c r="Z79" s="7">
        <f t="shared" si="111"/>
        <v>0.4952823496027241</v>
      </c>
      <c r="AC79" s="7">
        <f t="shared" si="112"/>
        <v>1</v>
      </c>
      <c r="AD79">
        <f t="shared" si="270"/>
        <v>1.8931224209078403</v>
      </c>
      <c r="AK79" s="44"/>
    </row>
    <row r="80" spans="1:50" ht="12.75" customHeight="1" x14ac:dyDescent="0.15">
      <c r="A80" t="s">
        <v>188</v>
      </c>
      <c r="B80">
        <v>12402</v>
      </c>
      <c r="C80">
        <v>7220</v>
      </c>
      <c r="D80">
        <v>478</v>
      </c>
      <c r="E80">
        <v>15158</v>
      </c>
      <c r="F80">
        <v>15985</v>
      </c>
      <c r="I80">
        <v>15</v>
      </c>
      <c r="J80">
        <v>500</v>
      </c>
      <c r="K80" s="3">
        <v>100</v>
      </c>
      <c r="L80" s="9">
        <f t="shared" si="239"/>
        <v>3844.9531440668657</v>
      </c>
      <c r="M80" s="5">
        <f t="shared" si="107"/>
        <v>384495314.40668654</v>
      </c>
      <c r="P80" s="11">
        <f t="shared" si="242"/>
        <v>4054.7285926843147</v>
      </c>
      <c r="Q80" s="51">
        <f t="shared" si="108"/>
        <v>405472859.26843148</v>
      </c>
      <c r="T80" s="5">
        <f t="shared" si="109"/>
        <v>789968173.67511797</v>
      </c>
      <c r="W80" s="64">
        <f t="shared" si="110"/>
        <v>0.48672253797000936</v>
      </c>
      <c r="Z80" s="7">
        <f t="shared" si="111"/>
        <v>0.51327746202999069</v>
      </c>
      <c r="AC80" s="7">
        <f t="shared" si="112"/>
        <v>1</v>
      </c>
      <c r="AD80">
        <f t="shared" si="270"/>
        <v>1.7177285318559556</v>
      </c>
      <c r="AK80" s="44"/>
    </row>
    <row r="81" spans="1:37" ht="12.75" customHeight="1" x14ac:dyDescent="0.15">
      <c r="A81" t="s">
        <v>189</v>
      </c>
      <c r="B81">
        <v>11988</v>
      </c>
      <c r="C81">
        <v>7173</v>
      </c>
      <c r="D81">
        <v>478</v>
      </c>
      <c r="E81">
        <v>19194</v>
      </c>
      <c r="F81">
        <v>19750</v>
      </c>
      <c r="I81">
        <v>15</v>
      </c>
      <c r="J81">
        <v>500</v>
      </c>
      <c r="K81" s="3">
        <v>100</v>
      </c>
      <c r="L81" s="9">
        <f t="shared" si="239"/>
        <v>4868.7182113220351</v>
      </c>
      <c r="M81" s="5">
        <f t="shared" si="107"/>
        <v>486871821.13220346</v>
      </c>
      <c r="N81" s="51">
        <f t="shared" ref="N81" si="310">AVERAGE(M81:M83)</f>
        <v>571314856.65188181</v>
      </c>
      <c r="O81" s="5">
        <f t="shared" ref="O81" si="311">STDEV(M81:M83)</f>
        <v>92833986.81857501</v>
      </c>
      <c r="P81" s="11">
        <f t="shared" si="242"/>
        <v>5009.7522493284469</v>
      </c>
      <c r="Q81" s="51">
        <f t="shared" si="108"/>
        <v>500975224.93284464</v>
      </c>
      <c r="R81" s="5">
        <f t="shared" ref="R81" si="312">AVERAGE(Q81:Q83)</f>
        <v>493174971.92750484</v>
      </c>
      <c r="S81" s="5">
        <f t="shared" ref="S81" si="313">STDEV(Q81:Q83)</f>
        <v>62561466.707537606</v>
      </c>
      <c r="T81" s="5">
        <f t="shared" si="109"/>
        <v>987847046.0650481</v>
      </c>
      <c r="U81" s="28">
        <f t="shared" ref="U81" si="314">AVERAGE(T81:T83)</f>
        <v>1064489828.5793868</v>
      </c>
      <c r="V81" s="5">
        <f t="shared" ref="V81" si="315">STDEV(T81:T83)</f>
        <v>136592283.96857259</v>
      </c>
      <c r="W81" s="64">
        <f t="shared" si="110"/>
        <v>0.49286154478225142</v>
      </c>
      <c r="X81" s="62">
        <f t="shared" ref="X81" si="316">AVERAGE(W81:W83)</f>
        <v>0.53579076481750798</v>
      </c>
      <c r="Y81" s="7">
        <f t="shared" ref="Y81" si="317">STDEV(W81:W83)</f>
        <v>3.8130326371513097E-2</v>
      </c>
      <c r="Z81" s="7">
        <f t="shared" si="111"/>
        <v>0.50713845521774858</v>
      </c>
      <c r="AA81" s="7">
        <f t="shared" ref="AA81" si="318">AVERAGE(Z81:Z83)</f>
        <v>0.46420923518249202</v>
      </c>
      <c r="AB81" s="7">
        <f t="shared" ref="AB81" si="319">STDEV(Z81:Z83)</f>
        <v>3.8130326371513104E-2</v>
      </c>
      <c r="AC81" s="7">
        <f t="shared" si="112"/>
        <v>1</v>
      </c>
      <c r="AD81">
        <f t="shared" si="270"/>
        <v>1.6712672521957339</v>
      </c>
      <c r="AE81">
        <f t="shared" ref="AE81" si="320">AVERAGE(AD81:AD83)</f>
        <v>2.3274226862408613</v>
      </c>
      <c r="AF81">
        <f t="shared" ref="AF81" si="321">STDEV(AD81:AD83)</f>
        <v>1.4216962200724428</v>
      </c>
      <c r="AI81" s="5">
        <f t="shared" ref="AI81" si="322">U81*10</f>
        <v>10644898285.793869</v>
      </c>
      <c r="AK81" s="25"/>
    </row>
    <row r="82" spans="1:37" ht="12.75" customHeight="1" x14ac:dyDescent="0.15">
      <c r="A82" t="s">
        <v>190</v>
      </c>
      <c r="B82">
        <v>25110</v>
      </c>
      <c r="C82">
        <v>6343</v>
      </c>
      <c r="D82">
        <v>431</v>
      </c>
      <c r="E82">
        <v>23842</v>
      </c>
      <c r="F82">
        <v>19603</v>
      </c>
      <c r="I82">
        <v>15</v>
      </c>
      <c r="J82">
        <v>500</v>
      </c>
      <c r="K82" s="3">
        <v>100</v>
      </c>
      <c r="L82" s="9">
        <f t="shared" si="239"/>
        <v>6707.2185703448158</v>
      </c>
      <c r="M82" s="5">
        <f t="shared" si="107"/>
        <v>670721857.03448164</v>
      </c>
      <c r="P82" s="11">
        <f t="shared" si="242"/>
        <v>5514.7053785114267</v>
      </c>
      <c r="Q82" s="51">
        <f t="shared" si="108"/>
        <v>551470537.85114264</v>
      </c>
      <c r="T82" s="5">
        <f t="shared" si="109"/>
        <v>1222192394.8856244</v>
      </c>
      <c r="W82" s="64">
        <f t="shared" si="110"/>
        <v>0.5487858211531822</v>
      </c>
      <c r="Z82" s="7">
        <f t="shared" si="111"/>
        <v>0.45121417884681775</v>
      </c>
      <c r="AC82" s="7">
        <f t="shared" si="112"/>
        <v>1</v>
      </c>
      <c r="AD82">
        <f t="shared" si="270"/>
        <v>3.9586946239949552</v>
      </c>
      <c r="AK82" s="25"/>
    </row>
    <row r="83" spans="1:37" ht="12.75" customHeight="1" x14ac:dyDescent="0.15">
      <c r="A83" t="s">
        <v>191</v>
      </c>
      <c r="B83">
        <v>9646</v>
      </c>
      <c r="C83">
        <v>7133</v>
      </c>
      <c r="D83">
        <v>470</v>
      </c>
      <c r="E83">
        <v>21566</v>
      </c>
      <c r="F83">
        <v>16555</v>
      </c>
      <c r="I83">
        <v>15</v>
      </c>
      <c r="J83">
        <v>500</v>
      </c>
      <c r="K83" s="3">
        <v>100</v>
      </c>
      <c r="L83" s="9">
        <f t="shared" si="239"/>
        <v>5563.5089178896051</v>
      </c>
      <c r="M83" s="5">
        <f t="shared" si="107"/>
        <v>556350891.78896058</v>
      </c>
      <c r="P83" s="11">
        <f t="shared" si="242"/>
        <v>4270.7915299852739</v>
      </c>
      <c r="Q83" s="51">
        <f t="shared" si="108"/>
        <v>427079152.99852741</v>
      </c>
      <c r="T83" s="5">
        <f t="shared" si="109"/>
        <v>983430044.78748798</v>
      </c>
      <c r="W83" s="64">
        <f t="shared" si="110"/>
        <v>0.56572492851709033</v>
      </c>
      <c r="Z83" s="7">
        <f t="shared" si="111"/>
        <v>0.43427507148290967</v>
      </c>
      <c r="AC83" s="7">
        <f t="shared" si="112"/>
        <v>1</v>
      </c>
      <c r="AD83">
        <f t="shared" si="270"/>
        <v>1.3523061825318941</v>
      </c>
      <c r="AK83" s="25"/>
    </row>
    <row r="84" spans="1:37" ht="12.75" customHeight="1" x14ac:dyDescent="0.15">
      <c r="A84" t="s">
        <v>206</v>
      </c>
      <c r="B84">
        <v>9658</v>
      </c>
      <c r="C84">
        <v>7282</v>
      </c>
      <c r="D84">
        <v>505</v>
      </c>
      <c r="E84">
        <v>16283</v>
      </c>
      <c r="F84">
        <v>13476</v>
      </c>
      <c r="I84">
        <v>15</v>
      </c>
      <c r="J84">
        <v>500</v>
      </c>
      <c r="K84" s="3">
        <v>100</v>
      </c>
      <c r="L84" s="9">
        <f t="shared" si="239"/>
        <v>3909.4898537300028</v>
      </c>
      <c r="M84" s="5">
        <f t="shared" si="107"/>
        <v>390948985.37300026</v>
      </c>
      <c r="N84" s="51">
        <f t="shared" ref="N84" si="323">AVERAGE(M84:M86)</f>
        <v>342886962.55721533</v>
      </c>
      <c r="O84" s="5">
        <f t="shared" ref="O84" si="324">STDEV(M84:M86)</f>
        <v>45637624.425131686</v>
      </c>
      <c r="P84" s="11">
        <f t="shared" si="242"/>
        <v>3235.5392291878352</v>
      </c>
      <c r="Q84" s="51">
        <f t="shared" si="108"/>
        <v>323553922.91878349</v>
      </c>
      <c r="R84" s="5">
        <f t="shared" ref="R84" si="325">AVERAGE(Q84:Q86)</f>
        <v>307853857.92282766</v>
      </c>
      <c r="S84" s="5">
        <f t="shared" ref="S84" si="326">STDEV(Q84:Q86)</f>
        <v>35256478.240335643</v>
      </c>
      <c r="T84" s="5">
        <f t="shared" si="109"/>
        <v>714502908.29178381</v>
      </c>
      <c r="U84" s="28">
        <f t="shared" ref="U84" si="327">AVERAGE(T84:T86)</f>
        <v>650740820.48004305</v>
      </c>
      <c r="V84" s="5">
        <f t="shared" ref="V84" si="328">STDEV(T84:T86)</f>
        <v>75335071.422696754</v>
      </c>
      <c r="W84" s="64">
        <f t="shared" si="110"/>
        <v>0.54716220303101581</v>
      </c>
      <c r="X84" s="62">
        <f t="shared" ref="X84" si="329">AVERAGE(W84:W86)</f>
        <v>0.52656537936604064</v>
      </c>
      <c r="Y84" s="7">
        <f t="shared" ref="Y84" si="330">STDEV(W84:W86)</f>
        <v>2.1784944536489919E-2</v>
      </c>
      <c r="Z84" s="7">
        <f t="shared" si="111"/>
        <v>0.45283779696898413</v>
      </c>
      <c r="AA84" s="7">
        <f t="shared" ref="AA84" si="331">AVERAGE(Z84:Z86)</f>
        <v>0.47343462063395925</v>
      </c>
      <c r="AB84" s="7">
        <f t="shared" ref="AB84" si="332">STDEV(Z84:Z86)</f>
        <v>2.1784944536489916E-2</v>
      </c>
      <c r="AC84" s="7">
        <f t="shared" si="112"/>
        <v>1</v>
      </c>
      <c r="AD84">
        <f t="shared" si="270"/>
        <v>1.3262839879154078</v>
      </c>
      <c r="AE84">
        <f t="shared" ref="AE84" si="333">AVERAGE(AD84:AD86)</f>
        <v>1.1003072001646383</v>
      </c>
      <c r="AF84">
        <f t="shared" ref="AF84" si="334">STDEV(AD84:AD86)</f>
        <v>0.19760224518679803</v>
      </c>
      <c r="AI84" s="5">
        <f t="shared" ref="AI84" si="335">U84*10</f>
        <v>6507408204.8004303</v>
      </c>
    </row>
    <row r="85" spans="1:37" ht="12.75" customHeight="1" x14ac:dyDescent="0.15">
      <c r="A85" t="s">
        <v>207</v>
      </c>
      <c r="B85">
        <v>7406</v>
      </c>
      <c r="C85">
        <v>7299</v>
      </c>
      <c r="D85">
        <v>500</v>
      </c>
      <c r="E85">
        <v>12377</v>
      </c>
      <c r="F85">
        <v>11030</v>
      </c>
      <c r="I85">
        <v>15</v>
      </c>
      <c r="J85">
        <v>500</v>
      </c>
      <c r="K85" s="3">
        <v>100</v>
      </c>
      <c r="L85" s="9">
        <f t="shared" si="239"/>
        <v>3001.3900066825777</v>
      </c>
      <c r="M85" s="5">
        <f t="shared" si="107"/>
        <v>300139000.66825777</v>
      </c>
      <c r="P85" s="11">
        <f t="shared" si="242"/>
        <v>2674.7460429594271</v>
      </c>
      <c r="Q85" s="51">
        <f t="shared" si="108"/>
        <v>267474604.29594269</v>
      </c>
      <c r="T85" s="5">
        <f t="shared" si="109"/>
        <v>567613604.9642005</v>
      </c>
      <c r="W85" s="64">
        <f t="shared" si="110"/>
        <v>0.52877344384158587</v>
      </c>
      <c r="Z85" s="7">
        <f t="shared" si="111"/>
        <v>0.47122655615841408</v>
      </c>
      <c r="AC85" s="7">
        <f t="shared" si="112"/>
        <v>1</v>
      </c>
      <c r="AD85">
        <f t="shared" si="270"/>
        <v>1.0146595424030689</v>
      </c>
    </row>
    <row r="86" spans="1:37" ht="12.75" customHeight="1" x14ac:dyDescent="0.15">
      <c r="A86" t="s">
        <v>208</v>
      </c>
      <c r="B86">
        <v>7004</v>
      </c>
      <c r="C86">
        <v>7296</v>
      </c>
      <c r="D86">
        <v>498</v>
      </c>
      <c r="E86">
        <v>13865</v>
      </c>
      <c r="F86">
        <v>13658</v>
      </c>
      <c r="I86">
        <v>15</v>
      </c>
      <c r="J86">
        <v>500</v>
      </c>
      <c r="K86" s="3">
        <v>100</v>
      </c>
      <c r="L86" s="9">
        <f t="shared" si="239"/>
        <v>3375.7290163038788</v>
      </c>
      <c r="M86" s="5">
        <f t="shared" si="107"/>
        <v>337572901.6303879</v>
      </c>
      <c r="P86" s="11">
        <f t="shared" si="242"/>
        <v>3325.3304655375678</v>
      </c>
      <c r="Q86" s="51">
        <f t="shared" si="108"/>
        <v>332533046.55375677</v>
      </c>
      <c r="T86" s="5">
        <f t="shared" si="109"/>
        <v>670105948.18414474</v>
      </c>
      <c r="W86" s="64">
        <f t="shared" si="110"/>
        <v>0.50376049122552047</v>
      </c>
      <c r="Z86" s="7">
        <f t="shared" si="111"/>
        <v>0.49623950877447948</v>
      </c>
      <c r="AC86" s="7">
        <f t="shared" si="112"/>
        <v>1</v>
      </c>
      <c r="AD86">
        <f t="shared" si="270"/>
        <v>0.95997807017543857</v>
      </c>
    </row>
    <row r="87" spans="1:37" ht="12.75" customHeight="1" x14ac:dyDescent="0.15">
      <c r="A87" t="s">
        <v>209</v>
      </c>
      <c r="B87">
        <v>4937</v>
      </c>
      <c r="C87">
        <v>7417</v>
      </c>
      <c r="D87">
        <v>503</v>
      </c>
      <c r="E87">
        <v>14704</v>
      </c>
      <c r="F87">
        <v>12531</v>
      </c>
      <c r="I87">
        <v>15</v>
      </c>
      <c r="J87">
        <v>500</v>
      </c>
      <c r="K87" s="3">
        <v>100</v>
      </c>
      <c r="L87" s="9">
        <f t="shared" si="239"/>
        <v>3544.4149081643791</v>
      </c>
      <c r="M87" s="5">
        <f t="shared" si="107"/>
        <v>354441490.8164379</v>
      </c>
      <c r="N87" s="51">
        <f t="shared" ref="N87" si="336">AVERAGE(M87:M89)</f>
        <v>371069987.59932739</v>
      </c>
      <c r="O87" s="5">
        <f t="shared" ref="O87" si="337">STDEV(M87:M89)</f>
        <v>15661869.145077437</v>
      </c>
      <c r="P87" s="11">
        <f t="shared" si="242"/>
        <v>3020.6109367660388</v>
      </c>
      <c r="Q87" s="51">
        <f t="shared" si="108"/>
        <v>302061093.67660385</v>
      </c>
      <c r="R87" s="5">
        <f t="shared" ref="R87" si="338">AVERAGE(Q87:Q89)</f>
        <v>295760406.76251942</v>
      </c>
      <c r="S87" s="5">
        <f t="shared" ref="S87" si="339">STDEV(Q87:Q89)</f>
        <v>5621359.930260852</v>
      </c>
      <c r="T87" s="5">
        <f t="shared" si="109"/>
        <v>656502584.49304175</v>
      </c>
      <c r="U87" s="28">
        <f t="shared" ref="U87" si="340">AVERAGE(T87:T89)</f>
        <v>666830394.3618468</v>
      </c>
      <c r="V87" s="5">
        <f t="shared" ref="V87" si="341">STDEV(T87:T89)</f>
        <v>11678058.058210071</v>
      </c>
      <c r="W87" s="64">
        <f t="shared" si="110"/>
        <v>0.53989351936845975</v>
      </c>
      <c r="X87" s="62">
        <f t="shared" ref="X87" si="342">AVERAGE(W87:W89)</f>
        <v>0.5563196818587578</v>
      </c>
      <c r="Y87" s="7">
        <f t="shared" ref="Y87" si="343">STDEV(W87:W89)</f>
        <v>1.4509148204515683E-2</v>
      </c>
      <c r="Z87" s="7">
        <f t="shared" si="111"/>
        <v>0.4601064806315403</v>
      </c>
      <c r="AA87" s="7">
        <f t="shared" ref="AA87" si="344">AVERAGE(Z87:Z89)</f>
        <v>0.44368031814124226</v>
      </c>
      <c r="AB87" s="7">
        <f t="shared" ref="AB87" si="345">STDEV(Z87:Z89)</f>
        <v>1.4509148204515694E-2</v>
      </c>
      <c r="AC87" s="7">
        <f t="shared" si="112"/>
        <v>1</v>
      </c>
      <c r="AD87">
        <f t="shared" si="270"/>
        <v>0.66563300525819069</v>
      </c>
      <c r="AE87">
        <f t="shared" ref="AE87" si="346">AVERAGE(AD87:AD89)</f>
        <v>0.78106235851066896</v>
      </c>
      <c r="AF87">
        <f t="shared" ref="AF87" si="347">STDEV(AD87:AD89)</f>
        <v>0.11344824771385235</v>
      </c>
      <c r="AI87" s="5">
        <f t="shared" ref="AI87" si="348">U87*10</f>
        <v>6668303943.6184683</v>
      </c>
    </row>
    <row r="88" spans="1:37" ht="12.75" customHeight="1" x14ac:dyDescent="0.15">
      <c r="A88" t="s">
        <v>210</v>
      </c>
      <c r="B88">
        <v>5704</v>
      </c>
      <c r="C88">
        <v>7265</v>
      </c>
      <c r="D88">
        <v>509</v>
      </c>
      <c r="E88">
        <v>15668</v>
      </c>
      <c r="F88">
        <v>12227</v>
      </c>
      <c r="I88">
        <v>15</v>
      </c>
      <c r="J88">
        <v>500</v>
      </c>
      <c r="K88" s="3">
        <v>100</v>
      </c>
      <c r="L88" s="9">
        <f t="shared" si="239"/>
        <v>3732.2680420685419</v>
      </c>
      <c r="M88" s="5">
        <f t="shared" si="107"/>
        <v>373226804.20685422</v>
      </c>
      <c r="P88" s="11">
        <f t="shared" si="242"/>
        <v>2912.588802040596</v>
      </c>
      <c r="Q88" s="51">
        <f t="shared" si="108"/>
        <v>291258880.2040596</v>
      </c>
      <c r="T88" s="5">
        <f t="shared" si="109"/>
        <v>664485684.41091383</v>
      </c>
      <c r="W88" s="64">
        <f t="shared" si="110"/>
        <v>0.56167772002150929</v>
      </c>
      <c r="Z88" s="7">
        <f t="shared" si="111"/>
        <v>0.43832227997849071</v>
      </c>
      <c r="AC88" s="7">
        <f t="shared" si="112"/>
        <v>1</v>
      </c>
      <c r="AD88">
        <f t="shared" si="270"/>
        <v>0.78513420509291121</v>
      </c>
    </row>
    <row r="89" spans="1:37" ht="12.75" customHeight="1" x14ac:dyDescent="0.15">
      <c r="A89" t="s">
        <v>211</v>
      </c>
      <c r="B89">
        <v>6487</v>
      </c>
      <c r="C89">
        <v>7269</v>
      </c>
      <c r="D89">
        <v>499</v>
      </c>
      <c r="E89">
        <v>15867</v>
      </c>
      <c r="F89">
        <v>12098</v>
      </c>
      <c r="I89">
        <v>15</v>
      </c>
      <c r="J89">
        <v>500</v>
      </c>
      <c r="K89" s="3">
        <v>100</v>
      </c>
      <c r="L89" s="9">
        <f t="shared" si="239"/>
        <v>3855.4166777469018</v>
      </c>
      <c r="M89" s="5">
        <f t="shared" si="107"/>
        <v>385541667.77469015</v>
      </c>
      <c r="P89" s="11">
        <f t="shared" si="242"/>
        <v>2939.6124640689495</v>
      </c>
      <c r="Q89" s="51">
        <f t="shared" si="108"/>
        <v>293961246.40689498</v>
      </c>
      <c r="T89" s="5">
        <f t="shared" si="109"/>
        <v>679502914.18158507</v>
      </c>
      <c r="W89" s="64">
        <f t="shared" si="110"/>
        <v>0.56738780618630424</v>
      </c>
      <c r="Z89" s="7">
        <f t="shared" si="111"/>
        <v>0.43261219381369581</v>
      </c>
      <c r="AC89" s="7">
        <f t="shared" si="112"/>
        <v>1</v>
      </c>
      <c r="AD89">
        <f t="shared" si="270"/>
        <v>0.89241986518090521</v>
      </c>
    </row>
    <row r="90" spans="1:37" ht="12.75" customHeight="1" x14ac:dyDescent="0.15">
      <c r="A90" t="s">
        <v>212</v>
      </c>
      <c r="B90">
        <v>6442</v>
      </c>
      <c r="C90">
        <v>7371</v>
      </c>
      <c r="D90">
        <v>503</v>
      </c>
      <c r="E90">
        <v>25153</v>
      </c>
      <c r="F90">
        <v>18363</v>
      </c>
      <c r="I90">
        <v>15</v>
      </c>
      <c r="J90">
        <v>500</v>
      </c>
      <c r="K90" s="3">
        <v>100</v>
      </c>
      <c r="L90" s="9">
        <f t="shared" si="239"/>
        <v>6063.1575207466412</v>
      </c>
      <c r="M90" s="5">
        <f t="shared" si="107"/>
        <v>606315752.07466412</v>
      </c>
      <c r="N90" s="51">
        <f t="shared" ref="N90" si="349">AVERAGE(M90:M92)</f>
        <v>622608789.59902716</v>
      </c>
      <c r="O90" s="5">
        <f t="shared" ref="O90" si="350">STDEV(M90:M92)</f>
        <v>15631043.895299211</v>
      </c>
      <c r="P90" s="11">
        <f t="shared" si="242"/>
        <v>4426.4207670445112</v>
      </c>
      <c r="Q90" s="51">
        <f t="shared" si="108"/>
        <v>442642076.70445114</v>
      </c>
      <c r="R90" s="5">
        <f t="shared" ref="R90" si="351">AVERAGE(Q90:Q92)</f>
        <v>449122392.3533833</v>
      </c>
      <c r="S90" s="5">
        <f t="shared" ref="S90" si="352">STDEV(Q90:Q92)</f>
        <v>6500233.2437887201</v>
      </c>
      <c r="T90" s="5">
        <f t="shared" si="109"/>
        <v>1048957828.7791152</v>
      </c>
      <c r="U90" s="28">
        <f t="shared" ref="U90" si="353">AVERAGE(T90:T92)</f>
        <v>1071731181.9524103</v>
      </c>
      <c r="V90" s="5">
        <f t="shared" ref="V90" si="354">STDEV(T90:T92)</f>
        <v>20021036.881514691</v>
      </c>
      <c r="W90" s="64">
        <f t="shared" si="110"/>
        <v>0.57801728100009186</v>
      </c>
      <c r="X90" s="62">
        <f t="shared" ref="X90" si="355">AVERAGE(W90:W92)</f>
        <v>0.58089751946922663</v>
      </c>
      <c r="Y90" s="7">
        <f t="shared" ref="Y90" si="356">STDEV(W90:W92)</f>
        <v>5.0203238515483901E-3</v>
      </c>
      <c r="Z90" s="7">
        <f t="shared" si="111"/>
        <v>0.42198271899990814</v>
      </c>
      <c r="AA90" s="7">
        <f t="shared" ref="AA90" si="357">AVERAGE(Z90:Z92)</f>
        <v>0.41910248053077342</v>
      </c>
      <c r="AB90" s="7">
        <f t="shared" ref="AB90" si="358">STDEV(Z90:Z92)</f>
        <v>5.0203238515484075E-3</v>
      </c>
      <c r="AC90" s="7">
        <f t="shared" si="112"/>
        <v>1</v>
      </c>
      <c r="AD90">
        <f t="shared" si="270"/>
        <v>0.87396554063220733</v>
      </c>
      <c r="AE90">
        <f t="shared" ref="AE90" si="359">AVERAGE(AD90:AD92)</f>
        <v>0.91352280544949904</v>
      </c>
      <c r="AF90">
        <f t="shared" ref="AF90" si="360">STDEV(AD90:AD92)</f>
        <v>5.9332850409785372E-2</v>
      </c>
      <c r="AI90" s="5">
        <f t="shared" ref="AI90" si="361">U90*10</f>
        <v>10717311819.524103</v>
      </c>
    </row>
    <row r="91" spans="1:37" ht="12.75" customHeight="1" x14ac:dyDescent="0.15">
      <c r="A91" t="s">
        <v>213</v>
      </c>
      <c r="B91">
        <v>7099</v>
      </c>
      <c r="C91">
        <v>7231</v>
      </c>
      <c r="D91">
        <v>499</v>
      </c>
      <c r="E91">
        <v>25682</v>
      </c>
      <c r="F91">
        <v>18752</v>
      </c>
      <c r="I91">
        <v>15</v>
      </c>
      <c r="J91">
        <v>500</v>
      </c>
      <c r="K91" s="3">
        <v>100</v>
      </c>
      <c r="L91" s="9">
        <f t="shared" si="239"/>
        <v>6240.2981734351761</v>
      </c>
      <c r="M91" s="5">
        <f t="shared" si="107"/>
        <v>624029817.34351754</v>
      </c>
      <c r="P91" s="11">
        <f t="shared" si="242"/>
        <v>4556.4236176410095</v>
      </c>
      <c r="Q91" s="51">
        <f t="shared" si="108"/>
        <v>455642361.76410091</v>
      </c>
      <c r="T91" s="5">
        <f t="shared" si="109"/>
        <v>1079672179.1076183</v>
      </c>
      <c r="W91" s="64">
        <f t="shared" si="110"/>
        <v>0.57798082549399121</v>
      </c>
      <c r="Z91" s="7">
        <f t="shared" si="111"/>
        <v>0.42201917450600895</v>
      </c>
      <c r="AC91" s="7">
        <f t="shared" si="112"/>
        <v>1.0000000000000002</v>
      </c>
      <c r="AD91">
        <f t="shared" si="270"/>
        <v>0.9817452634490389</v>
      </c>
    </row>
    <row r="92" spans="1:37" s="2" customFormat="1" ht="12.75" customHeight="1" x14ac:dyDescent="0.15">
      <c r="A92" s="2" t="s">
        <v>214</v>
      </c>
      <c r="B92" s="2">
        <v>6463</v>
      </c>
      <c r="C92" s="2">
        <v>7304</v>
      </c>
      <c r="D92" s="2">
        <v>498</v>
      </c>
      <c r="E92" s="2">
        <v>26183</v>
      </c>
      <c r="F92" s="2">
        <v>18445</v>
      </c>
      <c r="I92" s="2">
        <v>15</v>
      </c>
      <c r="J92" s="2">
        <v>500</v>
      </c>
      <c r="K92" s="4">
        <v>100</v>
      </c>
      <c r="L92" s="10">
        <f t="shared" si="239"/>
        <v>6374.8079937889979</v>
      </c>
      <c r="M92" s="6">
        <f t="shared" si="107"/>
        <v>637480799.37889981</v>
      </c>
      <c r="N92" s="55"/>
      <c r="O92" s="6"/>
      <c r="P92" s="12">
        <f t="shared" si="242"/>
        <v>4490.8273859159781</v>
      </c>
      <c r="Q92" s="55">
        <f t="shared" si="108"/>
        <v>449082738.5915978</v>
      </c>
      <c r="R92" s="6"/>
      <c r="S92" s="6"/>
      <c r="T92" s="6">
        <f t="shared" si="109"/>
        <v>1086563537.9704976</v>
      </c>
      <c r="U92" s="30"/>
      <c r="V92" s="6"/>
      <c r="W92" s="68">
        <f t="shared" si="110"/>
        <v>0.58669445191359693</v>
      </c>
      <c r="X92" s="74"/>
      <c r="Y92" s="8"/>
      <c r="Z92" s="8">
        <f t="shared" si="111"/>
        <v>0.41330554808640313</v>
      </c>
      <c r="AA92" s="8"/>
      <c r="AB92" s="8"/>
      <c r="AC92" s="8">
        <f t="shared" si="112"/>
        <v>1</v>
      </c>
      <c r="AD92">
        <f t="shared" si="270"/>
        <v>0.88485761226725079</v>
      </c>
      <c r="AE92"/>
      <c r="AF92"/>
      <c r="AI92"/>
    </row>
    <row r="93" spans="1:37" s="25" customFormat="1" ht="12.75" customHeight="1" x14ac:dyDescent="0.15">
      <c r="A93" s="25" t="s">
        <v>229</v>
      </c>
      <c r="B93" s="25">
        <v>2652</v>
      </c>
      <c r="C93" s="25">
        <v>2217</v>
      </c>
      <c r="D93" s="25">
        <v>470</v>
      </c>
      <c r="E93" s="25">
        <v>29899</v>
      </c>
      <c r="F93" s="25">
        <v>23397</v>
      </c>
      <c r="I93" s="25">
        <v>15</v>
      </c>
      <c r="J93" s="25">
        <v>500</v>
      </c>
      <c r="K93" s="41">
        <v>100</v>
      </c>
      <c r="L93" s="34">
        <f t="shared" ref="L93:L101" si="362">(I93*L$210*E93)/(D93*J93)</f>
        <v>8778.6402828888222</v>
      </c>
      <c r="M93" s="24">
        <f t="shared" si="107"/>
        <v>877864028.28888226</v>
      </c>
      <c r="N93" s="52">
        <f>AVERAGE(M93:M95)</f>
        <v>760851158.30135238</v>
      </c>
      <c r="O93" s="24">
        <f>STDEV(M93:M95)</f>
        <v>152241877.93256339</v>
      </c>
      <c r="P93" s="35">
        <f t="shared" ref="P93:P101" si="363">(I93*L$210*F93)/(D93*J93)</f>
        <v>6869.5891735091391</v>
      </c>
      <c r="Q93" s="52">
        <f t="shared" si="108"/>
        <v>686958917.35091388</v>
      </c>
      <c r="R93" s="24">
        <f>AVERAGE(Q93:Q95)</f>
        <v>639624896.96946251</v>
      </c>
      <c r="S93" s="24">
        <f>STDEV(Q93:Q95)</f>
        <v>125540153.88789752</v>
      </c>
      <c r="T93" s="24">
        <f t="shared" si="109"/>
        <v>1564822945.6397963</v>
      </c>
      <c r="U93" s="28">
        <f>AVERAGE(T93:T95)</f>
        <v>1400476055.2708147</v>
      </c>
      <c r="V93" s="24">
        <f>STDEV(T93:T95)</f>
        <v>272413381.88538778</v>
      </c>
      <c r="W93" s="65">
        <f t="shared" si="110"/>
        <v>0.56099894926448512</v>
      </c>
      <c r="X93" s="71">
        <f>AVERAGE(W93:W95)</f>
        <v>0.54310760686499882</v>
      </c>
      <c r="Y93" s="36">
        <f>STDEV(W93:W95)</f>
        <v>1.7406551998021033E-2</v>
      </c>
      <c r="Z93" s="36">
        <f t="shared" si="111"/>
        <v>0.43900105073551476</v>
      </c>
      <c r="AA93" s="36">
        <f>AVERAGE(Z93:Z95)</f>
        <v>0.45689239313500124</v>
      </c>
      <c r="AB93" s="36">
        <f>STDEV(Z93:Z95)</f>
        <v>1.7406551998021096E-2</v>
      </c>
      <c r="AC93" s="36">
        <f t="shared" si="112"/>
        <v>0.99999999999999989</v>
      </c>
      <c r="AD93" s="25">
        <f t="shared" si="270"/>
        <v>1.1962110960757781</v>
      </c>
      <c r="AE93" s="25">
        <f t="shared" ref="AE93" si="364">AVERAGE(AD93:AD95)</f>
        <v>1.2127603198608086</v>
      </c>
      <c r="AF93" s="25">
        <f t="shared" ref="AF93" si="365">STDEV(AD93:AD95)</f>
        <v>9.3418925444386264E-2</v>
      </c>
      <c r="AI93" s="5">
        <f t="shared" ref="AI93" si="366">U93*10</f>
        <v>14004760552.708147</v>
      </c>
      <c r="AK93"/>
    </row>
    <row r="94" spans="1:37" s="25" customFormat="1" ht="12.75" customHeight="1" x14ac:dyDescent="0.15">
      <c r="A94" s="25" t="s">
        <v>230</v>
      </c>
      <c r="B94" s="25">
        <v>2464</v>
      </c>
      <c r="C94" s="25">
        <v>2183</v>
      </c>
      <c r="D94" s="25">
        <v>465</v>
      </c>
      <c r="E94" s="25">
        <v>27495</v>
      </c>
      <c r="F94" s="25">
        <v>24754</v>
      </c>
      <c r="I94" s="25">
        <v>15</v>
      </c>
      <c r="J94" s="25">
        <v>500</v>
      </c>
      <c r="K94" s="41">
        <v>100</v>
      </c>
      <c r="L94" s="34">
        <f t="shared" si="362"/>
        <v>8159.6065788278047</v>
      </c>
      <c r="M94" s="24">
        <f t="shared" si="107"/>
        <v>815960657.88278043</v>
      </c>
      <c r="N94" s="52"/>
      <c r="O94" s="24"/>
      <c r="P94" s="35">
        <f t="shared" si="363"/>
        <v>7346.1684398000898</v>
      </c>
      <c r="Q94" s="52">
        <f t="shared" si="108"/>
        <v>734616843.98000896</v>
      </c>
      <c r="R94" s="24"/>
      <c r="S94" s="24"/>
      <c r="T94" s="24">
        <f t="shared" si="109"/>
        <v>1550577501.8627894</v>
      </c>
      <c r="U94" s="29"/>
      <c r="V94" s="24"/>
      <c r="W94" s="65">
        <f t="shared" si="110"/>
        <v>0.52623016708453751</v>
      </c>
      <c r="X94" s="71"/>
      <c r="Y94" s="36"/>
      <c r="Z94" s="36">
        <f t="shared" si="111"/>
        <v>0.47376983291546249</v>
      </c>
      <c r="AA94" s="36"/>
      <c r="AB94" s="36"/>
      <c r="AC94" s="36">
        <f t="shared" si="112"/>
        <v>1</v>
      </c>
      <c r="AD94" s="25">
        <f t="shared" si="270"/>
        <v>1.1287219422812642</v>
      </c>
      <c r="AI94"/>
      <c r="AK94"/>
    </row>
    <row r="95" spans="1:37" s="25" customFormat="1" ht="12.75" customHeight="1" x14ac:dyDescent="0.15">
      <c r="A95" s="25" t="s">
        <v>231</v>
      </c>
      <c r="B95" s="25">
        <v>3001</v>
      </c>
      <c r="C95" s="25">
        <v>2285</v>
      </c>
      <c r="D95" s="25">
        <v>486</v>
      </c>
      <c r="E95" s="25">
        <v>20734</v>
      </c>
      <c r="F95" s="25">
        <v>17514</v>
      </c>
      <c r="I95" s="25">
        <v>15</v>
      </c>
      <c r="J95" s="25">
        <v>500</v>
      </c>
      <c r="K95" s="41">
        <v>100</v>
      </c>
      <c r="L95" s="34">
        <f t="shared" si="362"/>
        <v>5887.2878873239424</v>
      </c>
      <c r="M95" s="24">
        <f t="shared" ref="M95:M104" si="367">L95*1000*K95</f>
        <v>588728788.73239422</v>
      </c>
      <c r="N95" s="52"/>
      <c r="O95" s="24"/>
      <c r="P95" s="35">
        <f t="shared" si="363"/>
        <v>4972.989295774647</v>
      </c>
      <c r="Q95" s="52">
        <f t="shared" ref="Q95:Q104" si="368">P95*1000*K95</f>
        <v>497298929.5774647</v>
      </c>
      <c r="R95" s="24"/>
      <c r="S95" s="24"/>
      <c r="T95" s="24">
        <f t="shared" ref="T95:T104" si="369">M95+Q95</f>
        <v>1086027718.3098588</v>
      </c>
      <c r="U95" s="29"/>
      <c r="V95" s="24"/>
      <c r="W95" s="65">
        <f t="shared" ref="W95:W104" si="370">M95/T95</f>
        <v>0.5420937042459737</v>
      </c>
      <c r="X95" s="71"/>
      <c r="Y95" s="36"/>
      <c r="Z95" s="36">
        <f t="shared" ref="Z95:Z104" si="371">Q95/T95</f>
        <v>0.45790629575402642</v>
      </c>
      <c r="AA95" s="36"/>
      <c r="AB95" s="36"/>
      <c r="AC95" s="36">
        <f t="shared" ref="AC95:AC104" si="372">W95+Z95</f>
        <v>1</v>
      </c>
      <c r="AD95" s="25">
        <f t="shared" si="270"/>
        <v>1.3133479212253829</v>
      </c>
      <c r="AI95"/>
      <c r="AK95"/>
    </row>
    <row r="96" spans="1:37" ht="12.75" customHeight="1" x14ac:dyDescent="0.15">
      <c r="A96" t="s">
        <v>232</v>
      </c>
      <c r="B96">
        <v>2891</v>
      </c>
      <c r="C96">
        <v>2225</v>
      </c>
      <c r="D96">
        <v>469</v>
      </c>
      <c r="E96">
        <v>34150</v>
      </c>
      <c r="F96">
        <v>24322</v>
      </c>
      <c r="I96">
        <v>15</v>
      </c>
      <c r="J96">
        <v>500</v>
      </c>
      <c r="K96" s="3">
        <v>100</v>
      </c>
      <c r="L96" s="9">
        <f t="shared" si="362"/>
        <v>10048.15471936094</v>
      </c>
      <c r="M96" s="5">
        <f t="shared" si="367"/>
        <v>1004815471.936094</v>
      </c>
      <c r="N96" s="51">
        <f t="shared" ref="N96" si="373">AVERAGE(M96:M98)</f>
        <v>805937691.27253675</v>
      </c>
      <c r="O96" s="5">
        <f t="shared" ref="O96" si="374">STDEV(M96:M98)</f>
        <v>177242103.81171516</v>
      </c>
      <c r="P96" s="11">
        <f t="shared" si="363"/>
        <v>7156.404658398149</v>
      </c>
      <c r="Q96" s="51">
        <f t="shared" si="368"/>
        <v>715640465.8398149</v>
      </c>
      <c r="R96" s="5">
        <f t="shared" ref="R96" si="375">AVERAGE(Q96:Q98)</f>
        <v>613878599.81922448</v>
      </c>
      <c r="S96" s="5">
        <f t="shared" ref="S96" si="376">STDEV(Q96:Q98)</f>
        <v>163161421.79253525</v>
      </c>
      <c r="T96" s="5">
        <f t="shared" si="369"/>
        <v>1720455937.7759089</v>
      </c>
      <c r="U96" s="28">
        <f t="shared" ref="U96" si="377">AVERAGE(T96:T98)</f>
        <v>1419816291.0917614</v>
      </c>
      <c r="V96" s="5">
        <f t="shared" ref="V96" si="378">STDEV(T96:T98)</f>
        <v>316043904.90054363</v>
      </c>
      <c r="W96" s="64">
        <f t="shared" si="370"/>
        <v>0.58404022438090031</v>
      </c>
      <c r="X96" s="62">
        <f t="shared" ref="X96" si="379">AVERAGE(W96:W98)</f>
        <v>0.57006796124587222</v>
      </c>
      <c r="Y96" s="7">
        <f t="shared" ref="Y96" si="380">STDEV(W96:W98)</f>
        <v>4.805402370894165E-2</v>
      </c>
      <c r="Z96" s="7">
        <f t="shared" si="371"/>
        <v>0.41595977561909975</v>
      </c>
      <c r="AA96" s="7">
        <f t="shared" ref="AA96" si="381">AVERAGE(Z96:Z98)</f>
        <v>0.42993203875412767</v>
      </c>
      <c r="AB96" s="7">
        <f t="shared" ref="AB96" si="382">STDEV(Z96:Z98)</f>
        <v>4.8054023708941601E-2</v>
      </c>
      <c r="AC96" s="7">
        <f t="shared" si="372"/>
        <v>1</v>
      </c>
      <c r="AD96">
        <f t="shared" si="270"/>
        <v>1.2993258426966292</v>
      </c>
      <c r="AE96">
        <f t="shared" ref="AE96" si="383">AVERAGE(AD96:AD98)</f>
        <v>1.1523441654335718</v>
      </c>
      <c r="AF96">
        <f t="shared" ref="AF96" si="384">STDEV(AD96:AD98)</f>
        <v>0.35926392831501702</v>
      </c>
      <c r="AI96" s="5">
        <f t="shared" ref="AI96" si="385">U96*10</f>
        <v>14198162910.917614</v>
      </c>
    </row>
    <row r="97" spans="1:37" ht="12.75" customHeight="1" x14ac:dyDescent="0.15">
      <c r="A97" t="s">
        <v>233</v>
      </c>
      <c r="B97">
        <v>3114</v>
      </c>
      <c r="C97">
        <v>2201</v>
      </c>
      <c r="D97">
        <v>485</v>
      </c>
      <c r="E97">
        <v>23360</v>
      </c>
      <c r="F97">
        <v>14961</v>
      </c>
      <c r="I97">
        <v>15</v>
      </c>
      <c r="J97">
        <v>500</v>
      </c>
      <c r="K97" s="3">
        <v>100</v>
      </c>
      <c r="L97" s="9">
        <f t="shared" si="362"/>
        <v>6646.6000755045734</v>
      </c>
      <c r="M97" s="5">
        <f t="shared" si="367"/>
        <v>664660007.55045736</v>
      </c>
      <c r="P97" s="11">
        <f t="shared" si="363"/>
        <v>4256.8400569188316</v>
      </c>
      <c r="Q97" s="51">
        <f t="shared" si="368"/>
        <v>425684005.69188315</v>
      </c>
      <c r="T97" s="5">
        <f t="shared" si="369"/>
        <v>1090344013.2423406</v>
      </c>
      <c r="W97" s="64">
        <f t="shared" si="370"/>
        <v>0.60958743247827563</v>
      </c>
      <c r="Z97" s="7">
        <f t="shared" si="371"/>
        <v>0.39041256752172432</v>
      </c>
      <c r="AC97" s="7">
        <f t="shared" si="372"/>
        <v>1</v>
      </c>
      <c r="AD97">
        <f t="shared" si="270"/>
        <v>1.4148114493412085</v>
      </c>
    </row>
    <row r="98" spans="1:37" ht="12.75" customHeight="1" x14ac:dyDescent="0.15">
      <c r="A98" t="s">
        <v>234</v>
      </c>
      <c r="B98">
        <v>1673</v>
      </c>
      <c r="C98">
        <v>2252</v>
      </c>
      <c r="D98">
        <v>481</v>
      </c>
      <c r="E98">
        <v>26084</v>
      </c>
      <c r="F98">
        <v>24410</v>
      </c>
      <c r="I98">
        <v>15</v>
      </c>
      <c r="J98">
        <v>500</v>
      </c>
      <c r="K98" s="3">
        <v>100</v>
      </c>
      <c r="L98" s="9">
        <f t="shared" si="362"/>
        <v>7483.3759433105897</v>
      </c>
      <c r="M98" s="5">
        <f t="shared" si="367"/>
        <v>748337594.33105898</v>
      </c>
      <c r="P98" s="11">
        <f t="shared" si="363"/>
        <v>7003.1132792597573</v>
      </c>
      <c r="Q98" s="51">
        <f t="shared" si="368"/>
        <v>700311327.92597568</v>
      </c>
      <c r="T98" s="5">
        <f t="shared" si="369"/>
        <v>1448648922.2570348</v>
      </c>
      <c r="W98" s="64">
        <f t="shared" si="370"/>
        <v>0.51657622687844096</v>
      </c>
      <c r="Z98" s="7">
        <f t="shared" si="371"/>
        <v>0.48342377312155893</v>
      </c>
      <c r="AC98" s="7">
        <f t="shared" si="372"/>
        <v>0.99999999999999989</v>
      </c>
      <c r="AD98">
        <f t="shared" si="270"/>
        <v>0.74289520426287747</v>
      </c>
    </row>
    <row r="99" spans="1:37" ht="12.75" customHeight="1" x14ac:dyDescent="0.15">
      <c r="A99" t="s">
        <v>235</v>
      </c>
      <c r="B99">
        <v>2550</v>
      </c>
      <c r="C99">
        <v>2225</v>
      </c>
      <c r="D99">
        <v>475</v>
      </c>
      <c r="E99">
        <v>6919</v>
      </c>
      <c r="F99">
        <v>12043</v>
      </c>
      <c r="I99">
        <v>15</v>
      </c>
      <c r="J99">
        <v>500</v>
      </c>
      <c r="K99" s="3">
        <v>100</v>
      </c>
      <c r="L99" s="9">
        <f t="shared" si="362"/>
        <v>2010.1023406968122</v>
      </c>
      <c r="M99" s="5">
        <f t="shared" si="367"/>
        <v>201010234.06968123</v>
      </c>
      <c r="N99" s="51">
        <f t="shared" ref="N99" si="386">AVERAGE(M99:M101)</f>
        <v>235203401.78193784</v>
      </c>
      <c r="O99" s="5">
        <f t="shared" ref="O99" si="387">STDEV(M99:M101)</f>
        <v>46746864.713871539</v>
      </c>
      <c r="P99" s="11">
        <f t="shared" si="363"/>
        <v>3498.7227184581166</v>
      </c>
      <c r="Q99" s="51">
        <f t="shared" si="368"/>
        <v>349872271.84581167</v>
      </c>
      <c r="R99" s="5">
        <f t="shared" ref="R99" si="388">AVERAGE(Q99:Q101)</f>
        <v>368025640.26570654</v>
      </c>
      <c r="S99" s="5">
        <f t="shared" ref="S99" si="389">STDEV(Q99:Q101)</f>
        <v>56697958.000413664</v>
      </c>
      <c r="T99" s="5">
        <f t="shared" si="369"/>
        <v>550882505.91549289</v>
      </c>
      <c r="U99" s="28">
        <f t="shared" ref="U99" si="390">AVERAGE(T99:T101)</f>
        <v>603229042.0476445</v>
      </c>
      <c r="V99" s="5">
        <f t="shared" ref="V99" si="391">STDEV(T99:T101)</f>
        <v>101350362.89805964</v>
      </c>
      <c r="W99" s="64">
        <f t="shared" si="370"/>
        <v>0.36488767007699613</v>
      </c>
      <c r="X99" s="62">
        <f t="shared" ref="X99" si="392">AVERAGE(W99:W101)</f>
        <v>0.38889249863948355</v>
      </c>
      <c r="Y99" s="7">
        <f t="shared" ref="Y99" si="393">STDEV(W99:W101)</f>
        <v>2.079050532285636E-2</v>
      </c>
      <c r="Z99" s="7">
        <f t="shared" si="371"/>
        <v>0.63511232992300393</v>
      </c>
      <c r="AA99" s="7">
        <f t="shared" ref="AA99" si="394">AVERAGE(Z99:Z101)</f>
        <v>0.61110750136051639</v>
      </c>
      <c r="AB99" s="7">
        <f t="shared" ref="AB99" si="395">STDEV(Z99:Z101)</f>
        <v>2.0790505322856378E-2</v>
      </c>
      <c r="AC99" s="7">
        <f t="shared" si="372"/>
        <v>1</v>
      </c>
      <c r="AD99">
        <f t="shared" si="270"/>
        <v>1.146067415730337</v>
      </c>
      <c r="AE99">
        <f t="shared" ref="AE99" si="396">AVERAGE(AD99:AD101)</f>
        <v>1.3368958095088896</v>
      </c>
      <c r="AF99">
        <f t="shared" ref="AF99" si="397">STDEV(AD99:AD101)</f>
        <v>0.23916512399018</v>
      </c>
      <c r="AI99" s="5">
        <f t="shared" ref="AI99" si="398">U99*10</f>
        <v>6032290420.4764452</v>
      </c>
    </row>
    <row r="100" spans="1:37" ht="12.75" customHeight="1" x14ac:dyDescent="0.15">
      <c r="A100" t="s">
        <v>236</v>
      </c>
      <c r="B100">
        <v>2772</v>
      </c>
      <c r="C100">
        <v>2201</v>
      </c>
      <c r="D100">
        <v>470</v>
      </c>
      <c r="E100">
        <v>9825</v>
      </c>
      <c r="F100">
        <v>14699</v>
      </c>
      <c r="I100">
        <v>15</v>
      </c>
      <c r="J100">
        <v>500</v>
      </c>
      <c r="K100" s="3">
        <v>100</v>
      </c>
      <c r="L100" s="9">
        <f t="shared" si="362"/>
        <v>2884.7165717710513</v>
      </c>
      <c r="M100" s="5">
        <f t="shared" si="367"/>
        <v>288471657.17710513</v>
      </c>
      <c r="P100" s="11">
        <f t="shared" si="363"/>
        <v>4315.7708792328431</v>
      </c>
      <c r="Q100" s="51">
        <f t="shared" si="368"/>
        <v>431577087.92328435</v>
      </c>
      <c r="T100" s="5">
        <f t="shared" si="369"/>
        <v>720048745.10038948</v>
      </c>
      <c r="W100" s="64">
        <f t="shared" si="370"/>
        <v>0.40062795628771813</v>
      </c>
      <c r="Z100" s="7">
        <f t="shared" si="371"/>
        <v>0.59937204371228192</v>
      </c>
      <c r="AC100" s="7">
        <f t="shared" si="372"/>
        <v>1</v>
      </c>
      <c r="AD100">
        <f t="shared" si="270"/>
        <v>1.259427532939573</v>
      </c>
    </row>
    <row r="101" spans="1:37" ht="12.75" customHeight="1" x14ac:dyDescent="0.15">
      <c r="A101" t="s">
        <v>237</v>
      </c>
      <c r="B101">
        <v>3586</v>
      </c>
      <c r="C101">
        <v>2234</v>
      </c>
      <c r="D101">
        <v>485</v>
      </c>
      <c r="E101">
        <v>7596</v>
      </c>
      <c r="F101">
        <v>11339</v>
      </c>
      <c r="I101">
        <v>15</v>
      </c>
      <c r="J101">
        <v>500</v>
      </c>
      <c r="K101" s="3">
        <v>100</v>
      </c>
      <c r="L101" s="9">
        <f t="shared" si="362"/>
        <v>2161.2831409902715</v>
      </c>
      <c r="M101" s="5">
        <f t="shared" si="367"/>
        <v>216128314.09902716</v>
      </c>
      <c r="P101" s="11">
        <f t="shared" si="363"/>
        <v>3226.2756102802373</v>
      </c>
      <c r="Q101" s="51">
        <f t="shared" si="368"/>
        <v>322627561.02802372</v>
      </c>
      <c r="T101" s="5">
        <f t="shared" si="369"/>
        <v>538755875.12705088</v>
      </c>
      <c r="W101" s="64">
        <f t="shared" si="370"/>
        <v>0.40116186955373656</v>
      </c>
      <c r="Z101" s="7">
        <f t="shared" si="371"/>
        <v>0.59883813044626344</v>
      </c>
      <c r="AC101" s="7">
        <f t="shared" si="372"/>
        <v>1</v>
      </c>
      <c r="AD101">
        <f t="shared" si="270"/>
        <v>1.6051924798567592</v>
      </c>
    </row>
    <row r="102" spans="1:37" ht="12.75" customHeight="1" x14ac:dyDescent="0.15">
      <c r="A102" t="s">
        <v>238</v>
      </c>
      <c r="B102">
        <v>6680</v>
      </c>
      <c r="C102">
        <v>2136</v>
      </c>
      <c r="D102">
        <v>470</v>
      </c>
      <c r="E102">
        <v>35822</v>
      </c>
      <c r="F102">
        <v>23466</v>
      </c>
      <c r="I102">
        <v>15</v>
      </c>
      <c r="J102">
        <v>500</v>
      </c>
      <c r="K102" s="3">
        <v>100</v>
      </c>
      <c r="L102" s="9">
        <f>(I102*L$209*E102)/(D102*J102)</f>
        <v>12708.968689505948</v>
      </c>
      <c r="M102" s="5">
        <f t="shared" si="367"/>
        <v>1270896868.9505947</v>
      </c>
      <c r="N102" s="51">
        <f t="shared" ref="N102" si="399">AVERAGE(M102:M104)</f>
        <v>943183637.90653515</v>
      </c>
      <c r="O102" s="5">
        <f t="shared" ref="O102" si="400">STDEV(M102:M104)</f>
        <v>283809323.16161829</v>
      </c>
      <c r="P102" s="11">
        <f>(I102*L$209*F102)/(D102*J102)</f>
        <v>8325.2933746844574</v>
      </c>
      <c r="Q102" s="51">
        <f t="shared" si="368"/>
        <v>832529337.46844578</v>
      </c>
      <c r="R102" s="5">
        <f t="shared" ref="R102" si="401">AVERAGE(Q102:Q104)</f>
        <v>673016494.3861438</v>
      </c>
      <c r="S102" s="5">
        <f t="shared" ref="S102" si="402">STDEV(Q102:Q104)</f>
        <v>138921342.74554348</v>
      </c>
      <c r="T102" s="5">
        <f t="shared" si="369"/>
        <v>2103426206.4190404</v>
      </c>
      <c r="U102" s="28">
        <f t="shared" ref="U102" si="403">AVERAGE(T102:T104)</f>
        <v>1616200132.2926788</v>
      </c>
      <c r="V102" s="5">
        <f t="shared" ref="V102" si="404">STDEV(T102:T104)</f>
        <v>422237140.09829134</v>
      </c>
      <c r="W102" s="64">
        <f t="shared" si="370"/>
        <v>0.60420321144245037</v>
      </c>
      <c r="X102" s="62">
        <f t="shared" ref="X102" si="405">AVERAGE(W102:W104)</f>
        <v>0.57996471501964442</v>
      </c>
      <c r="Y102" s="7">
        <f t="shared" ref="Y102" si="406">STDEV(W102:W104)</f>
        <v>2.1778748837116956E-2</v>
      </c>
      <c r="Z102" s="7">
        <f t="shared" si="371"/>
        <v>0.39579678855754968</v>
      </c>
      <c r="AA102" s="7">
        <f t="shared" ref="AA102" si="407">AVERAGE(Z102:Z104)</f>
        <v>0.42003528498035564</v>
      </c>
      <c r="AB102" s="7">
        <f t="shared" ref="AB102" si="408">STDEV(Z102:Z104)</f>
        <v>2.1778748837116939E-2</v>
      </c>
      <c r="AC102" s="7">
        <f t="shared" si="372"/>
        <v>1</v>
      </c>
      <c r="AD102">
        <f t="shared" si="270"/>
        <v>3.1273408239700373</v>
      </c>
      <c r="AE102">
        <f t="shared" ref="AE102" si="409">AVERAGE(AD102:AD104)</f>
        <v>2.832027549508195</v>
      </c>
      <c r="AF102">
        <f t="shared" ref="AF102" si="410">STDEV(AD102:AD104)</f>
        <v>0.53895595256663131</v>
      </c>
      <c r="AI102" s="5">
        <f t="shared" ref="AI102" si="411">U102*10</f>
        <v>16162001322.926788</v>
      </c>
    </row>
    <row r="103" spans="1:37" ht="12.75" customHeight="1" x14ac:dyDescent="0.15">
      <c r="A103" t="s">
        <v>239</v>
      </c>
      <c r="B103">
        <v>4926</v>
      </c>
      <c r="C103">
        <v>2229</v>
      </c>
      <c r="D103">
        <v>479</v>
      </c>
      <c r="E103">
        <v>22362</v>
      </c>
      <c r="F103">
        <v>16620</v>
      </c>
      <c r="I103">
        <v>15</v>
      </c>
      <c r="J103">
        <v>500</v>
      </c>
      <c r="K103" s="3">
        <v>100</v>
      </c>
      <c r="L103" s="9">
        <f>(I103*L$209*E103)/(D103*J103)</f>
        <v>7784.5492006652266</v>
      </c>
      <c r="M103" s="5">
        <f t="shared" si="367"/>
        <v>778454920.0665226</v>
      </c>
      <c r="P103" s="11">
        <f>(I103*L$209*F103)/(D103*J103)</f>
        <v>5785.6724673578428</v>
      </c>
      <c r="Q103" s="51">
        <f t="shared" si="368"/>
        <v>578567246.73578429</v>
      </c>
      <c r="T103" s="5">
        <f t="shared" si="369"/>
        <v>1357022166.8023069</v>
      </c>
      <c r="W103" s="64">
        <f t="shared" si="370"/>
        <v>0.57364937663537008</v>
      </c>
      <c r="Z103" s="7">
        <f t="shared" si="371"/>
        <v>0.42635062336462987</v>
      </c>
      <c r="AC103" s="7">
        <f t="shared" si="372"/>
        <v>1</v>
      </c>
      <c r="AD103">
        <f t="shared" si="270"/>
        <v>2.2099596231493943</v>
      </c>
    </row>
    <row r="104" spans="1:37" s="2" customFormat="1" ht="12.75" customHeight="1" x14ac:dyDescent="0.15">
      <c r="A104" s="2" t="s">
        <v>240</v>
      </c>
      <c r="B104" s="2">
        <v>6744</v>
      </c>
      <c r="C104" s="2">
        <v>2135</v>
      </c>
      <c r="D104" s="2">
        <v>470</v>
      </c>
      <c r="E104" s="2">
        <v>21991</v>
      </c>
      <c r="F104" s="2">
        <v>17136</v>
      </c>
      <c r="I104" s="2">
        <v>15</v>
      </c>
      <c r="J104" s="2">
        <v>500</v>
      </c>
      <c r="K104" s="4">
        <v>100</v>
      </c>
      <c r="L104" s="10">
        <f>(I104*L$209*E104)/(D104*J104)</f>
        <v>7801.9912470248819</v>
      </c>
      <c r="M104" s="6">
        <f t="shared" si="367"/>
        <v>780199124.70248818</v>
      </c>
      <c r="N104" s="55"/>
      <c r="O104" s="6"/>
      <c r="P104" s="12">
        <f>(I104*L$209*F104)/(D104*J104)</f>
        <v>6079.5289895420119</v>
      </c>
      <c r="Q104" s="55">
        <f t="shared" si="368"/>
        <v>607952898.95420122</v>
      </c>
      <c r="R104" s="6"/>
      <c r="S104" s="6"/>
      <c r="T104" s="6">
        <f t="shared" si="369"/>
        <v>1388152023.6566894</v>
      </c>
      <c r="U104" s="30"/>
      <c r="V104" s="6"/>
      <c r="W104" s="68">
        <f t="shared" si="370"/>
        <v>0.5620415569811128</v>
      </c>
      <c r="X104" s="74"/>
      <c r="Y104" s="8"/>
      <c r="Z104" s="8">
        <f t="shared" si="371"/>
        <v>0.43795844301888726</v>
      </c>
      <c r="AA104" s="8"/>
      <c r="AB104" s="8"/>
      <c r="AC104" s="8">
        <f t="shared" si="372"/>
        <v>1</v>
      </c>
      <c r="AD104">
        <f t="shared" si="270"/>
        <v>3.1587822014051521</v>
      </c>
      <c r="AE104"/>
      <c r="AF104"/>
      <c r="AI104"/>
      <c r="AK104"/>
    </row>
    <row r="105" spans="1:37" s="15" customFormat="1" ht="12.75" customHeight="1" x14ac:dyDescent="0.15">
      <c r="B105" s="19" t="s">
        <v>0</v>
      </c>
      <c r="C105" s="19" t="s">
        <v>55</v>
      </c>
      <c r="D105" s="19" t="s">
        <v>1</v>
      </c>
      <c r="E105" s="19" t="s">
        <v>2</v>
      </c>
      <c r="F105" s="19" t="s">
        <v>3</v>
      </c>
      <c r="G105" s="19" t="s">
        <v>5</v>
      </c>
      <c r="H105" s="19" t="s">
        <v>4</v>
      </c>
      <c r="I105" s="19" t="s">
        <v>71</v>
      </c>
      <c r="J105" s="19" t="s">
        <v>72</v>
      </c>
      <c r="K105" s="19" t="s">
        <v>73</v>
      </c>
      <c r="L105" s="16" t="s">
        <v>78</v>
      </c>
      <c r="M105" s="17" t="s">
        <v>79</v>
      </c>
      <c r="N105" s="56" t="s">
        <v>63</v>
      </c>
      <c r="O105" s="17" t="s">
        <v>64</v>
      </c>
      <c r="P105" s="32" t="s">
        <v>80</v>
      </c>
      <c r="Q105" s="75" t="s">
        <v>63</v>
      </c>
      <c r="R105" s="18" t="s">
        <v>64</v>
      </c>
      <c r="S105" s="17"/>
      <c r="T105" s="17"/>
      <c r="U105" s="31"/>
      <c r="V105" s="17"/>
      <c r="W105" s="69"/>
      <c r="X105" s="75"/>
      <c r="Y105" s="18"/>
      <c r="Z105" s="18"/>
      <c r="AA105" s="18"/>
      <c r="AB105" s="18"/>
      <c r="AC105" s="18"/>
      <c r="AI105" s="5">
        <f t="shared" ref="AI105" si="412">U105*10</f>
        <v>0</v>
      </c>
      <c r="AK105"/>
    </row>
    <row r="106" spans="1:37" ht="12.75" customHeight="1" x14ac:dyDescent="0.15">
      <c r="A106" t="s">
        <v>6</v>
      </c>
      <c r="C106">
        <v>6919</v>
      </c>
      <c r="D106">
        <v>498</v>
      </c>
      <c r="G106">
        <v>9254</v>
      </c>
      <c r="I106">
        <v>10</v>
      </c>
      <c r="J106">
        <v>500</v>
      </c>
      <c r="K106">
        <v>100</v>
      </c>
      <c r="L106" s="9">
        <f>(I106*L$206*G106)/(D106*J106)</f>
        <v>1562.4535105941006</v>
      </c>
      <c r="M106" s="5">
        <f>L106*1000*K106</f>
        <v>156245351.05941007</v>
      </c>
      <c r="N106" s="51">
        <f>AVERAGE(M106:M108)</f>
        <v>152310256.15563002</v>
      </c>
      <c r="O106" s="5">
        <f>STDEV(M106:M108)</f>
        <v>3418918.4881532718</v>
      </c>
      <c r="P106" s="33">
        <f>M106/U$9</f>
        <v>0.40918866618072403</v>
      </c>
      <c r="Q106" s="62">
        <f>AVERAGE(P106:P108)</f>
        <v>0.39888310365323448</v>
      </c>
      <c r="R106" s="7">
        <f>STDEV(P106:P108)</f>
        <v>8.9537556571274209E-3</v>
      </c>
      <c r="T106" s="5"/>
    </row>
    <row r="107" spans="1:37" ht="12.75" customHeight="1" x14ac:dyDescent="0.15">
      <c r="A107" t="s">
        <v>7</v>
      </c>
      <c r="C107">
        <v>6973</v>
      </c>
      <c r="D107">
        <v>494</v>
      </c>
      <c r="G107">
        <v>8849</v>
      </c>
      <c r="I107">
        <v>10</v>
      </c>
      <c r="J107">
        <v>500</v>
      </c>
      <c r="K107">
        <v>100</v>
      </c>
      <c r="L107" s="9">
        <f t="shared" ref="L107:L129" si="413">(I107*L$206*G107)/(D107*J107)</f>
        <v>1506.1707105961189</v>
      </c>
      <c r="M107" s="5">
        <f t="shared" ref="M107:M170" si="414">L107*1000*K107</f>
        <v>150617071.05961189</v>
      </c>
      <c r="P107" s="33">
        <f t="shared" ref="P107:P108" si="415">M107/U$9</f>
        <v>0.39444884595315538</v>
      </c>
      <c r="Q107" s="62"/>
      <c r="R107" s="7"/>
      <c r="T107" s="5"/>
    </row>
    <row r="108" spans="1:37" ht="12.75" customHeight="1" x14ac:dyDescent="0.15">
      <c r="A108" t="s">
        <v>8</v>
      </c>
      <c r="C108">
        <v>6919</v>
      </c>
      <c r="D108">
        <v>499</v>
      </c>
      <c r="G108">
        <v>8906</v>
      </c>
      <c r="I108">
        <v>10</v>
      </c>
      <c r="J108">
        <v>500</v>
      </c>
      <c r="K108">
        <v>100</v>
      </c>
      <c r="L108" s="9">
        <f t="shared" si="413"/>
        <v>1500.6834634786815</v>
      </c>
      <c r="M108" s="5">
        <f t="shared" si="414"/>
        <v>150068346.34786814</v>
      </c>
      <c r="P108" s="33">
        <f t="shared" si="415"/>
        <v>0.39301179882582388</v>
      </c>
      <c r="Q108" s="62"/>
      <c r="R108" s="7"/>
      <c r="T108" s="5"/>
      <c r="AI108" s="5">
        <f t="shared" ref="AI108" si="416">U108*10</f>
        <v>0</v>
      </c>
    </row>
    <row r="109" spans="1:37" ht="12.75" customHeight="1" x14ac:dyDescent="0.15">
      <c r="A109" t="s">
        <v>12</v>
      </c>
      <c r="C109">
        <v>6924</v>
      </c>
      <c r="D109">
        <v>502</v>
      </c>
      <c r="G109">
        <v>4214</v>
      </c>
      <c r="I109">
        <v>10</v>
      </c>
      <c r="J109">
        <v>500</v>
      </c>
      <c r="K109">
        <v>100</v>
      </c>
      <c r="L109" s="9">
        <f t="shared" si="413"/>
        <v>705.82618491551034</v>
      </c>
      <c r="M109" s="5">
        <f t="shared" si="414"/>
        <v>70582618.491551042</v>
      </c>
      <c r="N109" s="51">
        <f t="shared" ref="N109" si="417">AVERAGE(M109:M111)</f>
        <v>81814446.453889191</v>
      </c>
      <c r="O109" s="5">
        <f t="shared" ref="O109" si="418">STDEV(M109:M111)</f>
        <v>10017957.713343278</v>
      </c>
      <c r="P109" s="33">
        <f>M109/U$12</f>
        <v>0.2630995495690438</v>
      </c>
      <c r="Q109" s="62">
        <f t="shared" ref="Q109" si="419">AVERAGE(P109:P111)</f>
        <v>0.30496664009193081</v>
      </c>
      <c r="R109" s="7">
        <f t="shared" ref="R109" si="420">STDEV(P109:P111)</f>
        <v>3.7342340342585191E-2</v>
      </c>
      <c r="T109" s="5"/>
    </row>
    <row r="110" spans="1:37" ht="12.75" customHeight="1" x14ac:dyDescent="0.15">
      <c r="A110" t="s">
        <v>13</v>
      </c>
      <c r="C110">
        <v>7028</v>
      </c>
      <c r="D110">
        <v>505</v>
      </c>
      <c r="G110">
        <v>5395</v>
      </c>
      <c r="I110">
        <v>10</v>
      </c>
      <c r="J110">
        <v>500</v>
      </c>
      <c r="K110">
        <v>100</v>
      </c>
      <c r="L110" s="9">
        <f t="shared" si="413"/>
        <v>898.27026288835782</v>
      </c>
      <c r="M110" s="5">
        <f t="shared" si="414"/>
        <v>89827026.288835779</v>
      </c>
      <c r="P110" s="33">
        <f t="shared" ref="P110:P111" si="421">M110/U$12</f>
        <v>0.3348338537277184</v>
      </c>
      <c r="Q110" s="62"/>
      <c r="R110" s="7"/>
      <c r="T110" s="5"/>
    </row>
    <row r="111" spans="1:37" ht="12.75" customHeight="1" x14ac:dyDescent="0.2">
      <c r="A111" t="s">
        <v>14</v>
      </c>
      <c r="C111">
        <v>6914</v>
      </c>
      <c r="D111">
        <v>504</v>
      </c>
      <c r="G111">
        <v>5097</v>
      </c>
      <c r="I111">
        <v>10</v>
      </c>
      <c r="J111">
        <v>500</v>
      </c>
      <c r="K111">
        <v>100</v>
      </c>
      <c r="L111" s="9">
        <f t="shared" si="413"/>
        <v>850.33694581280793</v>
      </c>
      <c r="M111" s="5">
        <f t="shared" si="414"/>
        <v>85033694.581280783</v>
      </c>
      <c r="P111" s="33">
        <f t="shared" si="421"/>
        <v>0.31696651697903011</v>
      </c>
      <c r="Q111" s="62"/>
      <c r="R111" s="7"/>
      <c r="S111" s="58" t="s">
        <v>86</v>
      </c>
      <c r="T111" s="57">
        <v>28.08</v>
      </c>
      <c r="U111" s="57">
        <v>25.88</v>
      </c>
      <c r="V111" s="57">
        <v>25.1</v>
      </c>
      <c r="W111" s="64">
        <f>AVERAGE(T111:V111)</f>
        <v>26.353333333333335</v>
      </c>
      <c r="X111" s="76" t="s">
        <v>82</v>
      </c>
      <c r="Z111" s="57">
        <v>43.44</v>
      </c>
      <c r="AA111" s="57">
        <v>39.72</v>
      </c>
      <c r="AB111" s="57">
        <v>37.64</v>
      </c>
      <c r="AC111" s="61">
        <f>AVERAGE(Z111:AB111)</f>
        <v>40.266666666666666</v>
      </c>
      <c r="AI111" s="5">
        <f t="shared" ref="AI111" si="422">U111*10</f>
        <v>258.8</v>
      </c>
    </row>
    <row r="112" spans="1:37" ht="12.75" customHeight="1" x14ac:dyDescent="0.2">
      <c r="A112" t="s">
        <v>18</v>
      </c>
      <c r="C112">
        <v>6715</v>
      </c>
      <c r="D112">
        <v>503</v>
      </c>
      <c r="G112">
        <v>4479</v>
      </c>
      <c r="I112">
        <v>10</v>
      </c>
      <c r="J112">
        <v>500</v>
      </c>
      <c r="K112">
        <v>100</v>
      </c>
      <c r="L112" s="9">
        <f t="shared" si="413"/>
        <v>748.72102557071366</v>
      </c>
      <c r="M112" s="5">
        <f t="shared" si="414"/>
        <v>74872102.557071373</v>
      </c>
      <c r="N112" s="51">
        <f t="shared" ref="N112" si="423">AVERAGE(M112:M114)</f>
        <v>78090155.802738547</v>
      </c>
      <c r="O112" s="5">
        <f t="shared" ref="O112" si="424">STDEV(M112:M114)</f>
        <v>8805861.1552685257</v>
      </c>
      <c r="P112" s="33">
        <f>M112/U$15</f>
        <v>0.2794273215242758</v>
      </c>
      <c r="Q112" s="62">
        <f t="shared" ref="Q112" si="425">AVERAGE(P112:P114)</f>
        <v>0.29143729544311769</v>
      </c>
      <c r="R112" s="7">
        <f t="shared" ref="R112" si="426">STDEV(P112:P114)</f>
        <v>3.2864018937570946E-2</v>
      </c>
      <c r="T112" s="57">
        <v>25.78</v>
      </c>
      <c r="U112" s="57">
        <v>22.09</v>
      </c>
      <c r="V112" s="57">
        <v>22.67</v>
      </c>
      <c r="W112" s="64">
        <f>AVERAGE(T112:V112)</f>
        <v>23.513333333333335</v>
      </c>
      <c r="X112" s="76" t="s">
        <v>83</v>
      </c>
      <c r="Z112" s="57">
        <v>29.94</v>
      </c>
      <c r="AA112" s="57">
        <v>29.78</v>
      </c>
      <c r="AB112" s="57">
        <v>28.16</v>
      </c>
      <c r="AC112" s="61">
        <f t="shared" ref="AC112:AC140" si="427">AVERAGE(Z112:AB112)</f>
        <v>29.293333333333333</v>
      </c>
    </row>
    <row r="113" spans="1:37" ht="12.75" customHeight="1" x14ac:dyDescent="0.2">
      <c r="A113" t="s">
        <v>19</v>
      </c>
      <c r="C113">
        <v>6772</v>
      </c>
      <c r="D113">
        <v>502</v>
      </c>
      <c r="G113">
        <v>5257</v>
      </c>
      <c r="I113">
        <v>10</v>
      </c>
      <c r="J113">
        <v>500</v>
      </c>
      <c r="K113">
        <v>100</v>
      </c>
      <c r="L113" s="9">
        <f t="shared" si="413"/>
        <v>880.52402802582765</v>
      </c>
      <c r="M113" s="5">
        <f t="shared" si="414"/>
        <v>88052402.802582756</v>
      </c>
      <c r="P113" s="33">
        <f t="shared" ref="P113:P114" si="428">M113/U$15</f>
        <v>0.32861701793598902</v>
      </c>
      <c r="Q113" s="62"/>
      <c r="R113" s="7"/>
      <c r="T113" s="57">
        <v>27.03</v>
      </c>
      <c r="U113" s="57">
        <v>21.03</v>
      </c>
      <c r="V113" s="57">
        <v>25.64</v>
      </c>
      <c r="W113" s="64">
        <f>AVERAGE(T113:V113)</f>
        <v>24.566666666666666</v>
      </c>
      <c r="X113" s="76" t="s">
        <v>84</v>
      </c>
      <c r="Z113" s="57">
        <v>32.549999999999997</v>
      </c>
      <c r="AA113" s="57">
        <v>30.18</v>
      </c>
      <c r="AB113" s="57">
        <v>33.9</v>
      </c>
      <c r="AC113" s="61">
        <f t="shared" si="427"/>
        <v>32.21</v>
      </c>
    </row>
    <row r="114" spans="1:37" ht="12" customHeight="1" x14ac:dyDescent="0.2">
      <c r="A114" t="s">
        <v>20</v>
      </c>
      <c r="C114">
        <v>6715</v>
      </c>
      <c r="D114">
        <v>507</v>
      </c>
      <c r="G114">
        <v>4302</v>
      </c>
      <c r="I114">
        <v>10</v>
      </c>
      <c r="J114">
        <v>500</v>
      </c>
      <c r="K114">
        <v>100</v>
      </c>
      <c r="L114" s="9">
        <f t="shared" si="413"/>
        <v>713.45962048561523</v>
      </c>
      <c r="M114" s="5">
        <f t="shared" si="414"/>
        <v>71345962.048561528</v>
      </c>
      <c r="P114" s="33">
        <f t="shared" si="428"/>
        <v>0.26626754686908821</v>
      </c>
      <c r="Q114" s="62"/>
      <c r="R114" s="7"/>
      <c r="T114" s="57">
        <v>26.48</v>
      </c>
      <c r="U114" s="57">
        <v>27.26</v>
      </c>
      <c r="V114" s="57">
        <v>26.13</v>
      </c>
      <c r="W114" s="64">
        <f>AVERAGE(T114:V114)</f>
        <v>26.623333333333335</v>
      </c>
      <c r="X114" s="76" t="s">
        <v>85</v>
      </c>
      <c r="Z114" s="57">
        <v>30.93</v>
      </c>
      <c r="AA114" s="57">
        <v>29.35</v>
      </c>
      <c r="AB114" s="57">
        <v>29.13</v>
      </c>
      <c r="AC114" s="61">
        <f t="shared" si="427"/>
        <v>29.803333333333331</v>
      </c>
      <c r="AI114" s="5">
        <f t="shared" ref="AI114" si="429">U114*10</f>
        <v>272.60000000000002</v>
      </c>
    </row>
    <row r="115" spans="1:37" s="25" customFormat="1" ht="12.75" customHeight="1" x14ac:dyDescent="0.15">
      <c r="A115" s="25" t="s">
        <v>24</v>
      </c>
      <c r="C115" s="25">
        <v>6700</v>
      </c>
      <c r="D115" s="25">
        <v>501</v>
      </c>
      <c r="G115" s="25">
        <v>3251</v>
      </c>
      <c r="I115" s="25">
        <v>10</v>
      </c>
      <c r="J115" s="25">
        <v>500</v>
      </c>
      <c r="K115" s="25">
        <v>100</v>
      </c>
      <c r="L115" s="34">
        <f t="shared" si="413"/>
        <v>545.61486681808788</v>
      </c>
      <c r="M115" s="24">
        <f t="shared" si="414"/>
        <v>54561486.681808785</v>
      </c>
      <c r="N115" s="52">
        <f t="shared" ref="N115" si="430">AVERAGE(M115:M117)</f>
        <v>56520040.898676254</v>
      </c>
      <c r="O115" s="24">
        <f t="shared" ref="O115" si="431">STDEV(M115:M117)</f>
        <v>18523131.967649989</v>
      </c>
      <c r="P115" s="42">
        <f>M115/U$18</f>
        <v>0.27407872699038099</v>
      </c>
      <c r="Q115" s="71">
        <f t="shared" ref="Q115" si="432">AVERAGE(P115:P117)</f>
        <v>0.28391713278073588</v>
      </c>
      <c r="R115" s="36">
        <f t="shared" ref="R115" si="433">STDEV(P115:P117)</f>
        <v>9.3047252527687821E-2</v>
      </c>
      <c r="S115" s="24"/>
      <c r="T115" s="24"/>
      <c r="U115" s="29"/>
      <c r="V115" s="24"/>
      <c r="W115" s="65"/>
      <c r="X115" s="71"/>
      <c r="Y115" s="36"/>
      <c r="Z115" s="36"/>
      <c r="AA115" s="36"/>
      <c r="AB115" s="36"/>
      <c r="AC115" s="61" t="e">
        <f t="shared" si="427"/>
        <v>#DIV/0!</v>
      </c>
      <c r="AI115"/>
      <c r="AK115"/>
    </row>
    <row r="116" spans="1:37" s="25" customFormat="1" ht="12.75" customHeight="1" x14ac:dyDescent="0.2">
      <c r="A116" s="25" t="s">
        <v>25</v>
      </c>
      <c r="C116" s="25">
        <v>6649</v>
      </c>
      <c r="D116" s="25">
        <v>501</v>
      </c>
      <c r="G116" s="25">
        <v>2327</v>
      </c>
      <c r="I116" s="25">
        <v>10</v>
      </c>
      <c r="J116" s="25">
        <v>500</v>
      </c>
      <c r="K116" s="25">
        <v>100</v>
      </c>
      <c r="L116" s="34">
        <f t="shared" si="413"/>
        <v>390.54007846376209</v>
      </c>
      <c r="M116" s="24">
        <f t="shared" si="414"/>
        <v>39054007.84637621</v>
      </c>
      <c r="N116" s="52"/>
      <c r="O116" s="24"/>
      <c r="P116" s="42">
        <f t="shared" ref="P116:P117" si="434">M116/U$18</f>
        <v>0.19618000544651387</v>
      </c>
      <c r="Q116" s="71"/>
      <c r="R116" s="36"/>
      <c r="S116" s="24" t="s">
        <v>87</v>
      </c>
      <c r="T116" s="57">
        <v>58.65</v>
      </c>
      <c r="U116" s="57">
        <v>57.11</v>
      </c>
      <c r="V116" s="57">
        <v>55.38</v>
      </c>
      <c r="W116" s="65">
        <f>AVERAGE(T116:V116)</f>
        <v>57.04666666666666</v>
      </c>
      <c r="X116" s="76" t="s">
        <v>82</v>
      </c>
      <c r="Y116" s="36"/>
      <c r="Z116" s="57">
        <v>51.49</v>
      </c>
      <c r="AA116" s="57">
        <v>50.85</v>
      </c>
      <c r="AB116" s="57">
        <v>50.44</v>
      </c>
      <c r="AC116" s="61">
        <f t="shared" si="427"/>
        <v>50.926666666666669</v>
      </c>
      <c r="AI116"/>
      <c r="AK116"/>
    </row>
    <row r="117" spans="1:37" s="25" customFormat="1" ht="12.75" customHeight="1" x14ac:dyDescent="0.2">
      <c r="A117" s="25" t="s">
        <v>26</v>
      </c>
      <c r="C117" s="25">
        <v>6679</v>
      </c>
      <c r="D117" s="25">
        <v>498</v>
      </c>
      <c r="G117" s="25">
        <v>4498</v>
      </c>
      <c r="I117" s="25">
        <v>10</v>
      </c>
      <c r="J117" s="25">
        <v>500</v>
      </c>
      <c r="K117" s="25">
        <v>100</v>
      </c>
      <c r="L117" s="34">
        <f t="shared" si="413"/>
        <v>759.4462816784378</v>
      </c>
      <c r="M117" s="24">
        <f t="shared" si="414"/>
        <v>75944628.167843789</v>
      </c>
      <c r="N117" s="52"/>
      <c r="O117" s="24"/>
      <c r="P117" s="42">
        <f t="shared" si="434"/>
        <v>0.38149266590531283</v>
      </c>
      <c r="Q117" s="71"/>
      <c r="R117" s="36"/>
      <c r="S117" s="24"/>
      <c r="T117" s="57">
        <v>46.72</v>
      </c>
      <c r="U117" s="57">
        <v>51.39</v>
      </c>
      <c r="V117" s="57">
        <v>53.13</v>
      </c>
      <c r="W117" s="65">
        <f t="shared" ref="W117:W140" si="435">AVERAGE(T117:V117)</f>
        <v>50.413333333333334</v>
      </c>
      <c r="X117" s="76" t="s">
        <v>83</v>
      </c>
      <c r="Y117" s="36"/>
      <c r="Z117" s="57">
        <v>57.87</v>
      </c>
      <c r="AA117" s="57">
        <v>56.22</v>
      </c>
      <c r="AB117" s="57">
        <v>53.72</v>
      </c>
      <c r="AC117" s="61">
        <f t="shared" si="427"/>
        <v>55.936666666666667</v>
      </c>
      <c r="AI117" s="5">
        <f t="shared" ref="AI117" si="436">U117*10</f>
        <v>513.9</v>
      </c>
      <c r="AK117"/>
    </row>
    <row r="118" spans="1:37" s="25" customFormat="1" ht="12.75" customHeight="1" x14ac:dyDescent="0.2">
      <c r="A118" s="25" t="s">
        <v>30</v>
      </c>
      <c r="C118" s="25">
        <v>6717</v>
      </c>
      <c r="D118" s="25">
        <v>502</v>
      </c>
      <c r="G118" s="25">
        <v>3929</v>
      </c>
      <c r="I118" s="25">
        <v>10</v>
      </c>
      <c r="J118" s="25">
        <v>500</v>
      </c>
      <c r="K118" s="25">
        <v>100</v>
      </c>
      <c r="L118" s="34">
        <f t="shared" si="413"/>
        <v>658.08995741173237</v>
      </c>
      <c r="M118" s="24">
        <f t="shared" si="414"/>
        <v>65808995.741173238</v>
      </c>
      <c r="N118" s="52">
        <f t="shared" ref="N118" si="437">AVERAGE(M118:M120)</f>
        <v>64371673.279186256</v>
      </c>
      <c r="O118" s="24">
        <f t="shared" ref="O118" si="438">STDEV(M118:M120)</f>
        <v>5940012.8780806661</v>
      </c>
      <c r="P118" s="42">
        <f>M118/U$21</f>
        <v>0.43500717489342011</v>
      </c>
      <c r="Q118" s="71">
        <f t="shared" ref="Q118" si="439">AVERAGE(P118:P120)</f>
        <v>0.42550626127883007</v>
      </c>
      <c r="R118" s="36">
        <f t="shared" ref="R118" si="440">STDEV(P118:P120)</f>
        <v>3.9264361837203422E-2</v>
      </c>
      <c r="S118" s="24"/>
      <c r="T118" s="57">
        <v>61.24</v>
      </c>
      <c r="U118" s="57">
        <v>63.31</v>
      </c>
      <c r="V118" s="57">
        <v>58.26</v>
      </c>
      <c r="W118" s="65">
        <f t="shared" si="435"/>
        <v>60.936666666666667</v>
      </c>
      <c r="X118" s="76" t="s">
        <v>84</v>
      </c>
      <c r="Y118" s="36"/>
      <c r="Z118" s="57">
        <v>52.32</v>
      </c>
      <c r="AA118" s="57">
        <v>61.23</v>
      </c>
      <c r="AB118" s="57">
        <v>62.49</v>
      </c>
      <c r="AC118" s="61">
        <f t="shared" si="427"/>
        <v>58.68</v>
      </c>
      <c r="AI118"/>
      <c r="AK118"/>
    </row>
    <row r="119" spans="1:37" s="25" customFormat="1" ht="12.75" customHeight="1" x14ac:dyDescent="0.2">
      <c r="A119" s="25" t="s">
        <v>31</v>
      </c>
      <c r="C119" s="25">
        <v>6731</v>
      </c>
      <c r="D119" s="25">
        <v>498</v>
      </c>
      <c r="G119" s="25">
        <v>3426</v>
      </c>
      <c r="I119" s="25">
        <v>10</v>
      </c>
      <c r="J119" s="25">
        <v>500</v>
      </c>
      <c r="K119" s="25">
        <v>100</v>
      </c>
      <c r="L119" s="34">
        <f t="shared" si="413"/>
        <v>578.44885749896139</v>
      </c>
      <c r="M119" s="24">
        <f t="shared" si="414"/>
        <v>57844885.749896139</v>
      </c>
      <c r="N119" s="52"/>
      <c r="O119" s="24"/>
      <c r="P119" s="42">
        <f t="shared" ref="P119:P120" si="441">M119/U$21</f>
        <v>0.38236323239243475</v>
      </c>
      <c r="Q119" s="71"/>
      <c r="R119" s="36"/>
      <c r="S119" s="24"/>
      <c r="T119" s="57">
        <v>47.42</v>
      </c>
      <c r="U119" s="57">
        <v>49.37</v>
      </c>
      <c r="V119" s="57">
        <v>31.72</v>
      </c>
      <c r="W119" s="65">
        <f t="shared" si="435"/>
        <v>42.836666666666666</v>
      </c>
      <c r="X119" s="76" t="s">
        <v>85</v>
      </c>
      <c r="Y119" s="36"/>
      <c r="Z119" s="57">
        <v>41.83</v>
      </c>
      <c r="AA119" s="57">
        <v>37.76</v>
      </c>
      <c r="AB119" s="57">
        <v>36.79</v>
      </c>
      <c r="AC119" s="61">
        <f t="shared" si="427"/>
        <v>38.793333333333329</v>
      </c>
      <c r="AI119"/>
      <c r="AK119"/>
    </row>
    <row r="120" spans="1:37" s="25" customFormat="1" ht="12.75" customHeight="1" x14ac:dyDescent="0.15">
      <c r="A120" s="25" t="s">
        <v>32</v>
      </c>
      <c r="C120" s="25">
        <v>6759</v>
      </c>
      <c r="D120" s="25">
        <v>498</v>
      </c>
      <c r="G120" s="25">
        <v>4114</v>
      </c>
      <c r="I120" s="25">
        <v>10</v>
      </c>
      <c r="J120" s="25">
        <v>500</v>
      </c>
      <c r="K120" s="25">
        <v>100</v>
      </c>
      <c r="L120" s="34">
        <f t="shared" si="413"/>
        <v>694.61138346489406</v>
      </c>
      <c r="M120" s="24">
        <f t="shared" si="414"/>
        <v>69461138.3464894</v>
      </c>
      <c r="N120" s="52"/>
      <c r="O120" s="24"/>
      <c r="P120" s="42">
        <f t="shared" si="441"/>
        <v>0.45914837655063528</v>
      </c>
      <c r="Q120" s="71"/>
      <c r="R120" s="36"/>
      <c r="S120" s="24"/>
      <c r="T120" s="24"/>
      <c r="U120" s="29"/>
      <c r="V120" s="24"/>
      <c r="W120" s="65" t="e">
        <f t="shared" si="435"/>
        <v>#DIV/0!</v>
      </c>
      <c r="X120" s="71"/>
      <c r="Y120" s="36"/>
      <c r="Z120" s="36"/>
      <c r="AA120" s="36"/>
      <c r="AB120" s="36"/>
      <c r="AC120" s="61" t="e">
        <f t="shared" si="427"/>
        <v>#DIV/0!</v>
      </c>
      <c r="AI120" s="5">
        <f t="shared" ref="AI120" si="442">U120*10</f>
        <v>0</v>
      </c>
      <c r="AK120"/>
    </row>
    <row r="121" spans="1:37" ht="12.75" customHeight="1" x14ac:dyDescent="0.2">
      <c r="A121" t="s">
        <v>36</v>
      </c>
      <c r="C121">
        <v>6720</v>
      </c>
      <c r="D121">
        <v>497</v>
      </c>
      <c r="G121">
        <v>3545</v>
      </c>
      <c r="I121">
        <v>10</v>
      </c>
      <c r="J121">
        <v>500</v>
      </c>
      <c r="K121">
        <v>100</v>
      </c>
      <c r="L121" s="9">
        <f t="shared" si="413"/>
        <v>599.74523000069382</v>
      </c>
      <c r="M121" s="5">
        <f t="shared" si="414"/>
        <v>59974523.00006938</v>
      </c>
      <c r="N121" s="51">
        <f t="shared" ref="N121" si="443">AVERAGE(M121:M123)</f>
        <v>76284162.603611588</v>
      </c>
      <c r="O121" s="5">
        <f t="shared" ref="O121" si="444">STDEV(M121:M123)</f>
        <v>14478418.160402572</v>
      </c>
      <c r="P121" s="33">
        <f>M121/U$24</f>
        <v>0.16793511108147532</v>
      </c>
      <c r="Q121" s="62">
        <f t="shared" ref="Q121" si="445">AVERAGE(P121:P123)</f>
        <v>0.21360385509993995</v>
      </c>
      <c r="R121" s="7">
        <f t="shared" ref="R121" si="446">STDEV(P121:P123)</f>
        <v>4.0541127139076504E-2</v>
      </c>
      <c r="S121" s="58" t="s">
        <v>88</v>
      </c>
      <c r="T121" s="57">
        <v>23.3</v>
      </c>
      <c r="U121" s="57">
        <v>19.739999999999998</v>
      </c>
      <c r="V121" s="57">
        <v>25.36</v>
      </c>
      <c r="W121" s="65">
        <f t="shared" si="435"/>
        <v>22.8</v>
      </c>
      <c r="X121" s="76" t="s">
        <v>82</v>
      </c>
      <c r="Z121" s="57">
        <v>40.840000000000003</v>
      </c>
      <c r="AA121" s="57">
        <v>42.69</v>
      </c>
      <c r="AB121" s="57">
        <v>30.1</v>
      </c>
      <c r="AC121" s="61">
        <f t="shared" si="427"/>
        <v>37.876666666666665</v>
      </c>
    </row>
    <row r="122" spans="1:37" ht="12.75" customHeight="1" x14ac:dyDescent="0.2">
      <c r="A122" t="s">
        <v>37</v>
      </c>
      <c r="C122">
        <v>6696</v>
      </c>
      <c r="D122">
        <v>500</v>
      </c>
      <c r="G122">
        <v>4832</v>
      </c>
      <c r="I122">
        <v>10</v>
      </c>
      <c r="J122">
        <v>500</v>
      </c>
      <c r="K122">
        <v>100</v>
      </c>
      <c r="L122" s="9">
        <f t="shared" si="413"/>
        <v>812.57577931034484</v>
      </c>
      <c r="M122" s="5">
        <f t="shared" si="414"/>
        <v>81257577.93103449</v>
      </c>
      <c r="P122" s="33">
        <f t="shared" ref="P122:P123" si="447">M122/U$24</f>
        <v>0.22752995261077991</v>
      </c>
      <c r="Q122" s="62"/>
      <c r="R122" s="7"/>
      <c r="T122" s="57">
        <v>21.25</v>
      </c>
      <c r="U122" s="57">
        <v>25.17</v>
      </c>
      <c r="V122" s="57">
        <v>25.7</v>
      </c>
      <c r="W122" s="65">
        <f t="shared" si="435"/>
        <v>24.040000000000003</v>
      </c>
      <c r="X122" s="76" t="s">
        <v>83</v>
      </c>
      <c r="Z122" s="57">
        <v>23.83</v>
      </c>
      <c r="AA122" s="57">
        <v>20.58</v>
      </c>
      <c r="AB122" s="57">
        <v>19.72</v>
      </c>
      <c r="AC122" s="61">
        <f t="shared" si="427"/>
        <v>21.376666666666665</v>
      </c>
    </row>
    <row r="123" spans="1:37" ht="12.75" customHeight="1" x14ac:dyDescent="0.2">
      <c r="A123" t="s">
        <v>38</v>
      </c>
      <c r="C123">
        <v>6700</v>
      </c>
      <c r="D123">
        <v>492</v>
      </c>
      <c r="G123">
        <v>5127</v>
      </c>
      <c r="I123">
        <v>10</v>
      </c>
      <c r="J123">
        <v>500</v>
      </c>
      <c r="K123">
        <v>100</v>
      </c>
      <c r="L123" s="9">
        <f t="shared" si="413"/>
        <v>876.2038687973087</v>
      </c>
      <c r="M123" s="5">
        <f t="shared" si="414"/>
        <v>87620386.879730865</v>
      </c>
      <c r="P123" s="33">
        <f t="shared" si="447"/>
        <v>0.24534650160756469</v>
      </c>
      <c r="Q123" s="62"/>
      <c r="R123" s="7"/>
      <c r="T123" s="57">
        <v>27.3</v>
      </c>
      <c r="U123" s="57">
        <v>26.7</v>
      </c>
      <c r="V123" s="57">
        <v>26.92</v>
      </c>
      <c r="W123" s="65">
        <f t="shared" si="435"/>
        <v>26.973333333333333</v>
      </c>
      <c r="X123" s="76" t="s">
        <v>84</v>
      </c>
      <c r="Z123" s="57">
        <v>52.42</v>
      </c>
      <c r="AA123" s="57">
        <v>73.849999999999994</v>
      </c>
      <c r="AB123" s="57">
        <v>47.19</v>
      </c>
      <c r="AC123" s="61">
        <f t="shared" si="427"/>
        <v>57.819999999999993</v>
      </c>
      <c r="AI123" s="5">
        <f t="shared" ref="AI123" si="448">U123*10</f>
        <v>267</v>
      </c>
    </row>
    <row r="124" spans="1:37" ht="12.75" customHeight="1" x14ac:dyDescent="0.2">
      <c r="A124" t="s">
        <v>42</v>
      </c>
      <c r="C124">
        <v>6722</v>
      </c>
      <c r="D124">
        <v>502</v>
      </c>
      <c r="G124">
        <v>5747</v>
      </c>
      <c r="I124">
        <v>10</v>
      </c>
      <c r="J124">
        <v>500</v>
      </c>
      <c r="K124">
        <v>100</v>
      </c>
      <c r="L124" s="9">
        <f t="shared" si="413"/>
        <v>962.59684022530564</v>
      </c>
      <c r="M124" s="5">
        <f t="shared" si="414"/>
        <v>96259684.022530571</v>
      </c>
      <c r="N124" s="51">
        <f t="shared" ref="N124" si="449">AVERAGE(M124:M126)</f>
        <v>86007368.472347915</v>
      </c>
      <c r="O124" s="5">
        <f t="shared" ref="O124" si="450">STDEV(M124:M126)</f>
        <v>9021915.4220097568</v>
      </c>
      <c r="P124" s="33">
        <f>M124/U$27</f>
        <v>0.40047521063834296</v>
      </c>
      <c r="Q124" s="62">
        <f t="shared" ref="Q124" si="451">AVERAGE(P124:P126)</f>
        <v>0.35782185818676876</v>
      </c>
      <c r="R124" s="7">
        <f t="shared" ref="R124" si="452">STDEV(P124:P126)</f>
        <v>3.7534441502477839E-2</v>
      </c>
      <c r="T124" s="57">
        <v>26.68</v>
      </c>
      <c r="U124" s="57">
        <v>17.149999999999999</v>
      </c>
      <c r="V124" s="57">
        <v>18.61</v>
      </c>
      <c r="W124" s="65">
        <f t="shared" si="435"/>
        <v>20.813333333333333</v>
      </c>
      <c r="X124" s="76" t="s">
        <v>85</v>
      </c>
      <c r="Z124" s="57">
        <v>13.69</v>
      </c>
      <c r="AA124" s="57">
        <v>18.64</v>
      </c>
      <c r="AB124" s="57">
        <v>20.3</v>
      </c>
      <c r="AC124" s="61">
        <f t="shared" si="427"/>
        <v>17.543333333333333</v>
      </c>
    </row>
    <row r="125" spans="1:37" ht="12.75" customHeight="1" x14ac:dyDescent="0.15">
      <c r="A125" t="s">
        <v>43</v>
      </c>
      <c r="C125">
        <v>6670</v>
      </c>
      <c r="D125">
        <v>499</v>
      </c>
      <c r="G125">
        <v>4705</v>
      </c>
      <c r="I125">
        <v>10</v>
      </c>
      <c r="J125">
        <v>500</v>
      </c>
      <c r="K125">
        <v>100</v>
      </c>
      <c r="L125" s="9">
        <f t="shared" si="413"/>
        <v>792.80436735540047</v>
      </c>
      <c r="M125" s="5">
        <f t="shared" si="414"/>
        <v>79280436.735540047</v>
      </c>
      <c r="P125" s="33">
        <f t="shared" ref="P125:P126" si="453">M125/U$27</f>
        <v>0.32983538148467056</v>
      </c>
      <c r="Q125" s="62"/>
      <c r="R125" s="7"/>
      <c r="T125" s="5"/>
      <c r="W125" s="65" t="e">
        <f t="shared" si="435"/>
        <v>#DIV/0!</v>
      </c>
      <c r="AC125" s="61" t="e">
        <f t="shared" si="427"/>
        <v>#DIV/0!</v>
      </c>
    </row>
    <row r="126" spans="1:37" ht="12.75" customHeight="1" x14ac:dyDescent="0.15">
      <c r="A126" t="s">
        <v>44</v>
      </c>
      <c r="C126">
        <v>6673</v>
      </c>
      <c r="D126">
        <v>499</v>
      </c>
      <c r="G126">
        <v>4895</v>
      </c>
      <c r="I126">
        <v>10</v>
      </c>
      <c r="J126">
        <v>500</v>
      </c>
      <c r="K126">
        <v>100</v>
      </c>
      <c r="L126" s="9">
        <f t="shared" si="413"/>
        <v>824.81984658973124</v>
      </c>
      <c r="M126" s="5">
        <f t="shared" si="414"/>
        <v>82481984.658973128</v>
      </c>
      <c r="P126" s="33">
        <f t="shared" si="453"/>
        <v>0.34315498243729281</v>
      </c>
      <c r="Q126" s="62"/>
      <c r="R126" s="7"/>
      <c r="S126" s="58" t="s">
        <v>89</v>
      </c>
      <c r="T126" s="5"/>
      <c r="W126" s="65" t="e">
        <f t="shared" si="435"/>
        <v>#DIV/0!</v>
      </c>
      <c r="AC126" s="61" t="e">
        <f t="shared" si="427"/>
        <v>#DIV/0!</v>
      </c>
      <c r="AI126" s="5">
        <f t="shared" ref="AI126" si="454">U126*10</f>
        <v>0</v>
      </c>
    </row>
    <row r="127" spans="1:37" s="25" customFormat="1" ht="12.75" customHeight="1" x14ac:dyDescent="0.2">
      <c r="A127" s="25" t="s">
        <v>48</v>
      </c>
      <c r="C127" s="25">
        <v>6645</v>
      </c>
      <c r="D127" s="25">
        <v>492</v>
      </c>
      <c r="G127" s="25">
        <v>9974</v>
      </c>
      <c r="I127" s="25">
        <v>10</v>
      </c>
      <c r="J127" s="25">
        <v>500</v>
      </c>
      <c r="K127" s="25">
        <v>100</v>
      </c>
      <c r="L127" s="34">
        <f t="shared" si="413"/>
        <v>1704.5557611438185</v>
      </c>
      <c r="M127" s="24">
        <f t="shared" si="414"/>
        <v>170455576.11438185</v>
      </c>
      <c r="N127" s="52">
        <f t="shared" ref="N127" si="455">AVERAGE(M127:M129)</f>
        <v>147246283.55517116</v>
      </c>
      <c r="O127" s="24">
        <f t="shared" ref="O127" si="456">STDEV(M127:M129)</f>
        <v>21908871.036463927</v>
      </c>
      <c r="P127" s="42">
        <f>M127/U$30</f>
        <v>0.51193781035917685</v>
      </c>
      <c r="Q127" s="71">
        <f t="shared" ref="Q127" si="457">AVERAGE(P127:P129)</f>
        <v>0.44223217394881509</v>
      </c>
      <c r="R127" s="36">
        <f t="shared" ref="R127" si="458">STDEV(P127:P129)</f>
        <v>6.5800015004042159E-2</v>
      </c>
      <c r="S127" s="24" t="s">
        <v>90</v>
      </c>
      <c r="T127" s="57">
        <v>10</v>
      </c>
      <c r="U127" s="57">
        <v>8</v>
      </c>
      <c r="V127" s="57">
        <v>20</v>
      </c>
      <c r="W127" s="65">
        <f t="shared" si="435"/>
        <v>12.666666666666666</v>
      </c>
      <c r="X127" s="76" t="s">
        <v>82</v>
      </c>
      <c r="Y127" s="36"/>
      <c r="Z127" s="57">
        <v>13</v>
      </c>
      <c r="AA127" s="57">
        <v>5</v>
      </c>
      <c r="AB127" s="57">
        <v>9</v>
      </c>
      <c r="AC127" s="61">
        <f t="shared" si="427"/>
        <v>9</v>
      </c>
      <c r="AI127"/>
      <c r="AK127"/>
    </row>
    <row r="128" spans="1:37" s="25" customFormat="1" ht="12.75" customHeight="1" x14ac:dyDescent="0.2">
      <c r="A128" s="25" t="s">
        <v>49</v>
      </c>
      <c r="C128" s="25">
        <v>6780</v>
      </c>
      <c r="D128" s="25">
        <v>492</v>
      </c>
      <c r="G128" s="25">
        <v>8447</v>
      </c>
      <c r="I128" s="25">
        <v>10</v>
      </c>
      <c r="J128" s="25">
        <v>500</v>
      </c>
      <c r="K128" s="25">
        <v>100</v>
      </c>
      <c r="L128" s="34">
        <f t="shared" si="413"/>
        <v>1443.591589571068</v>
      </c>
      <c r="M128" s="24">
        <f t="shared" si="414"/>
        <v>144359158.9571068</v>
      </c>
      <c r="N128" s="52"/>
      <c r="O128" s="24"/>
      <c r="P128" s="42">
        <f>M128/U$30</f>
        <v>0.4335611273414845</v>
      </c>
      <c r="Q128" s="71"/>
      <c r="R128" s="36"/>
      <c r="S128" s="24"/>
      <c r="T128" s="57">
        <v>38</v>
      </c>
      <c r="U128" s="57">
        <v>16</v>
      </c>
      <c r="V128" s="57">
        <v>14</v>
      </c>
      <c r="W128" s="65">
        <f t="shared" si="435"/>
        <v>22.666666666666668</v>
      </c>
      <c r="X128" s="76" t="s">
        <v>83</v>
      </c>
      <c r="Y128" s="36"/>
      <c r="Z128" s="57">
        <v>16</v>
      </c>
      <c r="AA128" s="57">
        <v>20</v>
      </c>
      <c r="AB128" s="57">
        <v>18</v>
      </c>
      <c r="AC128" s="61">
        <f t="shared" si="427"/>
        <v>18</v>
      </c>
      <c r="AI128"/>
      <c r="AK128" s="2"/>
    </row>
    <row r="129" spans="1:37" s="26" customFormat="1" ht="12.75" customHeight="1" x14ac:dyDescent="0.2">
      <c r="A129" s="26" t="s">
        <v>50</v>
      </c>
      <c r="C129" s="26">
        <v>6692</v>
      </c>
      <c r="D129" s="26">
        <v>494</v>
      </c>
      <c r="G129" s="26">
        <v>7457</v>
      </c>
      <c r="I129" s="26">
        <v>10</v>
      </c>
      <c r="J129" s="26">
        <v>500</v>
      </c>
      <c r="K129" s="26">
        <v>100</v>
      </c>
      <c r="L129" s="37">
        <f t="shared" si="413"/>
        <v>1269.2411559402485</v>
      </c>
      <c r="M129" s="38">
        <f t="shared" si="414"/>
        <v>126924115.59402487</v>
      </c>
      <c r="N129" s="53"/>
      <c r="O129" s="38"/>
      <c r="P129" s="42">
        <f t="shared" ref="P129" si="459">M129/U$30</f>
        <v>0.38119758414578386</v>
      </c>
      <c r="Q129" s="71"/>
      <c r="R129" s="36"/>
      <c r="S129" s="38"/>
      <c r="T129" s="57">
        <v>11</v>
      </c>
      <c r="U129" s="57">
        <v>10</v>
      </c>
      <c r="V129" s="57">
        <v>10.5</v>
      </c>
      <c r="W129" s="65">
        <f t="shared" si="435"/>
        <v>10.5</v>
      </c>
      <c r="X129" s="76" t="s">
        <v>84</v>
      </c>
      <c r="Y129" s="40"/>
      <c r="Z129" s="57">
        <v>30</v>
      </c>
      <c r="AA129" s="57">
        <v>26</v>
      </c>
      <c r="AB129" s="57">
        <v>11</v>
      </c>
      <c r="AC129" s="61">
        <f t="shared" si="427"/>
        <v>22.333333333333332</v>
      </c>
      <c r="AI129" s="5">
        <f t="shared" ref="AI129" si="460">U129*10</f>
        <v>100</v>
      </c>
      <c r="AK129"/>
    </row>
    <row r="130" spans="1:37" ht="12.75" customHeight="1" x14ac:dyDescent="0.2">
      <c r="A130" t="s">
        <v>115</v>
      </c>
      <c r="C130">
        <v>2141</v>
      </c>
      <c r="D130">
        <v>489</v>
      </c>
      <c r="G130">
        <v>6851</v>
      </c>
      <c r="I130">
        <v>20</v>
      </c>
      <c r="J130">
        <v>500</v>
      </c>
      <c r="K130">
        <v>75</v>
      </c>
      <c r="L130" s="9">
        <f>(I130*L$211*G130)/(D130*J130)</f>
        <v>2771.3804736851685</v>
      </c>
      <c r="M130" s="5">
        <f t="shared" si="414"/>
        <v>207853535.52638766</v>
      </c>
      <c r="N130" s="51">
        <f>AVERAGE(M130:M132)</f>
        <v>251555665.47071591</v>
      </c>
      <c r="O130" s="5">
        <f>STDEV(M130:M132)</f>
        <v>37941055.137729421</v>
      </c>
      <c r="P130" s="33">
        <f>M130/U$33</f>
        <v>0.14980334390178179</v>
      </c>
      <c r="Q130" s="62">
        <f t="shared" ref="Q130:Q154" si="461">AVERAGE(P130:P132)</f>
        <v>0.18130016297060844</v>
      </c>
      <c r="R130" s="7">
        <f t="shared" ref="R130" si="462">STDEV(P130:P132)</f>
        <v>2.7344720966135147E-2</v>
      </c>
      <c r="T130" s="57">
        <v>26</v>
      </c>
      <c r="U130" s="57">
        <v>25</v>
      </c>
      <c r="V130" s="57">
        <v>27</v>
      </c>
      <c r="W130" s="65">
        <f t="shared" si="435"/>
        <v>26</v>
      </c>
      <c r="X130" s="76" t="s">
        <v>85</v>
      </c>
      <c r="Z130" s="57">
        <v>16</v>
      </c>
      <c r="AA130" s="57">
        <v>16</v>
      </c>
      <c r="AB130" s="57">
        <v>43</v>
      </c>
      <c r="AC130" s="61">
        <f t="shared" si="427"/>
        <v>25</v>
      </c>
    </row>
    <row r="131" spans="1:37" ht="12.75" customHeight="1" x14ac:dyDescent="0.15">
      <c r="A131" t="s">
        <v>116</v>
      </c>
      <c r="C131">
        <v>2104</v>
      </c>
      <c r="D131">
        <v>488</v>
      </c>
      <c r="G131">
        <v>9081</v>
      </c>
      <c r="I131">
        <v>20</v>
      </c>
      <c r="J131">
        <v>500</v>
      </c>
      <c r="K131">
        <v>75</v>
      </c>
      <c r="L131" s="9">
        <f t="shared" ref="L131:L132" si="463">(I131*L$211*G131)/(D131*J131)</f>
        <v>3680.9922070341004</v>
      </c>
      <c r="M131" s="5">
        <f t="shared" si="414"/>
        <v>276074415.52755755</v>
      </c>
      <c r="P131" s="33">
        <f t="shared" ref="P131" si="464">M131/U$33</f>
        <v>0.19897121551010483</v>
      </c>
      <c r="Q131" s="62"/>
      <c r="R131" s="7"/>
      <c r="T131" s="5"/>
      <c r="W131" s="65" t="e">
        <f t="shared" si="435"/>
        <v>#DIV/0!</v>
      </c>
      <c r="AC131" s="61" t="e">
        <f t="shared" si="427"/>
        <v>#DIV/0!</v>
      </c>
    </row>
    <row r="132" spans="1:37" ht="12.75" customHeight="1" x14ac:dyDescent="0.2">
      <c r="A132" t="s">
        <v>117</v>
      </c>
      <c r="C132">
        <v>2113</v>
      </c>
      <c r="D132">
        <v>490</v>
      </c>
      <c r="G132">
        <v>8942</v>
      </c>
      <c r="I132">
        <v>20</v>
      </c>
      <c r="J132">
        <v>500</v>
      </c>
      <c r="K132">
        <v>75</v>
      </c>
      <c r="L132" s="9">
        <f t="shared" si="463"/>
        <v>3609.8539381093683</v>
      </c>
      <c r="M132" s="5">
        <f t="shared" si="414"/>
        <v>270739045.35820258</v>
      </c>
      <c r="P132" s="33">
        <f>M132/U$33</f>
        <v>0.19512592949993868</v>
      </c>
      <c r="Q132" s="62"/>
      <c r="R132" s="7"/>
      <c r="S132" s="58" t="s">
        <v>91</v>
      </c>
      <c r="T132" s="57">
        <v>5</v>
      </c>
      <c r="U132" s="57">
        <v>4</v>
      </c>
      <c r="V132" s="57">
        <v>4</v>
      </c>
      <c r="W132" s="65">
        <f t="shared" si="435"/>
        <v>4.333333333333333</v>
      </c>
      <c r="X132" s="76" t="s">
        <v>82</v>
      </c>
      <c r="Z132" s="57">
        <v>13</v>
      </c>
      <c r="AA132" s="57">
        <v>12</v>
      </c>
      <c r="AB132" s="57">
        <v>8</v>
      </c>
      <c r="AC132" s="61">
        <f t="shared" si="427"/>
        <v>11</v>
      </c>
      <c r="AI132" s="5">
        <f t="shared" ref="AI132" si="465">U132*10</f>
        <v>40</v>
      </c>
    </row>
    <row r="133" spans="1:37" ht="12.75" customHeight="1" x14ac:dyDescent="0.2">
      <c r="A133" t="s">
        <v>118</v>
      </c>
      <c r="C133">
        <v>2044</v>
      </c>
      <c r="D133">
        <v>412</v>
      </c>
      <c r="G133">
        <v>7342</v>
      </c>
      <c r="I133">
        <v>15</v>
      </c>
      <c r="J133">
        <v>500</v>
      </c>
      <c r="K133">
        <v>100</v>
      </c>
      <c r="L133" s="9">
        <f>(I133*L$212*G133)/(D133*J133)</f>
        <v>2058.6753354423477</v>
      </c>
      <c r="M133" s="5">
        <f t="shared" si="414"/>
        <v>205867533.54423478</v>
      </c>
      <c r="N133" s="51">
        <f t="shared" ref="N133" si="466">AVERAGE(M133:M135)</f>
        <v>214626338.02605394</v>
      </c>
      <c r="O133" s="5">
        <f t="shared" ref="O133" si="467">STDEV(M133:M135)</f>
        <v>16655816.652197948</v>
      </c>
      <c r="P133" s="33">
        <f>M133/U$36</f>
        <v>0.21492646986013789</v>
      </c>
      <c r="Q133" s="62">
        <f t="shared" si="461"/>
        <v>0.22407069427990564</v>
      </c>
      <c r="R133" s="7">
        <f t="shared" ref="R133" si="468">STDEV(P133:P135)</f>
        <v>1.7388734464657191E-2</v>
      </c>
      <c r="T133" s="57">
        <v>9</v>
      </c>
      <c r="U133" s="57">
        <v>8</v>
      </c>
      <c r="V133" s="57">
        <v>7</v>
      </c>
      <c r="W133" s="65">
        <f t="shared" si="435"/>
        <v>8</v>
      </c>
      <c r="X133" s="76" t="s">
        <v>83</v>
      </c>
      <c r="Z133" s="57">
        <v>10</v>
      </c>
      <c r="AA133" s="57">
        <v>9</v>
      </c>
      <c r="AB133" s="57">
        <v>15</v>
      </c>
      <c r="AC133" s="61">
        <f t="shared" si="427"/>
        <v>11.333333333333334</v>
      </c>
    </row>
    <row r="134" spans="1:37" ht="12.75" customHeight="1" x14ac:dyDescent="0.2">
      <c r="A134" t="s">
        <v>119</v>
      </c>
      <c r="C134">
        <v>2043</v>
      </c>
      <c r="D134">
        <v>485</v>
      </c>
      <c r="G134">
        <v>9817</v>
      </c>
      <c r="I134">
        <v>15</v>
      </c>
      <c r="J134">
        <v>500</v>
      </c>
      <c r="K134">
        <v>100</v>
      </c>
      <c r="L134" s="9">
        <f t="shared" ref="L134:L141" si="469">(I134*L$212*G134)/(D134*J134)</f>
        <v>2338.340488821962</v>
      </c>
      <c r="M134" s="5">
        <f t="shared" si="414"/>
        <v>233834048.88219619</v>
      </c>
      <c r="P134" s="33">
        <f t="shared" ref="P134:P135" si="470">M134/U$36</f>
        <v>0.24412361577428912</v>
      </c>
      <c r="Q134" s="62"/>
      <c r="R134" s="7"/>
      <c r="T134" s="57">
        <v>11</v>
      </c>
      <c r="U134" s="57">
        <v>5</v>
      </c>
      <c r="V134" s="57">
        <v>9</v>
      </c>
      <c r="W134" s="65">
        <f t="shared" si="435"/>
        <v>8.3333333333333339</v>
      </c>
      <c r="X134" s="76" t="s">
        <v>84</v>
      </c>
      <c r="Z134" s="57">
        <v>15</v>
      </c>
      <c r="AA134" s="57">
        <v>11</v>
      </c>
      <c r="AB134" s="57">
        <v>12</v>
      </c>
      <c r="AC134" s="61">
        <f t="shared" si="427"/>
        <v>12.666666666666666</v>
      </c>
    </row>
    <row r="135" spans="1:37" ht="12.75" customHeight="1" x14ac:dyDescent="0.2">
      <c r="A135" t="s">
        <v>120</v>
      </c>
      <c r="C135">
        <v>2029</v>
      </c>
      <c r="D135">
        <v>494</v>
      </c>
      <c r="G135">
        <v>8731</v>
      </c>
      <c r="I135">
        <v>15</v>
      </c>
      <c r="J135">
        <v>500</v>
      </c>
      <c r="K135">
        <v>100</v>
      </c>
      <c r="L135" s="9">
        <f t="shared" si="469"/>
        <v>2041.7743165173088</v>
      </c>
      <c r="M135" s="5">
        <f t="shared" si="414"/>
        <v>204177431.6517309</v>
      </c>
      <c r="P135" s="33">
        <f t="shared" si="470"/>
        <v>0.21316199720528992</v>
      </c>
      <c r="Q135" s="62"/>
      <c r="R135" s="7"/>
      <c r="T135" s="57">
        <v>7</v>
      </c>
      <c r="U135" s="57">
        <v>10</v>
      </c>
      <c r="V135" s="57">
        <v>9</v>
      </c>
      <c r="W135" s="65">
        <f t="shared" si="435"/>
        <v>8.6666666666666661</v>
      </c>
      <c r="X135" s="76" t="s">
        <v>85</v>
      </c>
      <c r="Z135" s="57">
        <v>11</v>
      </c>
      <c r="AA135" s="57">
        <v>15</v>
      </c>
      <c r="AB135" s="57">
        <v>14</v>
      </c>
      <c r="AC135" s="61">
        <f t="shared" si="427"/>
        <v>13.333333333333334</v>
      </c>
      <c r="AI135" s="5">
        <f t="shared" ref="AI135" si="471">U135*10</f>
        <v>100</v>
      </c>
    </row>
    <row r="136" spans="1:37" ht="12.75" customHeight="1" x14ac:dyDescent="0.15">
      <c r="A136" t="s">
        <v>121</v>
      </c>
      <c r="C136">
        <v>2069</v>
      </c>
      <c r="D136">
        <v>477</v>
      </c>
      <c r="G136">
        <v>7972</v>
      </c>
      <c r="I136">
        <v>15</v>
      </c>
      <c r="J136">
        <v>500</v>
      </c>
      <c r="K136">
        <v>100</v>
      </c>
      <c r="L136" s="9">
        <f t="shared" si="469"/>
        <v>1930.7213907144369</v>
      </c>
      <c r="M136" s="5">
        <f t="shared" si="414"/>
        <v>193072139.07144371</v>
      </c>
      <c r="N136" s="51">
        <f t="shared" ref="N136" si="472">AVERAGE(M136:M138)</f>
        <v>211412401.27735209</v>
      </c>
      <c r="O136" s="5">
        <f t="shared" ref="O136" si="473">STDEV(M136:M138)</f>
        <v>38835994.961383238</v>
      </c>
      <c r="P136" s="33">
        <f>M136/U$39</f>
        <v>0.21932291765853343</v>
      </c>
      <c r="Q136" s="62">
        <f t="shared" si="461"/>
        <v>0.24015678751136552</v>
      </c>
      <c r="R136" s="7">
        <f t="shared" ref="R136" si="474">STDEV(P136:P138)</f>
        <v>4.4116275740597004E-2</v>
      </c>
      <c r="T136" s="5"/>
      <c r="W136" s="65" t="e">
        <f t="shared" si="435"/>
        <v>#DIV/0!</v>
      </c>
      <c r="X136" s="76" t="s">
        <v>82</v>
      </c>
      <c r="AC136" s="61" t="e">
        <f t="shared" si="427"/>
        <v>#DIV/0!</v>
      </c>
    </row>
    <row r="137" spans="1:37" s="25" customFormat="1" ht="12.75" customHeight="1" x14ac:dyDescent="0.2">
      <c r="A137" s="25" t="s">
        <v>122</v>
      </c>
      <c r="C137" s="25">
        <v>2073</v>
      </c>
      <c r="D137" s="25">
        <v>488</v>
      </c>
      <c r="G137" s="25">
        <v>10815</v>
      </c>
      <c r="I137" s="25">
        <v>15</v>
      </c>
      <c r="J137" s="25">
        <v>500</v>
      </c>
      <c r="K137" s="25">
        <v>100</v>
      </c>
      <c r="L137" s="34">
        <f t="shared" si="469"/>
        <v>2560.2206667894638</v>
      </c>
      <c r="M137" s="24">
        <f t="shared" si="414"/>
        <v>256022066.67894638</v>
      </c>
      <c r="N137" s="52"/>
      <c r="O137" s="24"/>
      <c r="P137" s="33">
        <f t="shared" ref="P137:P138" si="475">M137/U$39</f>
        <v>0.29083174257584632</v>
      </c>
      <c r="Q137" s="71"/>
      <c r="R137" s="36"/>
      <c r="S137" s="24" t="s">
        <v>88</v>
      </c>
      <c r="T137" s="57">
        <v>15</v>
      </c>
      <c r="U137" s="57">
        <v>17</v>
      </c>
      <c r="V137" s="57">
        <v>20</v>
      </c>
      <c r="W137" s="65">
        <f t="shared" si="435"/>
        <v>17.333333333333332</v>
      </c>
      <c r="X137" s="76" t="s">
        <v>83</v>
      </c>
      <c r="Y137" s="36"/>
      <c r="Z137" s="57">
        <v>3</v>
      </c>
      <c r="AA137" s="57">
        <v>3</v>
      </c>
      <c r="AB137" s="57">
        <v>1</v>
      </c>
      <c r="AC137" s="61">
        <f t="shared" si="427"/>
        <v>2.3333333333333335</v>
      </c>
      <c r="AI137"/>
      <c r="AK137"/>
    </row>
    <row r="138" spans="1:37" ht="12.75" customHeight="1" x14ac:dyDescent="0.2">
      <c r="A138" t="s">
        <v>123</v>
      </c>
      <c r="C138">
        <v>2060</v>
      </c>
      <c r="D138">
        <v>492</v>
      </c>
      <c r="G138">
        <v>7885</v>
      </c>
      <c r="I138">
        <v>15</v>
      </c>
      <c r="J138">
        <v>500</v>
      </c>
      <c r="K138">
        <v>100</v>
      </c>
      <c r="L138" s="9">
        <f t="shared" si="469"/>
        <v>1851.4299808166618</v>
      </c>
      <c r="M138" s="5">
        <f t="shared" si="414"/>
        <v>185142998.08166617</v>
      </c>
      <c r="P138" s="33">
        <f t="shared" si="475"/>
        <v>0.21031570229971686</v>
      </c>
      <c r="Q138" s="62"/>
      <c r="R138" s="7"/>
      <c r="T138" s="57">
        <v>54</v>
      </c>
      <c r="U138" s="57">
        <v>23</v>
      </c>
      <c r="V138" s="57">
        <v>32</v>
      </c>
      <c r="W138" s="65">
        <f t="shared" si="435"/>
        <v>36.333333333333336</v>
      </c>
      <c r="X138" s="76" t="s">
        <v>84</v>
      </c>
      <c r="Z138" s="57">
        <v>31</v>
      </c>
      <c r="AA138" s="57">
        <v>39</v>
      </c>
      <c r="AB138" s="57">
        <v>45</v>
      </c>
      <c r="AC138" s="61">
        <f t="shared" si="427"/>
        <v>38.333333333333336</v>
      </c>
      <c r="AI138" s="5">
        <f t="shared" ref="AI138" si="476">U138*10</f>
        <v>230</v>
      </c>
    </row>
    <row r="139" spans="1:37" ht="12.75" customHeight="1" x14ac:dyDescent="0.2">
      <c r="A139" t="s">
        <v>124</v>
      </c>
      <c r="C139">
        <v>2025</v>
      </c>
      <c r="D139">
        <v>482</v>
      </c>
      <c r="G139">
        <v>7544</v>
      </c>
      <c r="I139">
        <v>15</v>
      </c>
      <c r="J139">
        <v>500</v>
      </c>
      <c r="K139">
        <v>100</v>
      </c>
      <c r="L139" s="9">
        <f t="shared" si="469"/>
        <v>1808.1120425194645</v>
      </c>
      <c r="M139" s="5">
        <f t="shared" si="414"/>
        <v>180811204.25194645</v>
      </c>
      <c r="N139" s="51">
        <f t="shared" ref="N139" si="477">AVERAGE(M139:M141)</f>
        <v>187602460.03550279</v>
      </c>
      <c r="O139" s="5">
        <f t="shared" ref="O139" si="478">STDEV(M139:M141)</f>
        <v>9338523.5062554479</v>
      </c>
      <c r="P139" s="33">
        <f>M139/U$42</f>
        <v>0.16408487936013735</v>
      </c>
      <c r="Q139" s="62">
        <f t="shared" si="461"/>
        <v>0.17024789558780393</v>
      </c>
      <c r="R139" s="7">
        <f t="shared" ref="R139" si="479">STDEV(P139:P141)</f>
        <v>8.4746435336527891E-3</v>
      </c>
      <c r="T139" s="57">
        <v>59</v>
      </c>
      <c r="U139" s="57">
        <v>47</v>
      </c>
      <c r="V139" s="57">
        <v>21</v>
      </c>
      <c r="W139" s="65">
        <f t="shared" si="435"/>
        <v>42.333333333333336</v>
      </c>
      <c r="X139" s="76" t="s">
        <v>85</v>
      </c>
      <c r="Z139" s="57">
        <v>44</v>
      </c>
      <c r="AA139" s="57">
        <v>26</v>
      </c>
      <c r="AB139" s="57">
        <v>27</v>
      </c>
      <c r="AC139" s="61">
        <f t="shared" si="427"/>
        <v>32.333333333333336</v>
      </c>
    </row>
    <row r="140" spans="1:37" ht="12.75" customHeight="1" x14ac:dyDescent="0.2">
      <c r="A140" t="s">
        <v>125</v>
      </c>
      <c r="C140">
        <v>2075</v>
      </c>
      <c r="D140">
        <v>486</v>
      </c>
      <c r="G140">
        <v>7730</v>
      </c>
      <c r="I140">
        <v>15</v>
      </c>
      <c r="J140">
        <v>500</v>
      </c>
      <c r="K140">
        <v>100</v>
      </c>
      <c r="L140" s="9">
        <f t="shared" si="469"/>
        <v>1837.4431960049935</v>
      </c>
      <c r="M140" s="5">
        <f t="shared" si="414"/>
        <v>183744319.60049936</v>
      </c>
      <c r="P140" s="33">
        <f t="shared" ref="P140:P141" si="480">M140/U$42</f>
        <v>0.16674666063695495</v>
      </c>
      <c r="Q140" s="62"/>
      <c r="R140" s="7"/>
      <c r="T140" s="57">
        <v>25</v>
      </c>
      <c r="U140" s="57">
        <v>40</v>
      </c>
      <c r="V140" s="57">
        <v>41</v>
      </c>
      <c r="W140" s="65">
        <f t="shared" si="435"/>
        <v>35.333333333333336</v>
      </c>
      <c r="Z140" s="57">
        <v>52</v>
      </c>
      <c r="AA140" s="57">
        <v>35</v>
      </c>
      <c r="AB140" s="57">
        <v>28</v>
      </c>
      <c r="AC140" s="61">
        <f t="shared" si="427"/>
        <v>38.333333333333336</v>
      </c>
    </row>
    <row r="141" spans="1:37" ht="12" customHeight="1" x14ac:dyDescent="0.15">
      <c r="A141" t="s">
        <v>126</v>
      </c>
      <c r="C141">
        <v>2042</v>
      </c>
      <c r="D141">
        <v>484</v>
      </c>
      <c r="G141">
        <v>8306</v>
      </c>
      <c r="I141">
        <v>15</v>
      </c>
      <c r="J141">
        <v>500</v>
      </c>
      <c r="K141">
        <v>100</v>
      </c>
      <c r="L141" s="9">
        <f t="shared" si="469"/>
        <v>1982.5185625406257</v>
      </c>
      <c r="M141" s="5">
        <f t="shared" si="414"/>
        <v>198251856.25406256</v>
      </c>
      <c r="P141" s="33">
        <f t="shared" si="480"/>
        <v>0.17991214676631942</v>
      </c>
      <c r="Q141" s="62"/>
      <c r="R141" s="7"/>
      <c r="T141" s="5"/>
      <c r="AI141" s="5">
        <f t="shared" ref="AI141" si="481">U141*10</f>
        <v>0</v>
      </c>
      <c r="AK141" s="19"/>
    </row>
    <row r="142" spans="1:37" s="44" customFormat="1" ht="12.75" customHeight="1" x14ac:dyDescent="0.15">
      <c r="A142" s="44" t="s">
        <v>127</v>
      </c>
      <c r="C142" s="44">
        <v>2197</v>
      </c>
      <c r="D142" s="44">
        <v>496</v>
      </c>
      <c r="G142" s="44">
        <v>7871</v>
      </c>
      <c r="I142" s="44">
        <v>20</v>
      </c>
      <c r="J142" s="44">
        <v>500</v>
      </c>
      <c r="K142" s="44">
        <v>75</v>
      </c>
      <c r="L142" s="45">
        <f>(I142*L$211*G142)/(D142*J142)</f>
        <v>3139.0575667655785</v>
      </c>
      <c r="M142" s="46">
        <f t="shared" si="414"/>
        <v>235429317.50741839</v>
      </c>
      <c r="N142" s="54">
        <f t="shared" ref="N142" si="482">AVERAGE(M142:M144)</f>
        <v>262552232.47939429</v>
      </c>
      <c r="O142" s="46">
        <f t="shared" ref="O142" si="483">STDEV(M142:M144)</f>
        <v>25875984.985689104</v>
      </c>
      <c r="P142" s="49">
        <f>M142/U$42</f>
        <v>0.21365042791936587</v>
      </c>
      <c r="Q142" s="73">
        <f t="shared" si="461"/>
        <v>0.23826427997286226</v>
      </c>
      <c r="R142" s="47">
        <f t="shared" ref="R142" si="484">STDEV(P142:P144)</f>
        <v>2.3482271976825321E-2</v>
      </c>
      <c r="S142" s="46"/>
      <c r="T142" s="46"/>
      <c r="U142" s="48"/>
      <c r="V142" s="46"/>
      <c r="W142" s="67"/>
      <c r="X142" s="73"/>
      <c r="Y142" s="47"/>
      <c r="Z142" s="47"/>
      <c r="AA142" s="47"/>
      <c r="AB142" s="47"/>
      <c r="AC142" s="47"/>
      <c r="AI142"/>
      <c r="AK142"/>
    </row>
    <row r="143" spans="1:37" s="44" customFormat="1" ht="12.75" customHeight="1" x14ac:dyDescent="0.15">
      <c r="A143" s="44" t="s">
        <v>128</v>
      </c>
      <c r="C143" s="44">
        <v>2180</v>
      </c>
      <c r="D143" s="44">
        <v>487</v>
      </c>
      <c r="G143" s="44">
        <v>9420</v>
      </c>
      <c r="I143" s="44">
        <v>20</v>
      </c>
      <c r="J143" s="44">
        <v>500</v>
      </c>
      <c r="K143" s="44">
        <v>75</v>
      </c>
      <c r="L143" s="45">
        <f t="shared" ref="L143:L147" si="485">(I143*L$211*G143)/(D143*J143)</f>
        <v>3826.2468574631821</v>
      </c>
      <c r="M143" s="46">
        <f t="shared" si="414"/>
        <v>286968514.30973864</v>
      </c>
      <c r="N143" s="54"/>
      <c r="O143" s="46"/>
      <c r="P143" s="49">
        <f t="shared" ref="P143:P144" si="486">M143/U$42</f>
        <v>0.26042188173836256</v>
      </c>
      <c r="Q143" s="73"/>
      <c r="R143" s="47"/>
      <c r="S143" s="46"/>
      <c r="T143" s="46"/>
      <c r="U143" s="48"/>
      <c r="V143" s="46"/>
      <c r="W143" s="67"/>
      <c r="X143" s="73"/>
      <c r="Y143" s="47"/>
      <c r="Z143" s="47"/>
      <c r="AA143" s="47"/>
      <c r="AB143" s="47"/>
      <c r="AC143" s="47"/>
      <c r="AI143"/>
      <c r="AK143"/>
    </row>
    <row r="144" spans="1:37" s="44" customFormat="1" ht="12.75" customHeight="1" x14ac:dyDescent="0.15">
      <c r="A144" s="44" t="s">
        <v>129</v>
      </c>
      <c r="C144" s="44">
        <v>2147</v>
      </c>
      <c r="D144" s="44">
        <v>490</v>
      </c>
      <c r="G144" s="44">
        <v>8761</v>
      </c>
      <c r="I144" s="44">
        <v>20</v>
      </c>
      <c r="J144" s="44">
        <v>500</v>
      </c>
      <c r="K144" s="44">
        <v>75</v>
      </c>
      <c r="L144" s="45">
        <f t="shared" si="485"/>
        <v>3536.7848749470113</v>
      </c>
      <c r="M144" s="46">
        <f t="shared" si="414"/>
        <v>265258865.62102586</v>
      </c>
      <c r="N144" s="54"/>
      <c r="O144" s="46"/>
      <c r="P144" s="49">
        <f t="shared" si="486"/>
        <v>0.24072053026085835</v>
      </c>
      <c r="Q144" s="73"/>
      <c r="R144" s="47"/>
      <c r="S144" s="46"/>
      <c r="T144" s="46"/>
      <c r="U144" s="48"/>
      <c r="V144" s="46"/>
      <c r="W144" s="67"/>
      <c r="X144" s="73"/>
      <c r="Y144" s="47"/>
      <c r="Z144" s="47"/>
      <c r="AA144" s="47"/>
      <c r="AB144" s="47"/>
      <c r="AC144" s="47"/>
      <c r="AI144" s="5">
        <f t="shared" ref="AI144" si="487">U144*10</f>
        <v>0</v>
      </c>
      <c r="AK144"/>
    </row>
    <row r="145" spans="1:37" s="25" customFormat="1" ht="12.75" customHeight="1" x14ac:dyDescent="0.15">
      <c r="A145" s="25" t="s">
        <v>142</v>
      </c>
      <c r="C145" s="25">
        <v>2075</v>
      </c>
      <c r="D145" s="25">
        <v>485</v>
      </c>
      <c r="G145" s="25">
        <v>14452</v>
      </c>
      <c r="I145" s="25">
        <v>15</v>
      </c>
      <c r="J145" s="25">
        <v>500</v>
      </c>
      <c r="K145" s="25">
        <v>75</v>
      </c>
      <c r="L145" s="34">
        <f>(I145*L$211*G145)/(D145*J145)</f>
        <v>4420.7761240784357</v>
      </c>
      <c r="M145" s="24">
        <f t="shared" si="414"/>
        <v>331558209.30588269</v>
      </c>
      <c r="N145" s="52">
        <f t="shared" ref="N145" si="488">AVERAGE(M145:M147)</f>
        <v>308622422.60611916</v>
      </c>
      <c r="O145" s="24">
        <f t="shared" ref="O145" si="489">STDEV(M145:M147)</f>
        <v>27665823.222120333</v>
      </c>
      <c r="P145" s="42">
        <f>M145/U$48</f>
        <v>0.28599678955389018</v>
      </c>
      <c r="Q145" s="71">
        <f t="shared" si="461"/>
        <v>0.26621274808570383</v>
      </c>
      <c r="R145" s="36">
        <f t="shared" ref="R145" si="490">STDEV(P145:P147)</f>
        <v>2.3864095051232059E-2</v>
      </c>
      <c r="S145" s="24"/>
      <c r="T145" s="24"/>
      <c r="U145" s="29"/>
      <c r="V145" s="24"/>
      <c r="W145" s="65"/>
      <c r="X145" s="71"/>
      <c r="Y145" s="36"/>
      <c r="Z145" s="36"/>
      <c r="AA145" s="36"/>
      <c r="AB145" s="36"/>
      <c r="AC145" s="36"/>
      <c r="AI145"/>
      <c r="AK145"/>
    </row>
    <row r="146" spans="1:37" s="25" customFormat="1" ht="12.75" customHeight="1" x14ac:dyDescent="0.15">
      <c r="A146" s="25" t="s">
        <v>143</v>
      </c>
      <c r="C146" s="25">
        <v>2101</v>
      </c>
      <c r="D146" s="25">
        <v>490</v>
      </c>
      <c r="G146" s="25">
        <v>13934</v>
      </c>
      <c r="I146" s="25">
        <v>15</v>
      </c>
      <c r="J146" s="25">
        <v>500</v>
      </c>
      <c r="K146" s="25">
        <v>75</v>
      </c>
      <c r="L146" s="34">
        <f t="shared" si="485"/>
        <v>4218.8300805426024</v>
      </c>
      <c r="M146" s="24">
        <f t="shared" si="414"/>
        <v>316412256.04069519</v>
      </c>
      <c r="N146" s="52"/>
      <c r="O146" s="24"/>
      <c r="P146" s="42">
        <f t="shared" ref="P146:P147" si="491">M146/U$48</f>
        <v>0.27293213337286759</v>
      </c>
      <c r="Q146" s="71"/>
      <c r="R146" s="36"/>
      <c r="S146" s="24"/>
      <c r="T146" s="24"/>
      <c r="U146" s="29"/>
      <c r="V146" s="24"/>
      <c r="W146" s="65"/>
      <c r="X146" s="71"/>
      <c r="Y146" s="36"/>
      <c r="Z146" s="36"/>
      <c r="AA146" s="36"/>
      <c r="AB146" s="36"/>
      <c r="AC146" s="36"/>
      <c r="AI146"/>
      <c r="AK146"/>
    </row>
    <row r="147" spans="1:37" s="25" customFormat="1" ht="12.75" customHeight="1" x14ac:dyDescent="0.15">
      <c r="A147" s="25" t="s">
        <v>144</v>
      </c>
      <c r="C147" s="25">
        <v>2067</v>
      </c>
      <c r="D147" s="25">
        <v>485</v>
      </c>
      <c r="G147" s="25">
        <v>12113</v>
      </c>
      <c r="I147" s="25">
        <v>15</v>
      </c>
      <c r="J147" s="25">
        <v>500</v>
      </c>
      <c r="K147" s="25">
        <v>75</v>
      </c>
      <c r="L147" s="34">
        <f t="shared" si="485"/>
        <v>3705.2906996237266</v>
      </c>
      <c r="M147" s="24">
        <f t="shared" si="414"/>
        <v>277896802.47177953</v>
      </c>
      <c r="N147" s="52"/>
      <c r="O147" s="24"/>
      <c r="P147" s="42">
        <f t="shared" si="491"/>
        <v>0.23970932133035375</v>
      </c>
      <c r="Q147" s="71"/>
      <c r="R147" s="36"/>
      <c r="S147" s="24"/>
      <c r="T147" s="24"/>
      <c r="U147" s="29"/>
      <c r="V147" s="24"/>
      <c r="W147" s="65"/>
      <c r="X147" s="71"/>
      <c r="Y147" s="36"/>
      <c r="Z147" s="36"/>
      <c r="AA147" s="36"/>
      <c r="AB147" s="36"/>
      <c r="AC147" s="36"/>
      <c r="AI147" s="5">
        <f t="shared" ref="AI147" si="492">U147*10</f>
        <v>0</v>
      </c>
      <c r="AK147"/>
    </row>
    <row r="148" spans="1:37" ht="12.75" customHeight="1" x14ac:dyDescent="0.15">
      <c r="A148" t="s">
        <v>145</v>
      </c>
      <c r="C148">
        <v>2092</v>
      </c>
      <c r="D148">
        <v>482</v>
      </c>
      <c r="G148">
        <v>7844</v>
      </c>
      <c r="I148">
        <v>10</v>
      </c>
      <c r="J148">
        <v>500</v>
      </c>
      <c r="K148">
        <v>100</v>
      </c>
      <c r="L148" s="9">
        <f>(I148*L$212*G148)/(D148*J148)</f>
        <v>1253.343130215861</v>
      </c>
      <c r="M148" s="5">
        <f t="shared" si="414"/>
        <v>125334313.02158612</v>
      </c>
      <c r="N148" s="51">
        <f t="shared" ref="N148" si="493">AVERAGE(M148:M150)</f>
        <v>132737166.26646137</v>
      </c>
      <c r="O148" s="5">
        <f t="shared" ref="O148" si="494">STDEV(M148:M150)</f>
        <v>6435344.8668689365</v>
      </c>
      <c r="P148" s="33">
        <f>M148/U$45</f>
        <v>0.28115308771309949</v>
      </c>
      <c r="Q148" s="62">
        <f t="shared" si="461"/>
        <v>0.2977593545645813</v>
      </c>
      <c r="R148" s="7">
        <f t="shared" ref="R148" si="495">STDEV(P148:P150)</f>
        <v>1.4435927689707995E-2</v>
      </c>
      <c r="T148" s="5"/>
    </row>
    <row r="149" spans="1:37" ht="12.75" customHeight="1" x14ac:dyDescent="0.15">
      <c r="A149" t="s">
        <v>146</v>
      </c>
      <c r="C149">
        <v>2025</v>
      </c>
      <c r="D149">
        <v>373</v>
      </c>
      <c r="G149">
        <v>6635</v>
      </c>
      <c r="I149">
        <v>10</v>
      </c>
      <c r="J149">
        <v>500</v>
      </c>
      <c r="K149">
        <v>100</v>
      </c>
      <c r="L149" s="9">
        <f t="shared" ref="L149:L156" si="496">(I149*L$212*G149)/(D149*J149)</f>
        <v>1369.9715034491069</v>
      </c>
      <c r="M149" s="5">
        <f t="shared" si="414"/>
        <v>136997150.34491068</v>
      </c>
      <c r="P149" s="33">
        <f>M149/U$45</f>
        <v>0.30731545814380135</v>
      </c>
      <c r="Q149" s="62"/>
      <c r="R149" s="7"/>
      <c r="T149" s="5"/>
    </row>
    <row r="150" spans="1:37" ht="12.75" customHeight="1" x14ac:dyDescent="0.15">
      <c r="A150" t="s">
        <v>147</v>
      </c>
      <c r="C150">
        <v>2037</v>
      </c>
      <c r="D150">
        <v>482</v>
      </c>
      <c r="G150">
        <v>8504</v>
      </c>
      <c r="I150">
        <v>10</v>
      </c>
      <c r="J150">
        <v>500</v>
      </c>
      <c r="K150">
        <v>100</v>
      </c>
      <c r="L150" s="9">
        <f t="shared" si="496"/>
        <v>1358.8003543288733</v>
      </c>
      <c r="M150" s="5">
        <f t="shared" si="414"/>
        <v>135880035.43288735</v>
      </c>
      <c r="P150" s="33">
        <f t="shared" ref="P150" si="497">M150/U$45</f>
        <v>0.30480951783684318</v>
      </c>
      <c r="Q150" s="62"/>
      <c r="R150" s="7"/>
      <c r="T150" s="5"/>
      <c r="AI150" s="5">
        <f t="shared" ref="AI150" si="498">U150*10</f>
        <v>0</v>
      </c>
    </row>
    <row r="151" spans="1:37" ht="12.75" customHeight="1" x14ac:dyDescent="0.15">
      <c r="A151" t="s">
        <v>148</v>
      </c>
      <c r="C151">
        <v>2051</v>
      </c>
      <c r="D151">
        <v>484</v>
      </c>
      <c r="G151">
        <v>7093</v>
      </c>
      <c r="I151">
        <v>10</v>
      </c>
      <c r="J151">
        <v>500</v>
      </c>
      <c r="K151">
        <v>100</v>
      </c>
      <c r="L151" s="9">
        <f t="shared" si="496"/>
        <v>1128.6623456216921</v>
      </c>
      <c r="M151" s="5">
        <f t="shared" si="414"/>
        <v>112866234.56216919</v>
      </c>
      <c r="N151" s="51">
        <f t="shared" ref="N151" si="499">AVERAGE(M151:M153)</f>
        <v>109734555.74156563</v>
      </c>
      <c r="O151" s="5">
        <f t="shared" ref="O151" si="500">STDEV(M151:M153)</f>
        <v>4437359.7837883309</v>
      </c>
      <c r="P151" s="33">
        <f>M151/U$51</f>
        <v>0.27473654425301319</v>
      </c>
      <c r="Q151" s="62">
        <f t="shared" si="461"/>
        <v>0.267113479478853</v>
      </c>
      <c r="R151" s="7">
        <f t="shared" ref="R151" si="501">STDEV(P151:P153)</f>
        <v>1.0801325102538032E-2</v>
      </c>
      <c r="T151" s="5"/>
    </row>
    <row r="152" spans="1:37" ht="12.75" customHeight="1" x14ac:dyDescent="0.15">
      <c r="A152" t="s">
        <v>149</v>
      </c>
      <c r="C152">
        <v>2051</v>
      </c>
      <c r="D152">
        <v>309</v>
      </c>
      <c r="G152">
        <v>4199</v>
      </c>
      <c r="I152">
        <v>10</v>
      </c>
      <c r="J152">
        <v>500</v>
      </c>
      <c r="K152">
        <v>100</v>
      </c>
      <c r="L152" s="9">
        <f t="shared" si="496"/>
        <v>1046.566510308716</v>
      </c>
      <c r="M152" s="5">
        <f t="shared" si="414"/>
        <v>104656651.0308716</v>
      </c>
      <c r="P152" s="33">
        <f t="shared" ref="P152:P153" si="502">M152/U$51</f>
        <v>0.25475295378510593</v>
      </c>
      <c r="Q152" s="62"/>
      <c r="R152" s="7"/>
      <c r="T152" s="5"/>
    </row>
    <row r="153" spans="1:37" ht="12.75" customHeight="1" x14ac:dyDescent="0.15">
      <c r="A153" t="s">
        <v>150</v>
      </c>
      <c r="C153">
        <v>2071</v>
      </c>
      <c r="D153">
        <v>483</v>
      </c>
      <c r="G153">
        <v>7004</v>
      </c>
      <c r="I153">
        <v>10</v>
      </c>
      <c r="J153">
        <v>500</v>
      </c>
      <c r="K153">
        <v>100</v>
      </c>
      <c r="L153" s="9">
        <f t="shared" si="496"/>
        <v>1116.807816316561</v>
      </c>
      <c r="M153" s="5">
        <f t="shared" si="414"/>
        <v>111680781.63165611</v>
      </c>
      <c r="P153" s="33">
        <f t="shared" si="502"/>
        <v>0.27185094039843988</v>
      </c>
      <c r="Q153" s="62"/>
      <c r="R153" s="7"/>
      <c r="T153" s="5"/>
      <c r="AI153" s="5">
        <f t="shared" ref="AI153" si="503">U153*10</f>
        <v>0</v>
      </c>
    </row>
    <row r="154" spans="1:37" ht="12.75" customHeight="1" x14ac:dyDescent="0.15">
      <c r="A154" t="s">
        <v>151</v>
      </c>
      <c r="C154">
        <v>2074</v>
      </c>
      <c r="D154">
        <v>371</v>
      </c>
      <c r="G154">
        <v>6048</v>
      </c>
      <c r="I154">
        <v>10</v>
      </c>
      <c r="J154">
        <v>500</v>
      </c>
      <c r="K154">
        <v>100</v>
      </c>
      <c r="L154" s="9">
        <f t="shared" si="496"/>
        <v>1255.5017171931313</v>
      </c>
      <c r="M154" s="5">
        <f t="shared" si="414"/>
        <v>125550171.71931313</v>
      </c>
      <c r="N154" s="51">
        <f t="shared" ref="N154" si="504">AVERAGE(M154:M156)</f>
        <v>112193891.56335688</v>
      </c>
      <c r="O154" s="5">
        <f t="shared" ref="O154" si="505">STDEV(M154:M156)</f>
        <v>11712032.955563014</v>
      </c>
      <c r="P154" s="33">
        <f>M154/U$54</f>
        <v>0.34293466783760251</v>
      </c>
      <c r="Q154" s="62">
        <f t="shared" si="461"/>
        <v>0.30645258711955409</v>
      </c>
      <c r="R154" s="7">
        <f t="shared" ref="R154" si="506">STDEV(P154:P156)</f>
        <v>3.1990893172957807E-2</v>
      </c>
      <c r="T154" s="5"/>
    </row>
    <row r="155" spans="1:37" ht="12.75" customHeight="1" x14ac:dyDescent="0.15">
      <c r="A155" t="s">
        <v>152</v>
      </c>
      <c r="C155">
        <v>2049</v>
      </c>
      <c r="D155">
        <v>362</v>
      </c>
      <c r="G155">
        <v>5046</v>
      </c>
      <c r="I155">
        <v>10</v>
      </c>
      <c r="J155">
        <v>500</v>
      </c>
      <c r="K155">
        <v>100</v>
      </c>
      <c r="L155" s="9">
        <f t="shared" si="496"/>
        <v>1073.5397107207152</v>
      </c>
      <c r="M155" s="5">
        <f t="shared" si="414"/>
        <v>107353971.07207151</v>
      </c>
      <c r="P155" s="33">
        <f t="shared" ref="P155" si="507">M155/U$54</f>
        <v>0.29323256118641527</v>
      </c>
      <c r="Q155" s="62"/>
      <c r="R155" s="7"/>
      <c r="T155" s="5"/>
    </row>
    <row r="156" spans="1:37" s="2" customFormat="1" ht="12.75" customHeight="1" x14ac:dyDescent="0.15">
      <c r="A156" s="2" t="s">
        <v>153</v>
      </c>
      <c r="C156" s="2">
        <v>2077</v>
      </c>
      <c r="D156" s="2">
        <v>472</v>
      </c>
      <c r="G156" s="2">
        <v>6354</v>
      </c>
      <c r="I156" s="2">
        <v>10</v>
      </c>
      <c r="J156" s="2">
        <v>500</v>
      </c>
      <c r="K156" s="2">
        <v>100</v>
      </c>
      <c r="L156" s="10">
        <f t="shared" si="496"/>
        <v>1036.7753189868597</v>
      </c>
      <c r="M156" s="6">
        <f t="shared" si="414"/>
        <v>103677531.89868598</v>
      </c>
      <c r="N156" s="55"/>
      <c r="O156" s="6"/>
      <c r="P156" s="33">
        <f>M156/U$54</f>
        <v>0.28319053233464453</v>
      </c>
      <c r="Q156" s="62"/>
      <c r="R156" s="7"/>
      <c r="S156" s="6"/>
      <c r="T156" s="6"/>
      <c r="U156" s="30"/>
      <c r="V156" s="6"/>
      <c r="W156" s="68"/>
      <c r="X156" s="74"/>
      <c r="Y156" s="8"/>
      <c r="Z156" s="8"/>
      <c r="AA156" s="8"/>
      <c r="AB156" s="8"/>
      <c r="AC156" s="8"/>
      <c r="AI156" s="5">
        <f t="shared" ref="AI156" si="508">U156*10</f>
        <v>0</v>
      </c>
      <c r="AK156"/>
    </row>
    <row r="157" spans="1:37" ht="12.75" customHeight="1" x14ac:dyDescent="0.15">
      <c r="A157" t="s">
        <v>168</v>
      </c>
      <c r="C157">
        <v>7061</v>
      </c>
      <c r="D157">
        <v>506</v>
      </c>
      <c r="G157">
        <v>1760</v>
      </c>
      <c r="I157">
        <v>15</v>
      </c>
      <c r="J157">
        <v>500</v>
      </c>
      <c r="K157">
        <v>100</v>
      </c>
      <c r="L157" s="9">
        <f>(I157*L$207*G157)/(D157*J157)</f>
        <v>745.29391304347826</v>
      </c>
      <c r="M157" s="5">
        <f t="shared" si="414"/>
        <v>74529391.304347828</v>
      </c>
      <c r="N157" s="51">
        <f>AVERAGE(M157:M159)</f>
        <v>69682718.458734706</v>
      </c>
      <c r="O157" s="5">
        <f>STDEV(M157:M159)</f>
        <v>4824666.2814830309</v>
      </c>
      <c r="P157" s="33">
        <f>M157/U$57</f>
        <v>8.039517911962335E-2</v>
      </c>
      <c r="Q157" s="62">
        <f t="shared" ref="Q157:Q190" si="509">AVERAGE(P157:P159)</f>
        <v>7.516705200442779E-2</v>
      </c>
      <c r="R157" s="7">
        <f t="shared" ref="R157" si="510">STDEV(P157:P159)</f>
        <v>5.2043885385872927E-3</v>
      </c>
      <c r="T157" s="5"/>
    </row>
    <row r="158" spans="1:37" ht="12.75" customHeight="1" x14ac:dyDescent="0.15">
      <c r="A158" t="s">
        <v>169</v>
      </c>
      <c r="C158">
        <v>7162</v>
      </c>
      <c r="D158">
        <v>516</v>
      </c>
      <c r="G158">
        <v>1677</v>
      </c>
      <c r="I158">
        <v>15</v>
      </c>
      <c r="J158">
        <v>500</v>
      </c>
      <c r="K158">
        <v>100</v>
      </c>
      <c r="L158" s="9">
        <f t="shared" ref="L158:L165" si="511">(I158*L$207*G158)/(D158*J158)</f>
        <v>696.38400000000001</v>
      </c>
      <c r="M158" s="5">
        <f t="shared" si="414"/>
        <v>69638400</v>
      </c>
      <c r="P158" s="33">
        <f t="shared" ref="P158:P159" si="512">M158/U$57</f>
        <v>7.5119245489898068E-2</v>
      </c>
      <c r="Q158" s="62"/>
      <c r="R158" s="7"/>
      <c r="T158" s="5"/>
    </row>
    <row r="159" spans="1:37" ht="12.75" customHeight="1" x14ac:dyDescent="0.15">
      <c r="A159" t="s">
        <v>170</v>
      </c>
      <c r="C159">
        <v>6988</v>
      </c>
      <c r="D159">
        <v>501</v>
      </c>
      <c r="G159">
        <v>1517</v>
      </c>
      <c r="I159">
        <v>15</v>
      </c>
      <c r="J159">
        <v>500</v>
      </c>
      <c r="K159">
        <v>100</v>
      </c>
      <c r="L159" s="9">
        <f t="shared" si="511"/>
        <v>648.80364071856286</v>
      </c>
      <c r="M159" s="5">
        <f t="shared" si="414"/>
        <v>64880364.07185629</v>
      </c>
      <c r="P159" s="33">
        <f t="shared" si="512"/>
        <v>6.9986731403761937E-2</v>
      </c>
      <c r="Q159" s="62"/>
      <c r="R159" s="7"/>
      <c r="T159" s="5"/>
      <c r="AI159" s="5">
        <f t="shared" ref="AI159" si="513">U159*10</f>
        <v>0</v>
      </c>
    </row>
    <row r="160" spans="1:37" ht="12.75" customHeight="1" x14ac:dyDescent="0.15">
      <c r="A160" t="s">
        <v>192</v>
      </c>
      <c r="C160">
        <v>6989</v>
      </c>
      <c r="D160">
        <v>506</v>
      </c>
      <c r="G160">
        <v>6066</v>
      </c>
      <c r="I160">
        <v>15</v>
      </c>
      <c r="J160">
        <v>500</v>
      </c>
      <c r="K160">
        <v>100</v>
      </c>
      <c r="L160" s="9">
        <f t="shared" si="511"/>
        <v>2568.7232252964427</v>
      </c>
      <c r="M160" s="5">
        <f t="shared" si="414"/>
        <v>256872322.52964428</v>
      </c>
      <c r="N160" s="51">
        <f t="shared" ref="N160" si="514">AVERAGE(M160:M162)</f>
        <v>222768739.73935094</v>
      </c>
      <c r="O160" s="5">
        <f t="shared" ref="O160" si="515">STDEV(M160:M162)</f>
        <v>29660183.715369262</v>
      </c>
      <c r="P160" s="33">
        <f>M160/U$60</f>
        <v>0.2084383183216921</v>
      </c>
      <c r="Q160" s="62">
        <f t="shared" si="509"/>
        <v>0.18076506269200865</v>
      </c>
      <c r="R160" s="7">
        <f t="shared" ref="R160" si="516">STDEV(P160:P162)</f>
        <v>2.4067672039795197E-2</v>
      </c>
      <c r="T160" s="5"/>
    </row>
    <row r="161" spans="1:35" ht="12.75" customHeight="1" x14ac:dyDescent="0.15">
      <c r="A161" t="s">
        <v>193</v>
      </c>
      <c r="C161">
        <v>6979</v>
      </c>
      <c r="D161">
        <v>500</v>
      </c>
      <c r="G161">
        <v>4864</v>
      </c>
      <c r="I161">
        <v>15</v>
      </c>
      <c r="J161">
        <v>500</v>
      </c>
      <c r="K161">
        <v>100</v>
      </c>
      <c r="L161" s="9">
        <f t="shared" si="511"/>
        <v>2084.4380160000001</v>
      </c>
      <c r="M161" s="5">
        <f t="shared" si="414"/>
        <v>208443801.59999999</v>
      </c>
      <c r="P161" s="33">
        <f t="shared" ref="P161:P162" si="517">M161/U$60</f>
        <v>0.16914113222560351</v>
      </c>
      <c r="Q161" s="62"/>
      <c r="R161" s="7"/>
      <c r="T161" s="5"/>
    </row>
    <row r="162" spans="1:35" ht="12.75" customHeight="1" x14ac:dyDescent="0.15">
      <c r="A162" t="s">
        <v>194</v>
      </c>
      <c r="C162">
        <v>7150</v>
      </c>
      <c r="D162">
        <v>509</v>
      </c>
      <c r="G162">
        <v>4822</v>
      </c>
      <c r="I162">
        <v>15</v>
      </c>
      <c r="J162">
        <v>500</v>
      </c>
      <c r="K162">
        <v>100</v>
      </c>
      <c r="L162" s="9">
        <f t="shared" si="511"/>
        <v>2029.9009508840863</v>
      </c>
      <c r="M162" s="5">
        <f t="shared" si="414"/>
        <v>202990095.08840862</v>
      </c>
      <c r="P162" s="33">
        <f t="shared" si="517"/>
        <v>0.16471573752873039</v>
      </c>
      <c r="Q162" s="62"/>
      <c r="R162" s="7"/>
      <c r="T162" s="5"/>
      <c r="AI162" s="5">
        <f t="shared" ref="AI162" si="518">U162*10</f>
        <v>0</v>
      </c>
    </row>
    <row r="163" spans="1:35" ht="12.75" customHeight="1" x14ac:dyDescent="0.15">
      <c r="A163" t="s">
        <v>215</v>
      </c>
      <c r="C163">
        <v>7119</v>
      </c>
      <c r="D163">
        <v>507</v>
      </c>
      <c r="G163">
        <v>2088</v>
      </c>
      <c r="I163">
        <v>15</v>
      </c>
      <c r="J163">
        <v>500</v>
      </c>
      <c r="K163">
        <v>100</v>
      </c>
      <c r="L163" s="9">
        <f t="shared" si="511"/>
        <v>882.44563313609467</v>
      </c>
      <c r="M163" s="5">
        <f t="shared" si="414"/>
        <v>88244563.313609466</v>
      </c>
      <c r="N163" s="51">
        <f t="shared" ref="N163" si="519">AVERAGE(M163:M165)</f>
        <v>88090328.301622733</v>
      </c>
      <c r="O163" s="5">
        <f t="shared" ref="O163" si="520">STDEV(M163:M165)</f>
        <v>2138865.2204598142</v>
      </c>
      <c r="P163" s="33">
        <f>M163/U$63</f>
        <v>6.3810650845198824E-2</v>
      </c>
      <c r="Q163" s="62">
        <f t="shared" si="509"/>
        <v>6.3699121747785595E-2</v>
      </c>
      <c r="R163" s="7">
        <f t="shared" ref="R163" si="521">STDEV(P163:P165)</f>
        <v>1.5466378512482388E-3</v>
      </c>
      <c r="T163" s="5"/>
    </row>
    <row r="164" spans="1:35" ht="12.75" customHeight="1" x14ac:dyDescent="0.15">
      <c r="A164" t="s">
        <v>216</v>
      </c>
      <c r="C164">
        <v>7091</v>
      </c>
      <c r="D164">
        <v>505</v>
      </c>
      <c r="G164">
        <v>2024</v>
      </c>
      <c r="I164">
        <v>15</v>
      </c>
      <c r="J164">
        <v>500</v>
      </c>
      <c r="K164">
        <v>100</v>
      </c>
      <c r="L164" s="9">
        <f t="shared" si="511"/>
        <v>858.78520396039607</v>
      </c>
      <c r="M164" s="5">
        <f t="shared" si="414"/>
        <v>85878520.396039605</v>
      </c>
      <c r="P164" s="33">
        <f t="shared" ref="P164:P165" si="522">M164/U$63</f>
        <v>6.2099738208448073E-2</v>
      </c>
      <c r="Q164" s="62"/>
      <c r="R164" s="7"/>
      <c r="T164" s="5"/>
    </row>
    <row r="165" spans="1:35" ht="12.75" customHeight="1" x14ac:dyDescent="0.15">
      <c r="A165" t="s">
        <v>217</v>
      </c>
      <c r="C165">
        <v>7045</v>
      </c>
      <c r="D165">
        <v>502</v>
      </c>
      <c r="G165">
        <v>2112</v>
      </c>
      <c r="I165">
        <v>15</v>
      </c>
      <c r="J165">
        <v>500</v>
      </c>
      <c r="K165">
        <v>100</v>
      </c>
      <c r="L165" s="9">
        <f t="shared" si="511"/>
        <v>901.47901195219129</v>
      </c>
      <c r="M165" s="5">
        <f t="shared" si="414"/>
        <v>90147901.195219129</v>
      </c>
      <c r="P165" s="33">
        <f t="shared" si="522"/>
        <v>6.5186976189709908E-2</v>
      </c>
      <c r="Q165" s="62"/>
      <c r="R165" s="7"/>
      <c r="T165" s="5"/>
      <c r="AI165" s="5">
        <f t="shared" ref="AI165" si="523">U165*10</f>
        <v>0</v>
      </c>
    </row>
    <row r="166" spans="1:35" ht="12.75" customHeight="1" x14ac:dyDescent="0.15">
      <c r="A166" t="s">
        <v>171</v>
      </c>
      <c r="C166">
        <v>6826</v>
      </c>
      <c r="D166">
        <v>500</v>
      </c>
      <c r="G166">
        <v>4125</v>
      </c>
      <c r="I166">
        <v>15</v>
      </c>
      <c r="J166">
        <v>1000</v>
      </c>
      <c r="K166">
        <v>100</v>
      </c>
      <c r="L166" s="9">
        <f t="shared" ref="L166:L170" si="524">(I166*L$208*G166)/(D166*J166)</f>
        <v>500.15083532219569</v>
      </c>
      <c r="M166" s="5">
        <f t="shared" si="414"/>
        <v>50015083.532219566</v>
      </c>
      <c r="N166" s="51">
        <f t="shared" ref="N166" si="525">AVERAGE(M166:M168)</f>
        <v>46583017.170176856</v>
      </c>
      <c r="O166" s="5">
        <f t="shared" ref="O166" si="526">STDEV(M166:M168)</f>
        <v>3043823.6108810022</v>
      </c>
      <c r="P166" s="33">
        <f>M166/U$66</f>
        <v>7.8845160006378298E-2</v>
      </c>
      <c r="Q166" s="62">
        <f t="shared" si="509"/>
        <v>7.3434755737165278E-2</v>
      </c>
      <c r="R166" s="7">
        <f t="shared" ref="R166" si="527">STDEV(P166:P168)</f>
        <v>4.7983676659562836E-3</v>
      </c>
      <c r="T166" s="5"/>
    </row>
    <row r="167" spans="1:35" ht="12.75" customHeight="1" x14ac:dyDescent="0.15">
      <c r="A167" t="s">
        <v>172</v>
      </c>
      <c r="C167">
        <v>6786</v>
      </c>
      <c r="D167">
        <v>499</v>
      </c>
      <c r="G167">
        <v>3639</v>
      </c>
      <c r="I167">
        <v>15</v>
      </c>
      <c r="J167">
        <v>1000</v>
      </c>
      <c r="K167">
        <v>100</v>
      </c>
      <c r="L167" s="9">
        <f t="shared" si="524"/>
        <v>442.10818964898772</v>
      </c>
      <c r="M167" s="5">
        <f t="shared" si="414"/>
        <v>44210818.964898773</v>
      </c>
      <c r="P167" s="33">
        <f t="shared" ref="P167:P168" si="528">M167/U$66</f>
        <v>6.9695156923109403E-2</v>
      </c>
      <c r="Q167" s="62"/>
      <c r="R167" s="7"/>
      <c r="T167" s="5"/>
    </row>
    <row r="168" spans="1:35" ht="12.75" customHeight="1" x14ac:dyDescent="0.15">
      <c r="A168" t="s">
        <v>173</v>
      </c>
      <c r="C168">
        <v>6831</v>
      </c>
      <c r="D168">
        <v>497</v>
      </c>
      <c r="G168">
        <v>3732</v>
      </c>
      <c r="I168">
        <v>15</v>
      </c>
      <c r="J168">
        <v>1000</v>
      </c>
      <c r="K168">
        <v>100</v>
      </c>
      <c r="L168" s="9">
        <f t="shared" si="524"/>
        <v>455.23149013412217</v>
      </c>
      <c r="M168" s="5">
        <f t="shared" si="414"/>
        <v>45523149.013412215</v>
      </c>
      <c r="P168" s="33">
        <f t="shared" si="528"/>
        <v>7.1763950282008118E-2</v>
      </c>
      <c r="Q168" s="62"/>
      <c r="R168" s="7"/>
      <c r="T168" s="5"/>
      <c r="AI168" s="5">
        <f t="shared" ref="AI168" si="529">U168*10</f>
        <v>0</v>
      </c>
    </row>
    <row r="169" spans="1:35" ht="12.75" customHeight="1" x14ac:dyDescent="0.15">
      <c r="A169" t="s">
        <v>174</v>
      </c>
      <c r="C169">
        <v>6849</v>
      </c>
      <c r="D169">
        <v>497</v>
      </c>
      <c r="G169">
        <v>3335</v>
      </c>
      <c r="I169">
        <v>15</v>
      </c>
      <c r="J169">
        <v>500</v>
      </c>
      <c r="K169">
        <v>100</v>
      </c>
      <c r="L169" s="9">
        <f t="shared" si="524"/>
        <v>813.61040707250652</v>
      </c>
      <c r="M169" s="5">
        <f t="shared" si="414"/>
        <v>81361040.707250655</v>
      </c>
      <c r="N169" s="51">
        <f t="shared" ref="N169" si="530">AVERAGE(M169:M171)</f>
        <v>77434921.952793464</v>
      </c>
      <c r="O169" s="5">
        <f t="shared" ref="O169" si="531">STDEV(M169:M171)</f>
        <v>3415779.7089452962</v>
      </c>
      <c r="P169" s="33">
        <f>M169/U$69</f>
        <v>0.20454514784918881</v>
      </c>
      <c r="Q169" s="62">
        <f t="shared" si="509"/>
        <v>0.19467471681582138</v>
      </c>
      <c r="R169" s="7">
        <f t="shared" ref="R169" si="532">STDEV(P169:P171)</f>
        <v>8.5874167723644958E-3</v>
      </c>
      <c r="T169" s="5"/>
    </row>
    <row r="170" spans="1:35" ht="12.75" customHeight="1" x14ac:dyDescent="0.15">
      <c r="A170" t="s">
        <v>175</v>
      </c>
      <c r="C170">
        <v>6889</v>
      </c>
      <c r="D170">
        <v>501</v>
      </c>
      <c r="G170">
        <v>3105</v>
      </c>
      <c r="I170">
        <v>15</v>
      </c>
      <c r="J170">
        <v>500</v>
      </c>
      <c r="K170">
        <v>100</v>
      </c>
      <c r="L170" s="9">
        <f t="shared" si="524"/>
        <v>751.45144555757213</v>
      </c>
      <c r="M170" s="5">
        <f t="shared" si="414"/>
        <v>75145144.555757225</v>
      </c>
      <c r="P170" s="33">
        <f t="shared" ref="P170:P171" si="533">M170/U$69</f>
        <v>0.18891811817663054</v>
      </c>
      <c r="Q170" s="62"/>
      <c r="R170" s="7"/>
      <c r="T170" s="5"/>
    </row>
    <row r="171" spans="1:35" ht="12.75" customHeight="1" x14ac:dyDescent="0.15">
      <c r="A171" t="s">
        <v>176</v>
      </c>
      <c r="C171">
        <v>6783</v>
      </c>
      <c r="D171">
        <v>501</v>
      </c>
      <c r="G171">
        <v>3132</v>
      </c>
      <c r="I171">
        <v>15</v>
      </c>
      <c r="J171">
        <v>500</v>
      </c>
      <c r="K171">
        <v>100</v>
      </c>
      <c r="L171" s="9">
        <f t="shared" ref="L171:L192" si="534">(I171*L$208*G171)/(D171*J171)</f>
        <v>757.98580595372505</v>
      </c>
      <c r="M171" s="5">
        <f t="shared" ref="M171:M204" si="535">L171*1000*K171</f>
        <v>75798580.595372498</v>
      </c>
      <c r="P171" s="33">
        <f t="shared" si="533"/>
        <v>0.19056088442164471</v>
      </c>
      <c r="Q171" s="62"/>
      <c r="R171" s="7"/>
      <c r="T171" s="5"/>
      <c r="AI171" s="5">
        <f t="shared" ref="AI171" si="536">T171*10</f>
        <v>0</v>
      </c>
    </row>
    <row r="172" spans="1:35" ht="12.75" customHeight="1" x14ac:dyDescent="0.15">
      <c r="A172" t="s">
        <v>177</v>
      </c>
      <c r="C172">
        <v>6739</v>
      </c>
      <c r="D172">
        <v>496</v>
      </c>
      <c r="G172">
        <v>3593</v>
      </c>
      <c r="I172">
        <v>15</v>
      </c>
      <c r="J172">
        <v>1000</v>
      </c>
      <c r="K172">
        <v>100</v>
      </c>
      <c r="L172" s="9">
        <f t="shared" si="534"/>
        <v>439.15981214874125</v>
      </c>
      <c r="M172" s="5">
        <f t="shared" si="535"/>
        <v>43915981.214874126</v>
      </c>
      <c r="N172" s="51">
        <f t="shared" ref="N172" si="537">AVERAGE(M172:M174)</f>
        <v>47152704.704184093</v>
      </c>
      <c r="O172" s="5">
        <f t="shared" ref="O172" si="538">STDEV(M172:M174)</f>
        <v>2803156.0338066504</v>
      </c>
      <c r="P172" s="33">
        <f>M172/U$72</f>
        <v>6.8789824756349205E-2</v>
      </c>
      <c r="Q172" s="62">
        <f t="shared" si="509"/>
        <v>7.3859816031848255E-2</v>
      </c>
      <c r="R172" s="7">
        <f t="shared" ref="R172" si="539">STDEV(P172:P174)</f>
        <v>4.3908528739636243E-3</v>
      </c>
      <c r="T172" s="5"/>
    </row>
    <row r="173" spans="1:35" ht="12.75" customHeight="1" x14ac:dyDescent="0.15">
      <c r="A173" t="s">
        <v>178</v>
      </c>
      <c r="C173">
        <v>6814</v>
      </c>
      <c r="D173">
        <v>506</v>
      </c>
      <c r="G173">
        <v>4069</v>
      </c>
      <c r="I173">
        <v>15</v>
      </c>
      <c r="J173">
        <v>1000</v>
      </c>
      <c r="K173">
        <v>100</v>
      </c>
      <c r="L173" s="9">
        <f t="shared" si="534"/>
        <v>487.51077947682694</v>
      </c>
      <c r="M173" s="5">
        <f t="shared" si="535"/>
        <v>48751077.947682694</v>
      </c>
      <c r="P173" s="33">
        <f t="shared" ref="P173:P174" si="540">M173/U$72</f>
        <v>7.6363501757951674E-2</v>
      </c>
      <c r="Q173" s="62"/>
      <c r="R173" s="7"/>
      <c r="T173" s="5"/>
    </row>
    <row r="174" spans="1:35" ht="12.75" customHeight="1" x14ac:dyDescent="0.15">
      <c r="A174" t="s">
        <v>179</v>
      </c>
      <c r="C174">
        <v>6910</v>
      </c>
      <c r="D174">
        <v>499</v>
      </c>
      <c r="G174">
        <v>4016</v>
      </c>
      <c r="I174">
        <v>15</v>
      </c>
      <c r="J174">
        <v>1000</v>
      </c>
      <c r="K174">
        <v>100</v>
      </c>
      <c r="L174" s="9">
        <f t="shared" si="534"/>
        <v>487.91054949995453</v>
      </c>
      <c r="M174" s="5">
        <f t="shared" si="535"/>
        <v>48791054.949995451</v>
      </c>
      <c r="P174" s="33">
        <f t="shared" si="540"/>
        <v>7.6426121581243872E-2</v>
      </c>
      <c r="Q174" s="62"/>
      <c r="R174" s="7"/>
      <c r="T174" s="5"/>
      <c r="AI174" s="5">
        <f t="shared" ref="AI174" si="541">T174*10</f>
        <v>0</v>
      </c>
    </row>
    <row r="175" spans="1:35" ht="12.75" customHeight="1" x14ac:dyDescent="0.15">
      <c r="A175" t="s">
        <v>195</v>
      </c>
      <c r="C175">
        <v>6868</v>
      </c>
      <c r="D175">
        <v>502</v>
      </c>
      <c r="G175">
        <v>9460</v>
      </c>
      <c r="I175">
        <v>15</v>
      </c>
      <c r="J175">
        <v>500</v>
      </c>
      <c r="K175">
        <v>100</v>
      </c>
      <c r="L175" s="9">
        <f t="shared" si="534"/>
        <v>2284.8856221890478</v>
      </c>
      <c r="M175" s="5">
        <f t="shared" si="535"/>
        <v>228488562.21890476</v>
      </c>
      <c r="N175" s="51">
        <f t="shared" ref="N175" si="542">AVERAGE(M175:M177)</f>
        <v>189186606.90922156</v>
      </c>
      <c r="O175" s="5">
        <f t="shared" ref="O175" si="543">STDEV(M175:M177)</f>
        <v>34758527.058966465</v>
      </c>
      <c r="P175" s="33">
        <f>M175/U$75</f>
        <v>0.25045991847359111</v>
      </c>
      <c r="Q175" s="62">
        <f t="shared" si="509"/>
        <v>0.20737870501098774</v>
      </c>
      <c r="R175" s="7">
        <f t="shared" ref="R175" si="544">STDEV(P175:P177)</f>
        <v>3.8100891217085618E-2</v>
      </c>
      <c r="T175" s="5"/>
    </row>
    <row r="176" spans="1:35" ht="12.75" customHeight="1" x14ac:dyDescent="0.15">
      <c r="A176" t="s">
        <v>196</v>
      </c>
      <c r="C176">
        <v>6926</v>
      </c>
      <c r="D176">
        <v>502</v>
      </c>
      <c r="G176">
        <v>7311</v>
      </c>
      <c r="I176">
        <v>15</v>
      </c>
      <c r="J176">
        <v>500</v>
      </c>
      <c r="K176">
        <v>100</v>
      </c>
      <c r="L176" s="9">
        <f t="shared" si="534"/>
        <v>1765.8349665776036</v>
      </c>
      <c r="M176" s="5">
        <f t="shared" si="535"/>
        <v>176583496.65776038</v>
      </c>
      <c r="P176" s="33">
        <f t="shared" ref="P176:P177" si="545">M176/U$75</f>
        <v>0.19356368540807875</v>
      </c>
      <c r="Q176" s="62"/>
      <c r="R176" s="7"/>
      <c r="T176" s="5"/>
    </row>
    <row r="177" spans="1:37" ht="12.75" customHeight="1" x14ac:dyDescent="0.15">
      <c r="A177" t="s">
        <v>197</v>
      </c>
      <c r="C177">
        <v>6819</v>
      </c>
      <c r="D177">
        <v>501</v>
      </c>
      <c r="G177">
        <v>6714</v>
      </c>
      <c r="I177">
        <v>15</v>
      </c>
      <c r="J177">
        <v>500</v>
      </c>
      <c r="K177">
        <v>100</v>
      </c>
      <c r="L177" s="9">
        <f t="shared" si="534"/>
        <v>1624.8776185099966</v>
      </c>
      <c r="M177" s="5">
        <f t="shared" si="535"/>
        <v>162487761.85099965</v>
      </c>
      <c r="P177" s="33">
        <f t="shared" si="545"/>
        <v>0.17811251115129334</v>
      </c>
      <c r="Q177" s="62"/>
      <c r="R177" s="7"/>
      <c r="T177" s="5"/>
      <c r="AI177" s="5">
        <f t="shared" ref="AI177" si="546">T177*10</f>
        <v>0</v>
      </c>
    </row>
    <row r="178" spans="1:37" ht="12.75" customHeight="1" x14ac:dyDescent="0.15">
      <c r="A178" t="s">
        <v>198</v>
      </c>
      <c r="C178">
        <v>6803</v>
      </c>
      <c r="D178">
        <v>498</v>
      </c>
      <c r="G178">
        <v>8641</v>
      </c>
      <c r="I178">
        <v>15</v>
      </c>
      <c r="J178">
        <v>500</v>
      </c>
      <c r="K178">
        <v>100</v>
      </c>
      <c r="L178" s="9">
        <f t="shared" si="534"/>
        <v>2103.8351554188112</v>
      </c>
      <c r="M178" s="5">
        <f t="shared" si="535"/>
        <v>210383515.54188114</v>
      </c>
      <c r="N178" s="51">
        <f>AVERAGE(M178:M179)</f>
        <v>202503452.28168043</v>
      </c>
      <c r="O178" s="5">
        <f>STDEV(M178:M179)</f>
        <v>11144092.334933791</v>
      </c>
      <c r="P178" s="33">
        <f>M178/U$78</f>
        <v>0.27551799528548654</v>
      </c>
      <c r="Q178" s="62">
        <f>AVERAGE(P178:P179)</f>
        <v>0.26519827405361507</v>
      </c>
      <c r="R178" s="7">
        <f>STDEV(P178:P179)</f>
        <v>1.4594289726022218E-2</v>
      </c>
      <c r="T178" s="5"/>
    </row>
    <row r="179" spans="1:37" ht="12.75" customHeight="1" x14ac:dyDescent="0.15">
      <c r="A179" t="s">
        <v>199</v>
      </c>
      <c r="C179">
        <v>6890</v>
      </c>
      <c r="D179">
        <v>504</v>
      </c>
      <c r="G179">
        <v>8090</v>
      </c>
      <c r="I179">
        <v>15</v>
      </c>
      <c r="J179">
        <v>500</v>
      </c>
      <c r="K179">
        <v>100</v>
      </c>
      <c r="L179" s="9">
        <f t="shared" si="534"/>
        <v>1946.2338902147972</v>
      </c>
      <c r="M179" s="5">
        <f t="shared" si="535"/>
        <v>194623389.02147973</v>
      </c>
      <c r="P179" s="33">
        <f t="shared" ref="P179:P180" si="547">M179/U$78</f>
        <v>0.2548785528217436</v>
      </c>
      <c r="Q179" s="62"/>
      <c r="R179" s="7"/>
      <c r="T179" s="5"/>
    </row>
    <row r="180" spans="1:37" ht="12.75" customHeight="1" x14ac:dyDescent="0.15">
      <c r="J180">
        <v>500</v>
      </c>
      <c r="L180" s="9" t="e">
        <f t="shared" si="534"/>
        <v>#DIV/0!</v>
      </c>
      <c r="M180" s="5" t="e">
        <f t="shared" si="535"/>
        <v>#DIV/0!</v>
      </c>
      <c r="P180" s="33" t="e">
        <f t="shared" si="547"/>
        <v>#DIV/0!</v>
      </c>
      <c r="Q180" s="62"/>
      <c r="R180" s="7"/>
      <c r="T180" s="5"/>
      <c r="AI180" s="5">
        <f t="shared" ref="AI180" si="548">T180*10</f>
        <v>0</v>
      </c>
    </row>
    <row r="181" spans="1:37" ht="12.75" customHeight="1" x14ac:dyDescent="0.15">
      <c r="A181" t="s">
        <v>200</v>
      </c>
      <c r="C181">
        <v>6787</v>
      </c>
      <c r="D181">
        <v>500</v>
      </c>
      <c r="G181">
        <v>11543</v>
      </c>
      <c r="I181">
        <v>15</v>
      </c>
      <c r="J181">
        <v>500</v>
      </c>
      <c r="K181">
        <v>100</v>
      </c>
      <c r="L181" s="9">
        <f t="shared" si="534"/>
        <v>2799.1471961813841</v>
      </c>
      <c r="M181" s="5">
        <f t="shared" si="535"/>
        <v>279914719.61813837</v>
      </c>
      <c r="N181" s="51">
        <f t="shared" ref="N181" si="549">AVERAGE(M181:M183)</f>
        <v>251378902.7942957</v>
      </c>
      <c r="O181" s="5">
        <f t="shared" ref="O181" si="550">STDEV(M181:M183)</f>
        <v>24715924.852616552</v>
      </c>
      <c r="P181" s="33">
        <f>M181/U$81</f>
        <v>0.26295668789216908</v>
      </c>
      <c r="Q181" s="62">
        <f t="shared" si="509"/>
        <v>0.23614965220454295</v>
      </c>
      <c r="R181" s="7">
        <f t="shared" ref="R181" si="551">STDEV(P181:P183)</f>
        <v>2.3218563662182817E-2</v>
      </c>
      <c r="T181" s="5"/>
    </row>
    <row r="182" spans="1:37" ht="12.75" customHeight="1" x14ac:dyDescent="0.15">
      <c r="A182" t="s">
        <v>201</v>
      </c>
      <c r="C182">
        <v>6838</v>
      </c>
      <c r="D182">
        <v>499</v>
      </c>
      <c r="G182">
        <v>9742</v>
      </c>
      <c r="I182">
        <v>15</v>
      </c>
      <c r="J182">
        <v>500</v>
      </c>
      <c r="K182">
        <v>100</v>
      </c>
      <c r="L182" s="9">
        <f t="shared" si="534"/>
        <v>2367.1437117672094</v>
      </c>
      <c r="M182" s="5">
        <f t="shared" si="535"/>
        <v>236714371.17672092</v>
      </c>
      <c r="P182" s="33">
        <f>M182/U$81</f>
        <v>0.22237353971961168</v>
      </c>
      <c r="Q182" s="62"/>
      <c r="R182" s="7"/>
      <c r="T182" s="5"/>
    </row>
    <row r="183" spans="1:37" ht="12.75" customHeight="1" x14ac:dyDescent="0.15">
      <c r="A183" t="s">
        <v>202</v>
      </c>
      <c r="C183">
        <v>6865</v>
      </c>
      <c r="D183">
        <v>503</v>
      </c>
      <c r="G183">
        <v>9853</v>
      </c>
      <c r="I183">
        <v>15</v>
      </c>
      <c r="J183">
        <v>500</v>
      </c>
      <c r="K183">
        <v>100</v>
      </c>
      <c r="L183" s="9">
        <f t="shared" si="534"/>
        <v>2375.0761758802792</v>
      </c>
      <c r="M183" s="5">
        <f t="shared" si="535"/>
        <v>237507617.58802789</v>
      </c>
      <c r="P183" s="33">
        <f t="shared" ref="P183" si="552">M183/U$81</f>
        <v>0.22311872900184804</v>
      </c>
      <c r="Q183" s="62"/>
      <c r="R183" s="7"/>
      <c r="T183" s="5"/>
      <c r="AI183" s="5">
        <f t="shared" ref="AI183" si="553">T183*10</f>
        <v>0</v>
      </c>
    </row>
    <row r="184" spans="1:37" ht="12.75" customHeight="1" x14ac:dyDescent="0.15">
      <c r="A184" t="s">
        <v>218</v>
      </c>
      <c r="C184">
        <v>6793</v>
      </c>
      <c r="D184">
        <v>496</v>
      </c>
      <c r="G184">
        <v>2283</v>
      </c>
      <c r="I184">
        <v>15</v>
      </c>
      <c r="J184">
        <v>500</v>
      </c>
      <c r="K184">
        <v>100</v>
      </c>
      <c r="L184" s="9">
        <f t="shared" si="534"/>
        <v>558.08619601201019</v>
      </c>
      <c r="M184" s="5">
        <f t="shared" si="535"/>
        <v>55808619.60120102</v>
      </c>
      <c r="N184" s="51">
        <f t="shared" ref="N184" si="554">AVERAGE(M184:M186)</f>
        <v>64255261.832996167</v>
      </c>
      <c r="O184" s="5">
        <f t="shared" ref="O184" si="555">STDEV(M184:M186)</f>
        <v>8953263.0991062131</v>
      </c>
      <c r="P184" s="33">
        <f>M184/U$84</f>
        <v>8.57616701531521E-2</v>
      </c>
      <c r="Q184" s="62">
        <f t="shared" si="509"/>
        <v>9.8741710694583276E-2</v>
      </c>
      <c r="R184" s="7">
        <f t="shared" ref="R184" si="556">STDEV(P184:P186)</f>
        <v>1.3758569951861248E-2</v>
      </c>
      <c r="T184" s="5"/>
    </row>
    <row r="185" spans="1:37" ht="12.75" customHeight="1" x14ac:dyDescent="0.15">
      <c r="A185" t="s">
        <v>219</v>
      </c>
      <c r="C185">
        <v>6849</v>
      </c>
      <c r="D185">
        <v>500</v>
      </c>
      <c r="G185">
        <v>2611</v>
      </c>
      <c r="I185">
        <v>15</v>
      </c>
      <c r="J185">
        <v>500</v>
      </c>
      <c r="K185">
        <v>100</v>
      </c>
      <c r="L185" s="9">
        <f t="shared" si="534"/>
        <v>633.1606453460621</v>
      </c>
      <c r="M185" s="5">
        <f t="shared" si="535"/>
        <v>63316064.534606211</v>
      </c>
      <c r="P185" s="33">
        <f t="shared" ref="P185:P186" si="557">M185/U$84</f>
        <v>9.72984367077184E-2</v>
      </c>
      <c r="Q185" s="62"/>
      <c r="R185" s="7"/>
      <c r="T185" s="5"/>
    </row>
    <row r="186" spans="1:37" ht="12.75" customHeight="1" x14ac:dyDescent="0.15">
      <c r="A186" t="s">
        <v>220</v>
      </c>
      <c r="C186">
        <v>6908</v>
      </c>
      <c r="D186">
        <v>503</v>
      </c>
      <c r="G186">
        <v>3055</v>
      </c>
      <c r="I186">
        <v>15</v>
      </c>
      <c r="J186">
        <v>500</v>
      </c>
      <c r="K186">
        <v>100</v>
      </c>
      <c r="L186" s="9">
        <f t="shared" si="534"/>
        <v>736.41101363181281</v>
      </c>
      <c r="M186" s="5">
        <f t="shared" si="535"/>
        <v>73641101.363181278</v>
      </c>
      <c r="P186" s="33">
        <f t="shared" si="557"/>
        <v>0.11316502522287936</v>
      </c>
      <c r="Q186" s="62"/>
      <c r="R186" s="7"/>
      <c r="T186" s="5"/>
      <c r="AI186" s="5">
        <f t="shared" ref="AI186" si="558">T186*10</f>
        <v>0</v>
      </c>
    </row>
    <row r="187" spans="1:37" ht="12.75" customHeight="1" x14ac:dyDescent="0.15">
      <c r="A187" t="s">
        <v>221</v>
      </c>
      <c r="C187">
        <v>6820</v>
      </c>
      <c r="D187">
        <v>499</v>
      </c>
      <c r="G187">
        <v>3430</v>
      </c>
      <c r="I187">
        <v>15</v>
      </c>
      <c r="J187">
        <v>500</v>
      </c>
      <c r="K187">
        <v>100</v>
      </c>
      <c r="L187" s="9">
        <f t="shared" si="534"/>
        <v>833.43286094862754</v>
      </c>
      <c r="M187" s="5">
        <f t="shared" si="535"/>
        <v>83343286.094862759</v>
      </c>
      <c r="N187" s="51">
        <f t="shared" ref="N187" si="559">AVERAGE(M187:M189)</f>
        <v>89948973.33746852</v>
      </c>
      <c r="O187" s="5">
        <f t="shared" ref="O187" si="560">STDEV(M187:M189)</f>
        <v>8536965.940231856</v>
      </c>
      <c r="P187" s="33">
        <f>M187/U$87</f>
        <v>0.12498423407142659</v>
      </c>
      <c r="Q187" s="62">
        <f t="shared" si="509"/>
        <v>0.13489033208144213</v>
      </c>
      <c r="R187" s="7">
        <f t="shared" ref="R187" si="561">STDEV(P187:P189)</f>
        <v>1.2802304772567675E-2</v>
      </c>
      <c r="T187" s="5"/>
    </row>
    <row r="188" spans="1:37" ht="12.75" customHeight="1" x14ac:dyDescent="0.15">
      <c r="A188" t="s">
        <v>222</v>
      </c>
      <c r="C188">
        <v>6861</v>
      </c>
      <c r="D188">
        <v>501</v>
      </c>
      <c r="G188">
        <v>4115</v>
      </c>
      <c r="I188">
        <v>15</v>
      </c>
      <c r="J188">
        <v>500</v>
      </c>
      <c r="K188">
        <v>100</v>
      </c>
      <c r="L188" s="9">
        <f t="shared" si="534"/>
        <v>995.88492704328803</v>
      </c>
      <c r="M188" s="5">
        <f t="shared" si="535"/>
        <v>99588492.704328805</v>
      </c>
      <c r="P188" s="33">
        <f t="shared" ref="P188:P189" si="562">M188/U$87</f>
        <v>0.14934606092698349</v>
      </c>
      <c r="Q188" s="62"/>
      <c r="R188" s="7"/>
      <c r="T188" s="5"/>
    </row>
    <row r="189" spans="1:37" ht="12.75" customHeight="1" x14ac:dyDescent="0.15">
      <c r="A189" t="s">
        <v>223</v>
      </c>
      <c r="C189">
        <v>6814</v>
      </c>
      <c r="D189">
        <v>499</v>
      </c>
      <c r="G189">
        <v>3577</v>
      </c>
      <c r="I189">
        <v>15</v>
      </c>
      <c r="J189">
        <v>500</v>
      </c>
      <c r="K189">
        <v>100</v>
      </c>
      <c r="L189" s="9">
        <f t="shared" si="534"/>
        <v>869.15141213214019</v>
      </c>
      <c r="M189" s="5">
        <f t="shared" si="535"/>
        <v>86915141.213214025</v>
      </c>
      <c r="P189" s="33">
        <f t="shared" si="562"/>
        <v>0.13034070124591629</v>
      </c>
      <c r="Q189" s="62"/>
      <c r="R189" s="7"/>
      <c r="T189" s="5"/>
      <c r="AI189" s="5">
        <f t="shared" ref="AI189" si="563">T189*10</f>
        <v>0</v>
      </c>
    </row>
    <row r="190" spans="1:37" ht="12.75" customHeight="1" x14ac:dyDescent="0.15">
      <c r="A190" t="s">
        <v>224</v>
      </c>
      <c r="C190">
        <v>6768</v>
      </c>
      <c r="D190">
        <v>499</v>
      </c>
      <c r="G190">
        <v>7891</v>
      </c>
      <c r="I190">
        <v>15</v>
      </c>
      <c r="J190">
        <v>500</v>
      </c>
      <c r="K190">
        <v>100</v>
      </c>
      <c r="L190" s="9">
        <f t="shared" si="534"/>
        <v>1917.3815468646123</v>
      </c>
      <c r="M190" s="5">
        <f t="shared" si="535"/>
        <v>191738154.68646124</v>
      </c>
      <c r="N190" s="51">
        <f t="shared" ref="N190" si="564">AVERAGE(M190:M192)</f>
        <v>184931969.81246158</v>
      </c>
      <c r="O190" s="5">
        <f t="shared" ref="O190" si="565">STDEV(M190:M192)</f>
        <v>6337648.322387835</v>
      </c>
      <c r="P190" s="33">
        <f>M190/U$90</f>
        <v>0.17890508171756755</v>
      </c>
      <c r="Q190" s="62">
        <f t="shared" si="509"/>
        <v>0.17255443615586938</v>
      </c>
      <c r="R190" s="7">
        <f t="shared" ref="R190" si="566">STDEV(P190:P192)</f>
        <v>5.9134682550173734E-3</v>
      </c>
      <c r="T190" s="5"/>
    </row>
    <row r="191" spans="1:37" ht="12.75" customHeight="1" x14ac:dyDescent="0.15">
      <c r="A191" t="s">
        <v>225</v>
      </c>
      <c r="C191">
        <v>6808</v>
      </c>
      <c r="D191">
        <v>499</v>
      </c>
      <c r="G191">
        <v>7375</v>
      </c>
      <c r="I191">
        <v>15</v>
      </c>
      <c r="J191">
        <v>500</v>
      </c>
      <c r="K191">
        <v>100</v>
      </c>
      <c r="L191" s="9">
        <f t="shared" si="534"/>
        <v>1792.0021427102413</v>
      </c>
      <c r="M191" s="5">
        <f t="shared" si="535"/>
        <v>179200214.27102414</v>
      </c>
      <c r="P191" s="33">
        <f t="shared" ref="P191" si="567">M191/U$90</f>
        <v>0.167206308157022</v>
      </c>
      <c r="Q191" s="62"/>
      <c r="R191" s="7"/>
      <c r="T191" s="5"/>
    </row>
    <row r="192" spans="1:37" s="2" customFormat="1" ht="12.75" customHeight="1" x14ac:dyDescent="0.15">
      <c r="A192" s="2" t="s">
        <v>226</v>
      </c>
      <c r="C192" s="2">
        <v>6826</v>
      </c>
      <c r="D192" s="2">
        <v>501</v>
      </c>
      <c r="G192" s="2">
        <v>7597</v>
      </c>
      <c r="I192" s="2">
        <v>15</v>
      </c>
      <c r="J192" s="2">
        <v>500</v>
      </c>
      <c r="K192" s="2">
        <v>100</v>
      </c>
      <c r="L192" s="9">
        <f t="shared" si="534"/>
        <v>1838.5754047989938</v>
      </c>
      <c r="M192" s="5">
        <f t="shared" si="535"/>
        <v>183857540.47989938</v>
      </c>
      <c r="N192" s="51"/>
      <c r="O192" s="5"/>
      <c r="P192" s="33">
        <f>M192/U$90</f>
        <v>0.17155191859301849</v>
      </c>
      <c r="Q192" s="74"/>
      <c r="R192" s="8"/>
      <c r="S192" s="6"/>
      <c r="T192" s="6"/>
      <c r="U192" s="30"/>
      <c r="V192" s="6"/>
      <c r="W192" s="68"/>
      <c r="X192" s="74"/>
      <c r="Y192" s="8"/>
      <c r="Z192" s="8"/>
      <c r="AA192" s="8"/>
      <c r="AB192" s="8"/>
      <c r="AC192" s="8"/>
      <c r="AI192" s="5">
        <f t="shared" ref="AI192" si="568">T192*10</f>
        <v>0</v>
      </c>
      <c r="AK192"/>
    </row>
    <row r="193" spans="1:37" ht="12.75" customHeight="1" x14ac:dyDescent="0.15">
      <c r="A193" t="s">
        <v>241</v>
      </c>
      <c r="C193">
        <v>2138</v>
      </c>
      <c r="D193">
        <v>482</v>
      </c>
      <c r="G193" s="3">
        <v>2754</v>
      </c>
      <c r="I193">
        <v>15</v>
      </c>
      <c r="J193">
        <v>500</v>
      </c>
      <c r="K193">
        <v>100</v>
      </c>
      <c r="L193" s="9">
        <f>(I193*L$209*G193)/(D193*J193)</f>
        <v>952.74183557212177</v>
      </c>
      <c r="M193" s="5">
        <f t="shared" si="535"/>
        <v>95274183.557212174</v>
      </c>
      <c r="N193" s="51">
        <f>AVERAGE(M193:M195)</f>
        <v>112193695.08404247</v>
      </c>
      <c r="O193" s="5">
        <f>STDEV(M193:M195)</f>
        <v>25283904.595467448</v>
      </c>
      <c r="P193" s="33">
        <f>M193/U102</f>
        <v>5.894949620011472E-2</v>
      </c>
      <c r="Q193" s="62">
        <f t="shared" ref="Q193:Q202" si="569">AVERAGE(P193:P195)</f>
        <v>6.9418194468830324E-2</v>
      </c>
      <c r="R193" s="7">
        <f t="shared" ref="R193" si="570">STDEV(P193:P195)</f>
        <v>1.5644043141860527E-2</v>
      </c>
      <c r="T193" s="5"/>
    </row>
    <row r="194" spans="1:37" ht="12.75" customHeight="1" x14ac:dyDescent="0.15">
      <c r="A194" t="s">
        <v>242</v>
      </c>
      <c r="C194">
        <v>2098</v>
      </c>
      <c r="D194">
        <v>480</v>
      </c>
      <c r="G194">
        <v>2880</v>
      </c>
      <c r="I194">
        <v>15</v>
      </c>
      <c r="J194">
        <v>500</v>
      </c>
      <c r="K194">
        <v>100</v>
      </c>
      <c r="L194" s="9">
        <f t="shared" ref="L194:L195" si="571">(I194*L$209*G194)/(D194*J194)</f>
        <v>1000.4827118644067</v>
      </c>
      <c r="M194" s="5">
        <f t="shared" si="535"/>
        <v>100048271.18644068</v>
      </c>
      <c r="P194" s="33">
        <f>M194/U$102</f>
        <v>6.1903392523867742E-2</v>
      </c>
      <c r="Q194" s="77"/>
      <c r="R194" s="14"/>
      <c r="S194" s="13"/>
      <c r="T194" s="5"/>
    </row>
    <row r="195" spans="1:37" ht="12.75" customHeight="1" x14ac:dyDescent="0.15">
      <c r="A195" t="s">
        <v>243</v>
      </c>
      <c r="C195">
        <v>2142</v>
      </c>
      <c r="D195">
        <v>490</v>
      </c>
      <c r="G195">
        <v>4151</v>
      </c>
      <c r="I195">
        <v>15</v>
      </c>
      <c r="J195">
        <v>500</v>
      </c>
      <c r="K195">
        <v>100</v>
      </c>
      <c r="L195" s="9">
        <f t="shared" si="571"/>
        <v>1412.5863050847458</v>
      </c>
      <c r="M195" s="5">
        <f t="shared" si="535"/>
        <v>141258630.50847459</v>
      </c>
      <c r="P195" s="33">
        <f>M195/U$102</f>
        <v>8.740169468250851E-2</v>
      </c>
      <c r="Q195" s="77"/>
      <c r="R195" s="14"/>
      <c r="S195" s="13"/>
      <c r="T195" s="5"/>
      <c r="AI195" s="5">
        <f t="shared" ref="AI195" si="572">T195*10</f>
        <v>0</v>
      </c>
    </row>
    <row r="196" spans="1:37" ht="12.75" customHeight="1" x14ac:dyDescent="0.15">
      <c r="A196" t="s">
        <v>244</v>
      </c>
      <c r="C196">
        <v>2096</v>
      </c>
      <c r="D196">
        <v>484</v>
      </c>
      <c r="G196">
        <v>3655</v>
      </c>
      <c r="I196">
        <v>15</v>
      </c>
      <c r="J196">
        <v>500</v>
      </c>
      <c r="K196">
        <v>100</v>
      </c>
      <c r="L196" s="9">
        <f>(I196*L$210*G196)/(D196*J196)</f>
        <v>1042.1025724595506</v>
      </c>
      <c r="M196" s="5">
        <f t="shared" si="535"/>
        <v>104210257.24595505</v>
      </c>
      <c r="N196" s="51">
        <f t="shared" ref="N196" si="573">AVERAGE(M196:M198)</f>
        <v>97393353.814124122</v>
      </c>
      <c r="O196" s="5">
        <f t="shared" ref="O196" si="574">STDEV(M196:M198)</f>
        <v>11606827.591517426</v>
      </c>
      <c r="P196" s="33">
        <f>M196/U$93</f>
        <v>7.4410595492690218E-2</v>
      </c>
      <c r="Q196" s="77">
        <f t="shared" si="569"/>
        <v>6.9543033918770467E-2</v>
      </c>
      <c r="R196" s="14">
        <f t="shared" ref="R196" si="575">STDEV(P196:P198)</f>
        <v>8.2877729667951913E-3</v>
      </c>
      <c r="S196" s="13"/>
      <c r="T196" s="5"/>
    </row>
    <row r="197" spans="1:37" ht="12.75" customHeight="1" x14ac:dyDescent="0.15">
      <c r="A197" t="s">
        <v>245</v>
      </c>
      <c r="C197">
        <v>2082</v>
      </c>
      <c r="D197">
        <v>474</v>
      </c>
      <c r="G197">
        <v>2885</v>
      </c>
      <c r="I197">
        <v>15</v>
      </c>
      <c r="J197">
        <v>500</v>
      </c>
      <c r="K197">
        <v>100</v>
      </c>
      <c r="L197" s="9">
        <f>(I197*L$210*G197)/(D197*J197)</f>
        <v>839.91613478338377</v>
      </c>
      <c r="M197" s="5">
        <f t="shared" si="535"/>
        <v>83991613.478338376</v>
      </c>
      <c r="P197" s="33">
        <f t="shared" ref="P197:P198" si="576">M197/U$93</f>
        <v>5.9973616230158712E-2</v>
      </c>
      <c r="Q197" s="77"/>
      <c r="R197" s="14"/>
      <c r="S197" s="13"/>
      <c r="T197" s="5"/>
    </row>
    <row r="198" spans="1:37" ht="12.75" customHeight="1" x14ac:dyDescent="0.15">
      <c r="A198" t="s">
        <v>246</v>
      </c>
      <c r="C198">
        <v>2070</v>
      </c>
      <c r="D198">
        <v>488</v>
      </c>
      <c r="G198">
        <v>3677</v>
      </c>
      <c r="I198">
        <v>15</v>
      </c>
      <c r="J198">
        <v>500</v>
      </c>
      <c r="K198">
        <v>100</v>
      </c>
      <c r="L198" s="9">
        <f t="shared" ref="L198:L204" si="577">(I198*L$210*G198)/(D198*J198)</f>
        <v>1039.7819071807896</v>
      </c>
      <c r="M198" s="5">
        <f t="shared" si="535"/>
        <v>103978190.71807896</v>
      </c>
      <c r="P198" s="33">
        <f t="shared" si="576"/>
        <v>7.4244890033462477E-2</v>
      </c>
      <c r="Q198" s="77"/>
      <c r="R198" s="14"/>
      <c r="S198" s="13"/>
      <c r="T198" s="5"/>
      <c r="AI198" s="5">
        <f t="shared" ref="AI198" si="578">T198*10</f>
        <v>0</v>
      </c>
    </row>
    <row r="199" spans="1:37" ht="12.75" customHeight="1" x14ac:dyDescent="0.15">
      <c r="A199" t="s">
        <v>247</v>
      </c>
      <c r="C199">
        <v>2088</v>
      </c>
      <c r="D199">
        <v>480</v>
      </c>
      <c r="G199">
        <v>2513</v>
      </c>
      <c r="I199">
        <v>15</v>
      </c>
      <c r="J199">
        <v>500</v>
      </c>
      <c r="K199">
        <v>100</v>
      </c>
      <c r="L199" s="9">
        <f t="shared" si="577"/>
        <v>722.46980281690139</v>
      </c>
      <c r="M199" s="5">
        <f t="shared" si="535"/>
        <v>72246980.281690136</v>
      </c>
      <c r="N199" s="51">
        <f t="shared" ref="N199" si="579">AVERAGE(M199:M201)</f>
        <v>79155767.674073651</v>
      </c>
      <c r="O199" s="5">
        <f t="shared" ref="O199" si="580">STDEV(M199:M201)</f>
        <v>8392488.669180382</v>
      </c>
      <c r="P199" s="33">
        <f>M199/U$96</f>
        <v>5.0884738212248676E-2</v>
      </c>
      <c r="Q199" s="77">
        <f t="shared" si="569"/>
        <v>5.5750710969238969E-2</v>
      </c>
      <c r="R199" s="14">
        <f t="shared" ref="R199" si="581">STDEV(P199:P201)</f>
        <v>5.9109680046895464E-3</v>
      </c>
      <c r="S199" s="13"/>
      <c r="T199" s="5"/>
    </row>
    <row r="200" spans="1:37" ht="12.75" customHeight="1" x14ac:dyDescent="0.15">
      <c r="A200" t="s">
        <v>248</v>
      </c>
      <c r="C200">
        <v>2092</v>
      </c>
      <c r="D200">
        <v>484</v>
      </c>
      <c r="G200">
        <v>2691</v>
      </c>
      <c r="I200">
        <v>15</v>
      </c>
      <c r="J200">
        <v>500</v>
      </c>
      <c r="K200">
        <v>100</v>
      </c>
      <c r="L200" s="9">
        <f t="shared" si="577"/>
        <v>767.24980095448723</v>
      </c>
      <c r="M200" s="5">
        <f t="shared" si="535"/>
        <v>76724980.095448717</v>
      </c>
      <c r="P200" s="33">
        <f t="shared" ref="P200:P201" si="582">M200/U$96</f>
        <v>5.4038667239443623E-2</v>
      </c>
      <c r="Q200" s="77"/>
      <c r="R200" s="14"/>
      <c r="S200" s="13"/>
      <c r="T200" s="5"/>
    </row>
    <row r="201" spans="1:37" ht="12.75" customHeight="1" x14ac:dyDescent="0.15">
      <c r="A201" t="s">
        <v>249</v>
      </c>
      <c r="C201">
        <v>2084</v>
      </c>
      <c r="D201">
        <v>482</v>
      </c>
      <c r="G201">
        <v>3091</v>
      </c>
      <c r="I201">
        <v>15</v>
      </c>
      <c r="J201">
        <v>500</v>
      </c>
      <c r="K201">
        <v>100</v>
      </c>
      <c r="L201" s="9">
        <f t="shared" si="577"/>
        <v>884.95342645082098</v>
      </c>
      <c r="M201" s="5">
        <f t="shared" si="535"/>
        <v>88495342.645082101</v>
      </c>
      <c r="P201" s="33">
        <f t="shared" si="582"/>
        <v>6.2328727456024614E-2</v>
      </c>
      <c r="Q201" s="77"/>
      <c r="R201" s="14"/>
      <c r="S201" s="13"/>
      <c r="T201" s="5"/>
      <c r="AI201" s="5">
        <f t="shared" ref="AI201" si="583">T201*10</f>
        <v>0</v>
      </c>
    </row>
    <row r="202" spans="1:37" ht="12.75" customHeight="1" x14ac:dyDescent="0.15">
      <c r="A202" t="s">
        <v>250</v>
      </c>
      <c r="C202">
        <v>2090</v>
      </c>
      <c r="D202">
        <v>478</v>
      </c>
      <c r="G202">
        <v>2037</v>
      </c>
      <c r="I202">
        <v>15</v>
      </c>
      <c r="J202">
        <v>500</v>
      </c>
      <c r="K202">
        <v>100</v>
      </c>
      <c r="L202" s="9">
        <f t="shared" si="577"/>
        <v>588.07346101714893</v>
      </c>
      <c r="M202" s="5">
        <f t="shared" si="535"/>
        <v>58807346.101714894</v>
      </c>
      <c r="N202" s="51">
        <f t="shared" ref="N202" si="584">AVERAGE(M202:M204)</f>
        <v>57923390.09528134</v>
      </c>
      <c r="O202" s="5">
        <f t="shared" ref="O202" si="585">STDEV(M202:M204)</f>
        <v>802737.14937981754</v>
      </c>
      <c r="P202" s="33">
        <f>M202/U$99</f>
        <v>9.7487590952343689E-2</v>
      </c>
      <c r="Q202" s="77">
        <f t="shared" si="569"/>
        <v>9.602221719740478E-2</v>
      </c>
      <c r="R202" s="14">
        <f t="shared" ref="R202" si="586">STDEV(P202:P204)</f>
        <v>1.3307335910999101E-3</v>
      </c>
      <c r="S202" s="13"/>
      <c r="T202" s="5"/>
    </row>
    <row r="203" spans="1:37" ht="12.75" customHeight="1" x14ac:dyDescent="0.15">
      <c r="A203" t="s">
        <v>251</v>
      </c>
      <c r="C203">
        <v>2097</v>
      </c>
      <c r="D203">
        <v>480</v>
      </c>
      <c r="G203">
        <v>1991</v>
      </c>
      <c r="I203">
        <v>15</v>
      </c>
      <c r="J203">
        <v>500</v>
      </c>
      <c r="K203">
        <v>100</v>
      </c>
      <c r="L203" s="9">
        <f t="shared" si="577"/>
        <v>572.39847887323936</v>
      </c>
      <c r="M203" s="5">
        <f t="shared" si="535"/>
        <v>57239847.887323938</v>
      </c>
      <c r="P203" s="33">
        <f t="shared" ref="P203:P204" si="587">M203/U$99</f>
        <v>9.4889078438638891E-2</v>
      </c>
      <c r="Q203" s="77"/>
      <c r="R203" s="14"/>
      <c r="S203" s="13"/>
      <c r="T203" s="5"/>
    </row>
    <row r="204" spans="1:37" ht="12.75" customHeight="1" x14ac:dyDescent="0.15">
      <c r="A204" t="s">
        <v>252</v>
      </c>
      <c r="C204">
        <v>2090</v>
      </c>
      <c r="D204">
        <v>492</v>
      </c>
      <c r="G204">
        <v>2058</v>
      </c>
      <c r="I204">
        <v>15</v>
      </c>
      <c r="J204">
        <v>500</v>
      </c>
      <c r="K204">
        <v>100</v>
      </c>
      <c r="L204" s="9">
        <f t="shared" si="577"/>
        <v>577.22976296805211</v>
      </c>
      <c r="M204" s="5">
        <f t="shared" si="535"/>
        <v>57722976.296805203</v>
      </c>
      <c r="P204" s="33">
        <f t="shared" si="587"/>
        <v>9.5689982201231788E-2</v>
      </c>
      <c r="Q204" s="77"/>
      <c r="R204" s="14"/>
      <c r="S204" s="13"/>
      <c r="T204" s="5"/>
      <c r="AI204" s="5">
        <f t="shared" ref="AI204" si="588">T204*10</f>
        <v>0</v>
      </c>
    </row>
    <row r="205" spans="1:37" s="19" customFormat="1" ht="12.75" customHeight="1" x14ac:dyDescent="0.15">
      <c r="D205" s="19" t="s">
        <v>59</v>
      </c>
      <c r="E205" s="19" t="s">
        <v>57</v>
      </c>
      <c r="F205" s="19" t="s">
        <v>56</v>
      </c>
      <c r="G205" s="19" t="s">
        <v>58</v>
      </c>
      <c r="H205" s="19" t="s">
        <v>58</v>
      </c>
      <c r="L205" s="20" t="s">
        <v>60</v>
      </c>
      <c r="M205" s="21"/>
      <c r="N205" s="50"/>
      <c r="O205" s="21"/>
      <c r="P205" s="22"/>
      <c r="Q205" s="75"/>
      <c r="R205" s="17"/>
      <c r="S205" s="17"/>
      <c r="U205" s="27"/>
      <c r="V205" s="21"/>
      <c r="W205" s="63"/>
      <c r="X205" s="70"/>
      <c r="Y205" s="23"/>
      <c r="Z205" s="23"/>
      <c r="AA205" s="23"/>
      <c r="AB205" s="23"/>
      <c r="AC205" s="23"/>
      <c r="AI205"/>
      <c r="AK205"/>
    </row>
    <row r="206" spans="1:37" ht="12.75" customHeight="1" x14ac:dyDescent="0.15">
      <c r="A206" t="s">
        <v>54</v>
      </c>
      <c r="B206" s="1" t="s">
        <v>77</v>
      </c>
      <c r="C206">
        <v>7016</v>
      </c>
      <c r="D206">
        <v>508</v>
      </c>
      <c r="E206">
        <v>500</v>
      </c>
      <c r="F206">
        <v>10</v>
      </c>
      <c r="G206">
        <v>50400</v>
      </c>
      <c r="H206">
        <v>609</v>
      </c>
      <c r="L206" s="9">
        <f>(G206*D206)/(H206*F206)</f>
        <v>4204.1379310344828</v>
      </c>
      <c r="Q206" s="62"/>
    </row>
    <row r="207" spans="1:37" ht="12.75" customHeight="1" x14ac:dyDescent="0.15">
      <c r="A207" s="1" t="s">
        <v>227</v>
      </c>
      <c r="B207" s="1" t="s">
        <v>76</v>
      </c>
      <c r="C207">
        <v>6717</v>
      </c>
      <c r="D207">
        <v>496</v>
      </c>
      <c r="E207">
        <v>500</v>
      </c>
      <c r="F207">
        <v>10</v>
      </c>
      <c r="G207">
        <v>50400</v>
      </c>
      <c r="H207">
        <v>350</v>
      </c>
      <c r="L207" s="9">
        <f>(G207*D207)/(H207*F207)</f>
        <v>7142.4</v>
      </c>
      <c r="AI207" s="5">
        <f t="shared" ref="AI207" si="589">T207*10</f>
        <v>0</v>
      </c>
    </row>
    <row r="208" spans="1:37" ht="12.75" customHeight="1" x14ac:dyDescent="0.15">
      <c r="A208" s="1" t="s">
        <v>228</v>
      </c>
      <c r="B208" s="1" t="s">
        <v>76</v>
      </c>
      <c r="C208">
        <v>6927</v>
      </c>
      <c r="D208">
        <v>504</v>
      </c>
      <c r="E208">
        <v>500</v>
      </c>
      <c r="F208">
        <v>15</v>
      </c>
      <c r="G208">
        <v>50400</v>
      </c>
      <c r="H208">
        <v>419</v>
      </c>
      <c r="L208" s="9">
        <f t="shared" ref="L208:L212" si="590">(G208*D208)/(H208*F208)</f>
        <v>4041.6229116945105</v>
      </c>
    </row>
    <row r="209" spans="1:35" ht="12.75" customHeight="1" x14ac:dyDescent="0.15">
      <c r="A209" s="1" t="s">
        <v>253</v>
      </c>
      <c r="B209" s="1" t="s">
        <v>75</v>
      </c>
      <c r="C209">
        <v>2015</v>
      </c>
      <c r="D209">
        <v>488</v>
      </c>
      <c r="E209">
        <v>500</v>
      </c>
      <c r="F209">
        <v>15</v>
      </c>
      <c r="G209">
        <v>50400</v>
      </c>
      <c r="H209">
        <v>295</v>
      </c>
      <c r="L209" s="9">
        <f t="shared" si="590"/>
        <v>5558.2372881355932</v>
      </c>
    </row>
    <row r="210" spans="1:35" ht="12.75" customHeight="1" x14ac:dyDescent="0.15">
      <c r="A210" s="1" t="s">
        <v>254</v>
      </c>
      <c r="B210" s="1" t="s">
        <v>75</v>
      </c>
      <c r="C210">
        <v>2141</v>
      </c>
      <c r="D210">
        <v>486</v>
      </c>
      <c r="E210">
        <v>500</v>
      </c>
      <c r="F210">
        <v>15</v>
      </c>
      <c r="G210">
        <v>50400</v>
      </c>
      <c r="H210">
        <v>355</v>
      </c>
      <c r="L210" s="9">
        <f t="shared" si="590"/>
        <v>4599.8873239436616</v>
      </c>
      <c r="AI210" s="5">
        <f t="shared" ref="AI210" si="591">T210*10</f>
        <v>0</v>
      </c>
    </row>
    <row r="211" spans="1:35" ht="12.75" customHeight="1" x14ac:dyDescent="0.15">
      <c r="A211" s="1" t="s">
        <v>154</v>
      </c>
      <c r="B211" s="1" t="s">
        <v>74</v>
      </c>
      <c r="C211">
        <v>2166</v>
      </c>
      <c r="D211">
        <v>496</v>
      </c>
      <c r="E211">
        <v>500</v>
      </c>
      <c r="F211">
        <v>15</v>
      </c>
      <c r="G211">
        <v>50400</v>
      </c>
      <c r="H211">
        <v>337</v>
      </c>
      <c r="L211" s="9">
        <f t="shared" si="590"/>
        <v>4945.281899109792</v>
      </c>
    </row>
    <row r="212" spans="1:35" ht="12.75" customHeight="1" x14ac:dyDescent="0.15">
      <c r="A212" s="1" t="s">
        <v>155</v>
      </c>
      <c r="B212" s="1" t="s">
        <v>74</v>
      </c>
      <c r="C212">
        <v>2164</v>
      </c>
      <c r="D212">
        <v>612</v>
      </c>
      <c r="E212">
        <v>500</v>
      </c>
      <c r="F212">
        <v>15</v>
      </c>
      <c r="G212">
        <v>50400</v>
      </c>
      <c r="H212">
        <v>534</v>
      </c>
      <c r="L212" s="9">
        <f t="shared" si="590"/>
        <v>3850.7865168539324</v>
      </c>
    </row>
    <row r="213" spans="1:35" x14ac:dyDescent="0.15">
      <c r="AI213" s="5">
        <f t="shared" ref="AI213" si="592">T213*10</f>
        <v>0</v>
      </c>
    </row>
  </sheetData>
  <sortState ref="A35:G133">
    <sortCondition ref="A35:A133"/>
  </sortState>
  <mergeCells count="1">
    <mergeCell ref="A1:I5"/>
  </mergeCells>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Cellcounts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2019-10-23T13:46:14Z</dcterms:created>
  <dcterms:modified xsi:type="dcterms:W3CDTF">2020-10-23T18:12:33Z</dcterms:modified>
</cp:coreProperties>
</file>