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hrynlangenfeld/Box Sync/USDA_PIRE (Emily Marie Crossette)/ARGs in Phages/Protocols/Concentration Methods_Figures and Data/SI/"/>
    </mc:Choice>
  </mc:AlternateContent>
  <xr:revisionPtr revIDLastSave="0" documentId="13_ncr:1_{D2B6470C-C7D7-C848-9951-D74038F78EF8}" xr6:coauthVersionLast="45" xr6:coauthVersionMax="45" xr10:uidLastSave="{00000000-0000-0000-0000-000000000000}"/>
  <bookViews>
    <workbookView xWindow="780" yWindow="960" windowWidth="27640" windowHeight="15700" xr2:uid="{0045459B-E4A9-DB4B-A88D-2A9D11732A08}"/>
  </bookViews>
  <sheets>
    <sheet name="Table S14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F4" i="2"/>
  <c r="D5" i="2"/>
  <c r="F5" i="2"/>
  <c r="D7" i="2"/>
  <c r="F7" i="2"/>
  <c r="D8" i="2"/>
  <c r="F8" i="2"/>
  <c r="D10" i="2"/>
  <c r="F10" i="2"/>
  <c r="D11" i="2"/>
  <c r="F11" i="2"/>
  <c r="D13" i="2"/>
  <c r="F13" i="2"/>
  <c r="D14" i="2"/>
  <c r="F14" i="2"/>
  <c r="D16" i="2"/>
  <c r="F16" i="2"/>
  <c r="D17" i="2"/>
  <c r="F17" i="2"/>
  <c r="D19" i="2"/>
  <c r="F19" i="2"/>
  <c r="D20" i="2"/>
  <c r="F20" i="2"/>
</calcChain>
</file>

<file path=xl/sharedStrings.xml><?xml version="1.0" encoding="utf-8"?>
<sst xmlns="http://schemas.openxmlformats.org/spreadsheetml/2006/main" count="43" uniqueCount="19">
  <si>
    <t>&lt;1E-06</t>
  </si>
  <si>
    <t>After DNase</t>
  </si>
  <si>
    <t>After 0.45-µm filter and chloroform</t>
  </si>
  <si>
    <t>After 0.45-µm filter and iron chloride flocculation</t>
  </si>
  <si>
    <t>ICBM5</t>
  </si>
  <si>
    <t>HM1</t>
  </si>
  <si>
    <t>HS2</t>
  </si>
  <si>
    <t>Seawater</t>
  </si>
  <si>
    <t>T3</t>
  </si>
  <si>
    <t>River Water</t>
  </si>
  <si>
    <t>Effluent</t>
  </si>
  <si>
    <t>Influent</t>
  </si>
  <si>
    <t>Stepwise p-value</t>
  </si>
  <si>
    <t>Stepwise Geometric Mean</t>
  </si>
  <si>
    <t>Phage Enrichment</t>
  </si>
  <si>
    <t>Recovery (%)</t>
  </si>
  <si>
    <t>Step</t>
  </si>
  <si>
    <t>Phage</t>
  </si>
  <si>
    <t>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</si>
</sst>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E+00"/>
    <numFmt numFmtId="166" formatCode="0.00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D1700-D47F-5244-9FF2-F5CC3CD05FD0}">
  <dimension ref="A1:G20"/>
  <sheetViews>
    <sheetView tabSelected="1" workbookViewId="0">
      <selection activeCell="K12" sqref="K12"/>
    </sheetView>
  </sheetViews>
  <sheetFormatPr baseColWidth="10" defaultRowHeight="16" x14ac:dyDescent="0.2"/>
  <cols>
    <col min="3" max="3" width="22" customWidth="1"/>
    <col min="4" max="4" width="17.33203125" customWidth="1"/>
    <col min="5" max="5" width="9.33203125" customWidth="1"/>
    <col min="6" max="6" width="17.1640625" customWidth="1"/>
    <col min="7" max="7" width="9.33203125" customWidth="1"/>
  </cols>
  <sheetData>
    <row r="1" spans="1:7" x14ac:dyDescent="0.2">
      <c r="A1" s="39" t="s">
        <v>18</v>
      </c>
      <c r="B1" s="39" t="s">
        <v>17</v>
      </c>
      <c r="C1" s="38" t="s">
        <v>16</v>
      </c>
      <c r="D1" s="37" t="s">
        <v>15</v>
      </c>
      <c r="E1" s="36"/>
      <c r="F1" s="36" t="s">
        <v>14</v>
      </c>
      <c r="G1" s="36"/>
    </row>
    <row r="2" spans="1:7" ht="34" x14ac:dyDescent="0.2">
      <c r="A2" s="36"/>
      <c r="B2" s="36"/>
      <c r="C2" s="35"/>
      <c r="D2" s="34" t="s">
        <v>13</v>
      </c>
      <c r="E2" s="33" t="s">
        <v>12</v>
      </c>
      <c r="F2" s="33" t="s">
        <v>13</v>
      </c>
      <c r="G2" s="33" t="s">
        <v>12</v>
      </c>
    </row>
    <row r="3" spans="1:7" ht="34" x14ac:dyDescent="0.2">
      <c r="A3" s="20" t="s">
        <v>11</v>
      </c>
      <c r="B3" s="20" t="s">
        <v>8</v>
      </c>
      <c r="C3" s="19" t="s">
        <v>3</v>
      </c>
      <c r="D3" s="18">
        <v>69.36</v>
      </c>
      <c r="E3" s="32">
        <v>2.18E-2</v>
      </c>
      <c r="F3" s="31">
        <v>840</v>
      </c>
      <c r="G3" s="30">
        <v>7.6000000000000004E-4</v>
      </c>
    </row>
    <row r="4" spans="1:7" ht="34" x14ac:dyDescent="0.2">
      <c r="A4" s="10"/>
      <c r="B4" s="10"/>
      <c r="C4" s="9" t="s">
        <v>2</v>
      </c>
      <c r="D4" s="8">
        <f>51.88/69.36*100</f>
        <v>74.798154555940016</v>
      </c>
      <c r="E4" s="23">
        <v>0.17799999999999999</v>
      </c>
      <c r="F4" s="6">
        <f>615.7/842.9</f>
        <v>0.73045438367540638</v>
      </c>
      <c r="G4" s="23">
        <v>0.32600000000000001</v>
      </c>
    </row>
    <row r="5" spans="1:7" ht="17" x14ac:dyDescent="0.2">
      <c r="A5" s="4"/>
      <c r="B5" s="4"/>
      <c r="C5" s="3" t="s">
        <v>1</v>
      </c>
      <c r="D5" s="16">
        <f>24.94/69.36*100</f>
        <v>35.957324106113035</v>
      </c>
      <c r="E5" s="21">
        <v>3.2199999999999999E-2</v>
      </c>
      <c r="F5" s="22">
        <f>1043/615.7</f>
        <v>1.6940068215039792</v>
      </c>
      <c r="G5" s="21">
        <v>4.5199999999999997E-2</v>
      </c>
    </row>
    <row r="6" spans="1:7" ht="34" x14ac:dyDescent="0.2">
      <c r="A6" s="20" t="s">
        <v>10</v>
      </c>
      <c r="B6" s="20" t="s">
        <v>8</v>
      </c>
      <c r="C6" s="19" t="s">
        <v>3</v>
      </c>
      <c r="D6" s="18">
        <v>77.599999999999994</v>
      </c>
      <c r="E6" s="27">
        <v>0.34899999999999998</v>
      </c>
      <c r="F6" s="8">
        <v>41.18</v>
      </c>
      <c r="G6" s="30">
        <v>3.01E-4</v>
      </c>
    </row>
    <row r="7" spans="1:7" ht="34" x14ac:dyDescent="0.2">
      <c r="A7" s="10"/>
      <c r="B7" s="10"/>
      <c r="C7" s="9" t="s">
        <v>2</v>
      </c>
      <c r="D7" s="8">
        <f>61.44/77.6*100</f>
        <v>79.175257731958766</v>
      </c>
      <c r="E7" s="23">
        <v>0.68400000000000005</v>
      </c>
      <c r="F7" s="5">
        <f>49.35/41.18</f>
        <v>1.1983972802331229</v>
      </c>
      <c r="G7" s="23">
        <v>0.46300000000000002</v>
      </c>
    </row>
    <row r="8" spans="1:7" ht="17" x14ac:dyDescent="0.2">
      <c r="A8" s="4"/>
      <c r="B8" s="4"/>
      <c r="C8" s="3" t="s">
        <v>1</v>
      </c>
      <c r="D8" s="16">
        <f>21.42/61.44*100</f>
        <v>34.863281250000007</v>
      </c>
      <c r="E8" s="21">
        <v>4.6100000000000002E-2</v>
      </c>
      <c r="F8" s="24">
        <f>43.89/49.35</f>
        <v>0.88936170212765953</v>
      </c>
      <c r="G8" s="29">
        <v>0.78</v>
      </c>
    </row>
    <row r="9" spans="1:7" ht="34" x14ac:dyDescent="0.2">
      <c r="A9" s="28" t="s">
        <v>9</v>
      </c>
      <c r="B9" s="20" t="s">
        <v>8</v>
      </c>
      <c r="C9" s="19" t="s">
        <v>3</v>
      </c>
      <c r="D9" s="18">
        <v>80.36</v>
      </c>
      <c r="E9" s="27">
        <v>0.88900000000000001</v>
      </c>
      <c r="F9" s="8">
        <v>11.87</v>
      </c>
      <c r="G9" s="27">
        <v>0.33200000000000002</v>
      </c>
    </row>
    <row r="10" spans="1:7" ht="34" x14ac:dyDescent="0.2">
      <c r="A10" s="26"/>
      <c r="B10" s="10"/>
      <c r="C10" s="9" t="s">
        <v>2</v>
      </c>
      <c r="D10" s="8">
        <f>51.56/80.36*100</f>
        <v>64.161274265803883</v>
      </c>
      <c r="E10" s="23">
        <v>0.57499999999999996</v>
      </c>
      <c r="F10" s="5">
        <f>13.04/11.87</f>
        <v>1.0985678180286436</v>
      </c>
      <c r="G10" s="5">
        <v>1</v>
      </c>
    </row>
    <row r="11" spans="1:7" ht="17" x14ac:dyDescent="0.2">
      <c r="A11" s="25"/>
      <c r="B11" s="4"/>
      <c r="C11" s="3" t="s">
        <v>1</v>
      </c>
      <c r="D11" s="16">
        <f>24.69/51.56*100</f>
        <v>47.885958107059736</v>
      </c>
      <c r="E11" s="24">
        <v>0.49199999999999999</v>
      </c>
      <c r="F11" s="1">
        <f>19.37/13.04</f>
        <v>1.485429447852761</v>
      </c>
      <c r="G11" s="24">
        <v>0.84099999999999997</v>
      </c>
    </row>
    <row r="12" spans="1:7" ht="34" x14ac:dyDescent="0.2">
      <c r="A12" s="10" t="s">
        <v>7</v>
      </c>
      <c r="B12" s="20" t="s">
        <v>6</v>
      </c>
      <c r="C12" s="19" t="s">
        <v>3</v>
      </c>
      <c r="D12" s="18">
        <v>62.91</v>
      </c>
      <c r="E12" s="13" t="s">
        <v>0</v>
      </c>
      <c r="F12" s="6">
        <v>0.83599999999999997</v>
      </c>
      <c r="G12" s="11">
        <v>0.99995000000000001</v>
      </c>
    </row>
    <row r="13" spans="1:7" ht="34" x14ac:dyDescent="0.2">
      <c r="A13" s="10"/>
      <c r="B13" s="10"/>
      <c r="C13" s="9" t="s">
        <v>2</v>
      </c>
      <c r="D13" s="8">
        <f>59.02/62.91*100</f>
        <v>93.816563344460349</v>
      </c>
      <c r="E13" s="23">
        <v>0.73099999999999998</v>
      </c>
      <c r="F13" s="12">
        <f>0.91/0.836</f>
        <v>1.0885167464114833</v>
      </c>
      <c r="G13" s="5">
        <v>0.99999199999999999</v>
      </c>
    </row>
    <row r="14" spans="1:7" ht="17" x14ac:dyDescent="0.2">
      <c r="A14" s="10"/>
      <c r="B14" s="4"/>
      <c r="C14" s="3" t="s">
        <v>1</v>
      </c>
      <c r="D14" s="16">
        <f>14.58/59.02*100</f>
        <v>24.703490342256863</v>
      </c>
      <c r="E14" s="2" t="s">
        <v>0</v>
      </c>
      <c r="F14" s="22">
        <f>8.75/0.91</f>
        <v>9.615384615384615</v>
      </c>
      <c r="G14" s="21">
        <v>2.7400000000000001E-2</v>
      </c>
    </row>
    <row r="15" spans="1:7" ht="34" x14ac:dyDescent="0.2">
      <c r="A15" s="10"/>
      <c r="B15" s="20" t="s">
        <v>5</v>
      </c>
      <c r="C15" s="19" t="s">
        <v>3</v>
      </c>
      <c r="D15" s="18">
        <v>64.400000000000006</v>
      </c>
      <c r="E15" s="13" t="s">
        <v>0</v>
      </c>
      <c r="F15" s="5">
        <v>1.22</v>
      </c>
      <c r="G15" s="11">
        <v>0.99970000000000003</v>
      </c>
    </row>
    <row r="16" spans="1:7" ht="34" x14ac:dyDescent="0.2">
      <c r="A16" s="10"/>
      <c r="B16" s="10"/>
      <c r="C16" s="9" t="s">
        <v>2</v>
      </c>
      <c r="D16" s="8">
        <f>83.93/64.4*100</f>
        <v>130.32608695652175</v>
      </c>
      <c r="E16" s="7">
        <v>1.15E-4</v>
      </c>
      <c r="F16" s="17">
        <f>1.57/1.22</f>
        <v>1.2868852459016393</v>
      </c>
      <c r="G16" s="5">
        <v>0.99950000000000006</v>
      </c>
    </row>
    <row r="17" spans="1:7" ht="17" x14ac:dyDescent="0.2">
      <c r="A17" s="10"/>
      <c r="B17" s="4"/>
      <c r="C17" s="3" t="s">
        <v>1</v>
      </c>
      <c r="D17" s="16">
        <f>28.27/83.93*100</f>
        <v>33.682830930537349</v>
      </c>
      <c r="E17" s="2" t="s">
        <v>0</v>
      </c>
      <c r="F17" s="15">
        <f>16.97/1.57</f>
        <v>10.808917197452228</v>
      </c>
      <c r="G17" s="14">
        <v>1.5999999999999999E-5</v>
      </c>
    </row>
    <row r="18" spans="1:7" ht="34" x14ac:dyDescent="0.2">
      <c r="A18" s="10"/>
      <c r="B18" s="10" t="s">
        <v>4</v>
      </c>
      <c r="C18" s="9" t="s">
        <v>3</v>
      </c>
      <c r="D18" s="8">
        <v>57.01</v>
      </c>
      <c r="E18" s="13" t="s">
        <v>0</v>
      </c>
      <c r="F18" s="12">
        <v>1.08</v>
      </c>
      <c r="G18" s="11">
        <v>0.99997999999999998</v>
      </c>
    </row>
    <row r="19" spans="1:7" ht="34" x14ac:dyDescent="0.2">
      <c r="A19" s="10"/>
      <c r="B19" s="10"/>
      <c r="C19" s="9" t="s">
        <v>2</v>
      </c>
      <c r="D19" s="8">
        <f>40.75/57.01*100</f>
        <v>71.478687949482548</v>
      </c>
      <c r="E19" s="7">
        <v>1.31E-3</v>
      </c>
      <c r="F19" s="6">
        <f>0.76/1.08</f>
        <v>0.70370370370370372</v>
      </c>
      <c r="G19" s="5">
        <v>0.99950000000000006</v>
      </c>
    </row>
    <row r="20" spans="1:7" ht="17" x14ac:dyDescent="0.2">
      <c r="A20" s="4"/>
      <c r="B20" s="4"/>
      <c r="C20" s="3" t="s">
        <v>1</v>
      </c>
      <c r="D20" s="1">
        <f>2.18/40.75*100</f>
        <v>5.3496932515337425</v>
      </c>
      <c r="E20" s="2" t="s">
        <v>0</v>
      </c>
      <c r="F20" s="1">
        <f>1.31/0.76</f>
        <v>1.7236842105263159</v>
      </c>
      <c r="G20" s="1">
        <v>0.997</v>
      </c>
    </row>
  </sheetData>
  <mergeCells count="15">
    <mergeCell ref="A1:A2"/>
    <mergeCell ref="B1:B2"/>
    <mergeCell ref="C1:C2"/>
    <mergeCell ref="D1:E1"/>
    <mergeCell ref="F1:G1"/>
    <mergeCell ref="B18:B20"/>
    <mergeCell ref="A3:A5"/>
    <mergeCell ref="B3:B5"/>
    <mergeCell ref="A6:A8"/>
    <mergeCell ref="B6:B8"/>
    <mergeCell ref="A9:A11"/>
    <mergeCell ref="B9:B11"/>
    <mergeCell ref="A12:A20"/>
    <mergeCell ref="B12:B14"/>
    <mergeCell ref="B15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Langenfeld, Kathryn</dc:creator>
  <cp:lastModifiedBy>Langenfeld, Kathryn</cp:lastModifiedBy>
  <dcterms:created xsi:type="dcterms:W3CDTF">2020-10-28T14:55:29Z</dcterms:created>
  <dcterms:modified xsi:type="dcterms:W3CDTF">2020-10-28T14:56:03Z</dcterms:modified>
</cp:coreProperties>
</file>