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80" windowWidth="18820" windowHeight="7060" activeTab="2"/>
  </bookViews>
  <sheets>
    <sheet name="Pure culture" sheetId="1" r:id="rId1"/>
    <sheet name="Co-culture" sheetId="2" r:id="rId2"/>
    <sheet name="Figure" sheetId="3" r:id="rId3"/>
  </sheets>
  <calcPr calcId="145621"/>
</workbook>
</file>

<file path=xl/calcChain.xml><?xml version="1.0" encoding="utf-8"?>
<calcChain xmlns="http://schemas.openxmlformats.org/spreadsheetml/2006/main">
  <c r="Q22" i="1" l="1"/>
  <c r="Q24" i="1" s="1"/>
  <c r="Q23" i="1"/>
  <c r="Q21" i="1"/>
  <c r="Q20" i="1"/>
  <c r="Q19" i="1"/>
  <c r="Q15" i="1"/>
  <c r="Q14" i="1"/>
  <c r="Q13" i="1"/>
  <c r="Q12" i="1"/>
  <c r="Q11" i="1"/>
  <c r="Q7" i="1"/>
  <c r="Q6" i="1"/>
  <c r="Q5" i="1"/>
  <c r="Q9" i="1" s="1"/>
  <c r="Q4" i="1"/>
  <c r="Q3" i="1"/>
  <c r="G24" i="2"/>
  <c r="G23" i="2"/>
  <c r="G22" i="2"/>
  <c r="G21" i="2"/>
  <c r="G20" i="2"/>
  <c r="G26" i="2" s="1"/>
  <c r="G16" i="2"/>
  <c r="G15" i="2"/>
  <c r="G14" i="2"/>
  <c r="G13" i="2"/>
  <c r="G12" i="2"/>
  <c r="G17" i="2" s="1"/>
  <c r="G7" i="2"/>
  <c r="G10" i="2"/>
  <c r="G9" i="2"/>
  <c r="G8" i="2"/>
  <c r="G6" i="2"/>
  <c r="G5" i="2"/>
  <c r="G4" i="2"/>
  <c r="Q4" i="2"/>
  <c r="Q8" i="1"/>
  <c r="H3" i="1"/>
  <c r="H4" i="1"/>
  <c r="N17" i="2"/>
  <c r="Q17" i="2" s="1"/>
  <c r="N16" i="2"/>
  <c r="Q16" i="2" s="1"/>
  <c r="N15" i="2"/>
  <c r="Q15" i="2" s="1"/>
  <c r="N14" i="2"/>
  <c r="P17" i="2" s="1"/>
  <c r="Q12" i="2"/>
  <c r="N12" i="2"/>
  <c r="N11" i="2"/>
  <c r="Q11" i="2" s="1"/>
  <c r="Q10" i="2"/>
  <c r="N10" i="2"/>
  <c r="N9" i="2"/>
  <c r="P12" i="2" s="1"/>
  <c r="N7" i="2"/>
  <c r="Q7" i="2" s="1"/>
  <c r="N6" i="2"/>
  <c r="Q6" i="2" s="1"/>
  <c r="N5" i="2"/>
  <c r="Q5" i="2" s="1"/>
  <c r="N4" i="2"/>
  <c r="O3" i="1"/>
  <c r="O5" i="1"/>
  <c r="O6" i="1"/>
  <c r="O7" i="1"/>
  <c r="O8" i="1"/>
  <c r="O9" i="1"/>
  <c r="O11" i="1"/>
  <c r="O17" i="1" s="1"/>
  <c r="O12" i="1"/>
  <c r="O13" i="1"/>
  <c r="O16" i="1" s="1"/>
  <c r="O14" i="1"/>
  <c r="O19" i="1"/>
  <c r="O21" i="1"/>
  <c r="O24" i="1" s="1"/>
  <c r="O22" i="1"/>
  <c r="O25" i="1" s="1"/>
  <c r="O23" i="1"/>
  <c r="Q16" i="1" l="1"/>
  <c r="G25" i="2"/>
  <c r="G18" i="2"/>
  <c r="P7" i="2"/>
  <c r="Q9" i="2"/>
  <c r="Q13" i="2" s="1"/>
  <c r="O7" i="2"/>
  <c r="Q14" i="2"/>
  <c r="R18" i="2" s="1"/>
  <c r="R13" i="2"/>
  <c r="O12" i="2"/>
  <c r="Q8" i="2"/>
  <c r="O17" i="2"/>
  <c r="Q18" i="2"/>
  <c r="E3" i="1"/>
  <c r="E4" i="1"/>
  <c r="E5" i="1"/>
  <c r="E6" i="1"/>
  <c r="R8" i="2" l="1"/>
  <c r="E12" i="2"/>
  <c r="E11" i="1" l="1"/>
  <c r="H11" i="1" s="1"/>
  <c r="E6" i="2" l="1"/>
  <c r="E8" i="2"/>
  <c r="E9" i="2" l="1"/>
  <c r="E5" i="2"/>
  <c r="E4" i="2"/>
  <c r="E10" i="2" l="1"/>
  <c r="E22" i="2"/>
  <c r="E23" i="2"/>
  <c r="E24" i="2"/>
  <c r="E14" i="2" l="1"/>
  <c r="E20" i="2" l="1"/>
  <c r="E15" i="2"/>
  <c r="E16" i="2"/>
  <c r="E18" i="2" s="1"/>
  <c r="E26" i="2" l="1"/>
  <c r="E25" i="2"/>
  <c r="E17" i="2"/>
  <c r="E13" i="1" l="1"/>
  <c r="H13" i="1" s="1"/>
  <c r="E16" i="1"/>
  <c r="H16" i="1" s="1"/>
  <c r="E15" i="1"/>
  <c r="H15" i="1" s="1"/>
  <c r="E14" i="1"/>
  <c r="H14" i="1" s="1"/>
  <c r="E9" i="1"/>
  <c r="H9" i="1" s="1"/>
  <c r="E10" i="1"/>
  <c r="H10" i="1" s="1"/>
  <c r="E8" i="1"/>
  <c r="H8" i="1" s="1"/>
  <c r="H5" i="1"/>
  <c r="H6" i="1"/>
  <c r="I17" i="1" l="1"/>
  <c r="H17" i="1"/>
  <c r="I12" i="1"/>
  <c r="F12" i="1"/>
  <c r="H12" i="1"/>
  <c r="G12" i="1"/>
  <c r="G7" i="1"/>
  <c r="F7" i="1"/>
  <c r="F16" i="1"/>
  <c r="G16" i="1"/>
  <c r="I7" i="1" l="1"/>
  <c r="H7" i="1"/>
</calcChain>
</file>

<file path=xl/sharedStrings.xml><?xml version="1.0" encoding="utf-8"?>
<sst xmlns="http://schemas.openxmlformats.org/spreadsheetml/2006/main" count="146" uniqueCount="62">
  <si>
    <t>Sample</t>
  </si>
  <si>
    <t>before (mg)</t>
  </si>
  <si>
    <t>After (mg)</t>
  </si>
  <si>
    <t>Lipid content(%)</t>
  </si>
  <si>
    <t>Average</t>
  </si>
  <si>
    <t>lipid content(based on dried weight)</t>
  </si>
  <si>
    <t xml:space="preserve"> </t>
  </si>
  <si>
    <t>Lipid content (%)</t>
  </si>
  <si>
    <t>DW mg/L</t>
  </si>
  <si>
    <t>STD</t>
  </si>
  <si>
    <t>Lipid content</t>
  </si>
  <si>
    <t>Empty vial</t>
  </si>
  <si>
    <t>After</t>
  </si>
  <si>
    <t>dried weight (50mL)</t>
  </si>
  <si>
    <t>Lipid content (mg)</t>
  </si>
  <si>
    <r>
      <t>Sample</t>
    </r>
    <r>
      <rPr>
        <i/>
        <sz val="11"/>
        <color theme="1"/>
        <rFont val="Calibri"/>
        <family val="2"/>
        <scheme val="minor"/>
      </rPr>
      <t>(pure culture)-day 5</t>
    </r>
  </si>
  <si>
    <t>AVERAGE</t>
  </si>
  <si>
    <t>Lipid%</t>
  </si>
  <si>
    <r>
      <t>Sample</t>
    </r>
    <r>
      <rPr>
        <i/>
        <sz val="11"/>
        <color theme="1"/>
        <rFont val="Calibri"/>
        <family val="2"/>
        <scheme val="minor"/>
      </rPr>
      <t>(co-culture)-day 4</t>
    </r>
  </si>
  <si>
    <t>T.weissflogii1.1</t>
  </si>
  <si>
    <t>T.weissflogii1.2</t>
  </si>
  <si>
    <t>T.weissflogii1.3</t>
  </si>
  <si>
    <t>T.weissflogii1.4</t>
  </si>
  <si>
    <t>T.weissflogii1.5</t>
  </si>
  <si>
    <t>T.weissflogii</t>
  </si>
  <si>
    <t>Chlamydomonas sp.</t>
  </si>
  <si>
    <t>Chlorella sp.</t>
  </si>
  <si>
    <t>DF</t>
  </si>
  <si>
    <t>F</t>
  </si>
  <si>
    <t>P</t>
  </si>
  <si>
    <t>Sample-Diatom</t>
  </si>
  <si>
    <t>Factor</t>
  </si>
  <si>
    <t>Error</t>
  </si>
  <si>
    <t>Total</t>
  </si>
  <si>
    <t>Sample-Cir 1</t>
  </si>
  <si>
    <t>Sample-Cir 2</t>
  </si>
  <si>
    <t>Lipid content (mg/mL)</t>
  </si>
  <si>
    <t>Co-culture with B.infantis</t>
  </si>
  <si>
    <t>Axenic(Pure) culture microalgae</t>
  </si>
  <si>
    <t>day 4</t>
  </si>
  <si>
    <t>day 5</t>
  </si>
  <si>
    <t>Lipid productivity-Axenic microalgae</t>
  </si>
  <si>
    <t>Lipid productivity-B.infantis co-cultured</t>
  </si>
  <si>
    <t>mg/L.day</t>
  </si>
  <si>
    <t>P (mg/L.day)</t>
  </si>
  <si>
    <t>C.vulgaris.</t>
  </si>
  <si>
    <t>C.vulgaris</t>
  </si>
  <si>
    <t>Chlamy.1</t>
  </si>
  <si>
    <t>Chlamy.2</t>
  </si>
  <si>
    <t>Chlamy.3</t>
  </si>
  <si>
    <t>Chlamy.4</t>
  </si>
  <si>
    <t>Chlamy.5</t>
  </si>
  <si>
    <t>Chlorella.1</t>
  </si>
  <si>
    <t>Chlorella.2</t>
  </si>
  <si>
    <t>Chlorella.3</t>
  </si>
  <si>
    <t>Chlorella.4</t>
  </si>
  <si>
    <t>Chlorella.5</t>
  </si>
  <si>
    <t>Sample (co-culture)-day5</t>
  </si>
  <si>
    <t>dried weight (mg/L)</t>
  </si>
  <si>
    <t>Empty vial (mg)</t>
  </si>
  <si>
    <t>Sample(pure culture)-day4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</si>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</sst>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0" fillId="0" borderId="2" xfId="0" applyBorder="1"/>
    <xf numFmtId="164" fontId="0" fillId="0" borderId="0" xfId="0" applyNumberFormat="1" applyBorder="1"/>
    <xf numFmtId="0" fontId="0" fillId="0" borderId="0" xfId="0" applyBorder="1"/>
    <xf numFmtId="2" fontId="0" fillId="0" borderId="0" xfId="0" applyNumberFormat="1"/>
    <xf numFmtId="0" fontId="0" fillId="0" borderId="6" xfId="0" applyBorder="1"/>
    <xf numFmtId="0" fontId="0" fillId="0" borderId="1" xfId="0" applyBorder="1" applyAlignment="1">
      <alignment horizontal="center"/>
    </xf>
    <xf numFmtId="164" fontId="0" fillId="0" borderId="7" xfId="0" applyNumberFormat="1" applyBorder="1"/>
    <xf numFmtId="0" fontId="0" fillId="0" borderId="8" xfId="0" applyBorder="1"/>
    <xf numFmtId="2" fontId="0" fillId="0" borderId="9" xfId="0" applyNumberFormat="1" applyFont="1" applyBorder="1" applyAlignment="1"/>
    <xf numFmtId="2" fontId="0" fillId="0" borderId="7" xfId="0" applyNumberFormat="1" applyFont="1" applyBorder="1" applyAlignment="1"/>
    <xf numFmtId="165" fontId="0" fillId="0" borderId="9" xfId="0" applyNumberFormat="1" applyBorder="1" applyAlignment="1">
      <alignment vertical="center"/>
    </xf>
    <xf numFmtId="165" fontId="0" fillId="0" borderId="7" xfId="0" applyNumberFormat="1" applyBorder="1" applyAlignment="1">
      <alignment vertical="center"/>
    </xf>
    <xf numFmtId="0" fontId="0" fillId="0" borderId="5" xfId="0" applyBorder="1"/>
    <xf numFmtId="0" fontId="0" fillId="0" borderId="3" xfId="0" applyBorder="1"/>
    <xf numFmtId="0" fontId="3" fillId="0" borderId="0" xfId="0" applyFont="1" applyBorder="1" applyAlignment="1">
      <alignment horizontal="right"/>
    </xf>
    <xf numFmtId="0" fontId="0" fillId="0" borderId="4" xfId="0" applyBorder="1"/>
    <xf numFmtId="0" fontId="3" fillId="0" borderId="2" xfId="0" applyFont="1" applyBorder="1" applyAlignment="1">
      <alignment horizontal="right"/>
    </xf>
    <xf numFmtId="0" fontId="0" fillId="0" borderId="7" xfId="0" applyBorder="1"/>
    <xf numFmtId="166" fontId="0" fillId="0" borderId="7" xfId="0" applyNumberFormat="1" applyBorder="1"/>
    <xf numFmtId="166" fontId="3" fillId="0" borderId="7" xfId="0" applyNumberFormat="1" applyFont="1" applyBorder="1"/>
    <xf numFmtId="166" fontId="3" fillId="0" borderId="8" xfId="0" applyNumberFormat="1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1" xfId="0" applyBorder="1"/>
    <xf numFmtId="0" fontId="3" fillId="0" borderId="11" xfId="0" applyFont="1" applyBorder="1" applyAlignment="1">
      <alignment horizontal="right"/>
    </xf>
    <xf numFmtId="167" fontId="3" fillId="0" borderId="11" xfId="0" applyNumberFormat="1" applyFont="1" applyBorder="1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0" fillId="0" borderId="0" xfId="0" applyNumberFormat="1" applyBorder="1"/>
    <xf numFmtId="2" fontId="0" fillId="0" borderId="5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13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0" fontId="0" fillId="0" borderId="12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9" xfId="0" applyNumberFormat="1" applyBorder="1"/>
    <xf numFmtId="164" fontId="0" fillId="0" borderId="11" xfId="0" applyNumberFormat="1" applyBorder="1"/>
    <xf numFmtId="166" fontId="0" fillId="0" borderId="12" xfId="0" applyNumberFormat="1" applyBorder="1" applyAlignment="1">
      <alignment horizontal="center"/>
    </xf>
    <xf numFmtId="164" fontId="0" fillId="0" borderId="8" xfId="0" applyNumberFormat="1" applyBorder="1"/>
    <xf numFmtId="164" fontId="0" fillId="0" borderId="2" xfId="0" applyNumberFormat="1" applyBorder="1"/>
    <xf numFmtId="165" fontId="0" fillId="0" borderId="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0" xfId="1" applyNumberFormat="1" applyFont="1" applyBorder="1"/>
    <xf numFmtId="166" fontId="0" fillId="0" borderId="2" xfId="1" applyNumberFormat="1" applyFont="1" applyBorder="1"/>
    <xf numFmtId="0" fontId="0" fillId="0" borderId="10" xfId="1" applyNumberFormat="1" applyFont="1" applyBorder="1"/>
    <xf numFmtId="0" fontId="0" fillId="0" borderId="5" xfId="1" applyNumberFormat="1" applyFont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10" xfId="1" applyNumberFormat="1" applyFont="1" applyBorder="1"/>
    <xf numFmtId="10" fontId="0" fillId="0" borderId="5" xfId="0" applyNumberFormat="1" applyBorder="1"/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1" xfId="0" applyNumberFormat="1" applyBorder="1"/>
    <xf numFmtId="2" fontId="3" fillId="0" borderId="5" xfId="1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3" xfId="0" applyNumberFormat="1" applyBorder="1"/>
    <xf numFmtId="2" fontId="0" fillId="0" borderId="12" xfId="0" applyNumberFormat="1" applyBorder="1" applyAlignment="1">
      <alignment horizontal="center"/>
    </xf>
    <xf numFmtId="164" fontId="0" fillId="0" borderId="3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6" fontId="0" fillId="0" borderId="0" xfId="0" applyNumberFormat="1" applyBorder="1"/>
    <xf numFmtId="2" fontId="3" fillId="0" borderId="0" xfId="1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0" fontId="3" fillId="0" borderId="5" xfId="0" applyNumberFormat="1" applyFont="1" applyBorder="1"/>
    <xf numFmtId="10" fontId="0" fillId="0" borderId="0" xfId="0" applyNumberFormat="1" applyBorder="1"/>
    <xf numFmtId="2" fontId="3" fillId="0" borderId="7" xfId="1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/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3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600FF"/>
      <color rgb="FFFF863B"/>
      <color rgb="FFFF6C11"/>
      <color rgb="FFFFFF66"/>
      <color rgb="FFFF99FF"/>
      <color rgb="FFCC00FF"/>
      <color rgb="FFFF66FF"/>
      <color rgb="FFAB1D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84535152394"/>
          <c:y val="0.14261338004312946"/>
          <c:w val="0.83267751620162689"/>
          <c:h val="0.66323470846312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Figure!$A$4</c:f>
              <c:strCache>
                <c:ptCount val="1"/>
                <c:pt idx="0">
                  <c:v>T.weissflogii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Figure!$C$4</c:f>
                <c:numCache>
                  <c:formatCode>General</c:formatCode>
                  <c:ptCount val="1"/>
                  <c:pt idx="0">
                    <c:v>0.01</c:v>
                  </c:pt>
                </c:numCache>
              </c:numRef>
            </c:plus>
            <c:minus>
              <c:numRef>
                <c:f>Figure!$E$4</c:f>
                <c:numCache>
                  <c:formatCode>General</c:formatCode>
                  <c:ptCount val="1"/>
                  <c:pt idx="0">
                    <c:v>3.0000000000000001E-3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(Figure!$B$4,Figure!$D$4)</c:f>
              <c:numCache>
                <c:formatCode>0.00</c:formatCode>
                <c:ptCount val="2"/>
                <c:pt idx="0">
                  <c:v>4.49</c:v>
                </c:pt>
                <c:pt idx="1">
                  <c:v>3.59</c:v>
                </c:pt>
              </c:numCache>
            </c:numRef>
          </c:val>
        </c:ser>
        <c:ser>
          <c:idx val="1"/>
          <c:order val="1"/>
          <c:tx>
            <c:v>TWB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(Figure!$C$11,Figure!$E$11)</c:f>
                <c:numCache>
                  <c:formatCode>General</c:formatCode>
                  <c:ptCount val="2"/>
                  <c:pt idx="0">
                    <c:v>6.1000000000000004E-3</c:v>
                  </c:pt>
                  <c:pt idx="1">
                    <c:v>0.01</c:v>
                  </c:pt>
                </c:numCache>
              </c:numRef>
            </c:plus>
            <c:minus>
              <c:numRef>
                <c:f>(Figure!$C$11,Figure!$E$11)</c:f>
                <c:numCache>
                  <c:formatCode>General</c:formatCode>
                  <c:ptCount val="2"/>
                  <c:pt idx="0">
                    <c:v>6.1000000000000004E-3</c:v>
                  </c:pt>
                  <c:pt idx="1">
                    <c:v>0.01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(Figure!$B$11,Figure!$D$11)</c:f>
              <c:numCache>
                <c:formatCode>0.00</c:formatCode>
                <c:ptCount val="2"/>
                <c:pt idx="0">
                  <c:v>4.1100000000000003</c:v>
                </c:pt>
                <c:pt idx="1">
                  <c:v>5.98</c:v>
                </c:pt>
              </c:numCache>
            </c:numRef>
          </c:val>
        </c:ser>
        <c:ser>
          <c:idx val="2"/>
          <c:order val="2"/>
          <c:tx>
            <c:strRef>
              <c:f>Figure!$A$5</c:f>
              <c:strCache>
                <c:ptCount val="1"/>
                <c:pt idx="0">
                  <c:v>Chlamydomonas sp.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(Figure!$C$5,Figure!$E$5)</c:f>
                <c:numCache>
                  <c:formatCode>General</c:formatCode>
                  <c:ptCount val="2"/>
                  <c:pt idx="0">
                    <c:v>0.01</c:v>
                  </c:pt>
                  <c:pt idx="1">
                    <c:v>4.5257118168396141E-3</c:v>
                  </c:pt>
                </c:numCache>
              </c:numRef>
            </c:plus>
            <c:minus>
              <c:numRef>
                <c:f>(Figure!$C$5,Figure!$E$5)</c:f>
                <c:numCache>
                  <c:formatCode>General</c:formatCode>
                  <c:ptCount val="2"/>
                  <c:pt idx="0">
                    <c:v>0.01</c:v>
                  </c:pt>
                  <c:pt idx="1">
                    <c:v>4.5257118168396141E-3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(Figure!$B$5,Figure!$D$5)</c:f>
              <c:numCache>
                <c:formatCode>0.00</c:formatCode>
                <c:ptCount val="2"/>
                <c:pt idx="0">
                  <c:v>5.74</c:v>
                </c:pt>
                <c:pt idx="1">
                  <c:v>4.2</c:v>
                </c:pt>
              </c:numCache>
            </c:numRef>
          </c:val>
        </c:ser>
        <c:ser>
          <c:idx val="3"/>
          <c:order val="3"/>
          <c:tx>
            <c:v>CB</c:v>
          </c:tx>
          <c:spPr>
            <a:solidFill>
              <a:srgbClr val="A600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(Figure!$C$12,Figure!$E$12)</c:f>
                <c:numCache>
                  <c:formatCode>General</c:formatCode>
                  <c:ptCount val="2"/>
                  <c:pt idx="0">
                    <c:v>8.8851799761397142E-3</c:v>
                  </c:pt>
                  <c:pt idx="1">
                    <c:v>0.02</c:v>
                  </c:pt>
                </c:numCache>
              </c:numRef>
            </c:plus>
            <c:minus>
              <c:numRef>
                <c:f>(Figure!$C$12,Figure!$E$12)</c:f>
                <c:numCache>
                  <c:formatCode>General</c:formatCode>
                  <c:ptCount val="2"/>
                  <c:pt idx="0">
                    <c:v>8.8851799761397142E-3</c:v>
                  </c:pt>
                  <c:pt idx="1">
                    <c:v>0.02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(Figure!$B$12,Figure!$D$12)</c:f>
              <c:numCache>
                <c:formatCode>0.00</c:formatCode>
                <c:ptCount val="2"/>
                <c:pt idx="0">
                  <c:v>3.17</c:v>
                </c:pt>
                <c:pt idx="1">
                  <c:v>5.94</c:v>
                </c:pt>
              </c:numCache>
            </c:numRef>
          </c:val>
        </c:ser>
        <c:ser>
          <c:idx val="4"/>
          <c:order val="4"/>
          <c:tx>
            <c:v>Chlorella vulgaris</c:v>
          </c:tx>
          <c:spPr>
            <a:solidFill>
              <a:srgbClr val="FFFF6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(Figure!$C$6,Figure!$E$6)</c:f>
                <c:numCache>
                  <c:formatCode>General</c:formatCode>
                  <c:ptCount val="2"/>
                  <c:pt idx="0">
                    <c:v>0.02</c:v>
                  </c:pt>
                  <c:pt idx="1">
                    <c:v>9.3903429991725167E-3</c:v>
                  </c:pt>
                </c:numCache>
              </c:numRef>
            </c:plus>
            <c:minus>
              <c:numRef>
                <c:f>(Figure!$C$6,Figure!$E$6)</c:f>
                <c:numCache>
                  <c:formatCode>General</c:formatCode>
                  <c:ptCount val="2"/>
                  <c:pt idx="0">
                    <c:v>0.02</c:v>
                  </c:pt>
                  <c:pt idx="1">
                    <c:v>9.3903429991725167E-3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(Figure!$B$6,Figure!$D$6)</c:f>
              <c:numCache>
                <c:formatCode>0.00</c:formatCode>
                <c:ptCount val="2"/>
                <c:pt idx="0">
                  <c:v>5</c:v>
                </c:pt>
                <c:pt idx="1">
                  <c:v>3.5</c:v>
                </c:pt>
              </c:numCache>
            </c:numRef>
          </c:val>
        </c:ser>
        <c:ser>
          <c:idx val="5"/>
          <c:order val="5"/>
          <c:tx>
            <c:v>CVB</c:v>
          </c:tx>
          <c:spPr>
            <a:solidFill>
              <a:srgbClr val="FF863B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(Figure!$C$13,Figure!$E$13)</c:f>
                <c:numCache>
                  <c:formatCode>General</c:formatCode>
                  <c:ptCount val="2"/>
                  <c:pt idx="0">
                    <c:v>8.4524656678306824E-3</c:v>
                  </c:pt>
                  <c:pt idx="1">
                    <c:v>0.02</c:v>
                  </c:pt>
                </c:numCache>
              </c:numRef>
            </c:plus>
            <c:minus>
              <c:numRef>
                <c:f>(Figure!$C$13,Figure!$E$13)</c:f>
                <c:numCache>
                  <c:formatCode>General</c:formatCode>
                  <c:ptCount val="2"/>
                  <c:pt idx="0">
                    <c:v>8.4524656678306824E-3</c:v>
                  </c:pt>
                  <c:pt idx="1">
                    <c:v>0.02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(Figure!$B$13,Figure!$D$13)</c:f>
              <c:numCache>
                <c:formatCode>0.00</c:formatCode>
                <c:ptCount val="2"/>
                <c:pt idx="0">
                  <c:v>4.66</c:v>
                </c:pt>
                <c:pt idx="1">
                  <c:v>3.67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53600"/>
        <c:axId val="110955520"/>
      </c:barChart>
      <c:catAx>
        <c:axId val="11095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Cultivation day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0955520"/>
        <c:crosses val="autoZero"/>
        <c:auto val="1"/>
        <c:lblAlgn val="ctr"/>
        <c:lblOffset val="100"/>
        <c:noMultiLvlLbl val="0"/>
      </c:catAx>
      <c:valAx>
        <c:axId val="110955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Lipid content (% of mg/L)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095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 i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84535152394"/>
          <c:y val="0.14261338004312946"/>
          <c:w val="0.83267751620162689"/>
          <c:h val="0.66323470846312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Figure!$A$4</c:f>
              <c:strCache>
                <c:ptCount val="1"/>
                <c:pt idx="0">
                  <c:v>T.weissflogii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Figure!$C$4</c:f>
                <c:numCache>
                  <c:formatCode>General</c:formatCode>
                  <c:ptCount val="1"/>
                  <c:pt idx="0">
                    <c:v>0.01</c:v>
                  </c:pt>
                </c:numCache>
              </c:numRef>
            </c:plus>
            <c:minus>
              <c:numRef>
                <c:f>Figure!$E$4</c:f>
                <c:numCache>
                  <c:formatCode>General</c:formatCode>
                  <c:ptCount val="1"/>
                  <c:pt idx="0">
                    <c:v>3.0000000000000001E-3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(Figure!$B$24,Figure!$D$24)</c:f>
              <c:numCache>
                <c:formatCode>0.00</c:formatCode>
                <c:ptCount val="2"/>
                <c:pt idx="0">
                  <c:v>1.6900043400350835</c:v>
                </c:pt>
                <c:pt idx="1">
                  <c:v>0.71719999999999995</c:v>
                </c:pt>
              </c:numCache>
            </c:numRef>
          </c:val>
        </c:ser>
        <c:ser>
          <c:idx val="1"/>
          <c:order val="1"/>
          <c:tx>
            <c:v>TWB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(Figure!$C$11,Figure!$E$11)</c:f>
                <c:numCache>
                  <c:formatCode>General</c:formatCode>
                  <c:ptCount val="2"/>
                  <c:pt idx="0">
                    <c:v>6.1000000000000004E-3</c:v>
                  </c:pt>
                  <c:pt idx="1">
                    <c:v>0.01</c:v>
                  </c:pt>
                </c:numCache>
              </c:numRef>
            </c:plus>
            <c:minus>
              <c:numRef>
                <c:f>(Figure!$C$11,Figure!$E$11)</c:f>
                <c:numCache>
                  <c:formatCode>General</c:formatCode>
                  <c:ptCount val="2"/>
                  <c:pt idx="0">
                    <c:v>6.1000000000000004E-3</c:v>
                  </c:pt>
                  <c:pt idx="1">
                    <c:v>0.01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(Figure!$B$31,Figure!$D$31)</c:f>
              <c:numCache>
                <c:formatCode>0.00</c:formatCode>
                <c:ptCount val="2"/>
                <c:pt idx="0">
                  <c:v>0.99605519292799127</c:v>
                </c:pt>
                <c:pt idx="1">
                  <c:v>1.1347215819676058</c:v>
                </c:pt>
              </c:numCache>
            </c:numRef>
          </c:val>
        </c:ser>
        <c:ser>
          <c:idx val="2"/>
          <c:order val="2"/>
          <c:tx>
            <c:strRef>
              <c:f>Figure!$A$5</c:f>
              <c:strCache>
                <c:ptCount val="1"/>
                <c:pt idx="0">
                  <c:v>Chlamydomonas sp.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(Figure!$C$5,Figure!$E$5)</c:f>
                <c:numCache>
                  <c:formatCode>General</c:formatCode>
                  <c:ptCount val="2"/>
                  <c:pt idx="0">
                    <c:v>0.01</c:v>
                  </c:pt>
                  <c:pt idx="1">
                    <c:v>4.5257118168396141E-3</c:v>
                  </c:pt>
                </c:numCache>
              </c:numRef>
            </c:plus>
            <c:minus>
              <c:numRef>
                <c:f>(Figure!$C$5,Figure!$E$5)</c:f>
                <c:numCache>
                  <c:formatCode>General</c:formatCode>
                  <c:ptCount val="2"/>
                  <c:pt idx="0">
                    <c:v>0.01</c:v>
                  </c:pt>
                  <c:pt idx="1">
                    <c:v>4.5257118168396141E-3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(Figure!$B$25,Figure!$D$25)</c:f>
              <c:numCache>
                <c:formatCode>0.00</c:formatCode>
                <c:ptCount val="2"/>
                <c:pt idx="0">
                  <c:v>1.3626848159114135</c:v>
                </c:pt>
                <c:pt idx="1">
                  <c:v>0.84040411322999053</c:v>
                </c:pt>
              </c:numCache>
            </c:numRef>
          </c:val>
        </c:ser>
        <c:ser>
          <c:idx val="3"/>
          <c:order val="3"/>
          <c:tx>
            <c:v>CB</c:v>
          </c:tx>
          <c:spPr>
            <a:solidFill>
              <a:srgbClr val="A600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(Figure!$C$12,Figure!$E$12)</c:f>
                <c:numCache>
                  <c:formatCode>General</c:formatCode>
                  <c:ptCount val="2"/>
                  <c:pt idx="0">
                    <c:v>8.8851799761397142E-3</c:v>
                  </c:pt>
                  <c:pt idx="1">
                    <c:v>0.02</c:v>
                  </c:pt>
                </c:numCache>
              </c:numRef>
            </c:plus>
            <c:minus>
              <c:numRef>
                <c:f>(Figure!$C$12,Figure!$E$12)</c:f>
                <c:numCache>
                  <c:formatCode>General</c:formatCode>
                  <c:ptCount val="2"/>
                  <c:pt idx="0">
                    <c:v>8.8851799761397142E-3</c:v>
                  </c:pt>
                  <c:pt idx="1">
                    <c:v>0.02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(Figure!$B$32,Figure!$D$32)</c:f>
              <c:numCache>
                <c:formatCode>0.00</c:formatCode>
                <c:ptCount val="2"/>
                <c:pt idx="0">
                  <c:v>0.79127676287121129</c:v>
                </c:pt>
                <c:pt idx="1">
                  <c:v>1.3445464956014739</c:v>
                </c:pt>
              </c:numCache>
            </c:numRef>
          </c:val>
        </c:ser>
        <c:ser>
          <c:idx val="4"/>
          <c:order val="4"/>
          <c:tx>
            <c:v>Chlorella vulgaris</c:v>
          </c:tx>
          <c:spPr>
            <a:solidFill>
              <a:srgbClr val="FFFF66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(Figure!$C$6,Figure!$E$6)</c:f>
                <c:numCache>
                  <c:formatCode>General</c:formatCode>
                  <c:ptCount val="2"/>
                  <c:pt idx="0">
                    <c:v>0.02</c:v>
                  </c:pt>
                  <c:pt idx="1">
                    <c:v>9.3903429991725167E-3</c:v>
                  </c:pt>
                </c:numCache>
              </c:numRef>
            </c:plus>
            <c:minus>
              <c:numRef>
                <c:f>(Figure!$C$6,Figure!$E$6)</c:f>
                <c:numCache>
                  <c:formatCode>General</c:formatCode>
                  <c:ptCount val="2"/>
                  <c:pt idx="0">
                    <c:v>0.02</c:v>
                  </c:pt>
                  <c:pt idx="1">
                    <c:v>9.3903429991725167E-3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(Figure!$B$26,Figure!$D$26)</c:f>
              <c:numCache>
                <c:formatCode>0.00</c:formatCode>
                <c:ptCount val="2"/>
                <c:pt idx="0">
                  <c:v>1.5057007787915904</c:v>
                </c:pt>
                <c:pt idx="1">
                  <c:v>0.70064396013443953</c:v>
                </c:pt>
              </c:numCache>
            </c:numRef>
          </c:val>
        </c:ser>
        <c:ser>
          <c:idx val="5"/>
          <c:order val="5"/>
          <c:tx>
            <c:v>CVB</c:v>
          </c:tx>
          <c:spPr>
            <a:solidFill>
              <a:srgbClr val="FF863B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(Figure!$C$13,Figure!$E$13)</c:f>
                <c:numCache>
                  <c:formatCode>General</c:formatCode>
                  <c:ptCount val="2"/>
                  <c:pt idx="0">
                    <c:v>8.4524656678306824E-3</c:v>
                  </c:pt>
                  <c:pt idx="1">
                    <c:v>0.02</c:v>
                  </c:pt>
                </c:numCache>
              </c:numRef>
            </c:plus>
            <c:minus>
              <c:numRef>
                <c:f>(Figure!$C$13,Figure!$E$13)</c:f>
                <c:numCache>
                  <c:formatCode>General</c:formatCode>
                  <c:ptCount val="2"/>
                  <c:pt idx="0">
                    <c:v>8.4524656678306824E-3</c:v>
                  </c:pt>
                  <c:pt idx="1">
                    <c:v>0.02</c:v>
                  </c:pt>
                </c:numCache>
              </c:numRef>
            </c:minus>
          </c:errBars>
          <c:cat>
            <c:strRef>
              <c:f>(Figure!$B$2,Figure!$D$2)</c:f>
              <c:strCache>
                <c:ptCount val="2"/>
                <c:pt idx="0">
                  <c:v>day 4</c:v>
                </c:pt>
                <c:pt idx="1">
                  <c:v>day 5</c:v>
                </c:pt>
              </c:strCache>
            </c:strRef>
          </c:cat>
          <c:val>
            <c:numRef>
              <c:f>(Figure!$B$33,Figure!$D$33)</c:f>
              <c:numCache>
                <c:formatCode>0.00</c:formatCode>
                <c:ptCount val="2"/>
                <c:pt idx="0">
                  <c:v>1.165631533377155</c:v>
                </c:pt>
                <c:pt idx="1">
                  <c:v>0.56181108238604249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93312"/>
        <c:axId val="110899584"/>
      </c:barChart>
      <c:catAx>
        <c:axId val="11089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Cultivation day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0899584"/>
        <c:crosses val="autoZero"/>
        <c:auto val="1"/>
        <c:lblAlgn val="ctr"/>
        <c:lblOffset val="100"/>
        <c:noMultiLvlLbl val="0"/>
      </c:catAx>
      <c:valAx>
        <c:axId val="1108995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Lipid productivity (mg/L)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08933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00" i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155574</xdr:colOff>
      <xdr:row>0</xdr:row>
      <xdr:rowOff>15874</xdr:rowOff>
    </xdr:from>
    <xdr:to>
      <xdr:col>14</xdr:col>
      <xdr:colOff>266699</xdr:colOff>
      <xdr:row>16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7</xdr:row>
      <xdr:rowOff>63500</xdr:rowOff>
    </xdr:from>
    <xdr:to>
      <xdr:col>9</xdr:col>
      <xdr:colOff>273050</xdr:colOff>
      <xdr:row>8</xdr:row>
      <xdr:rowOff>50800</xdr:rowOff>
    </xdr:to>
    <xdr:sp macro="" textlink="">
      <xdr:nvSpPr>
        <xdr:cNvPr id="4" name="TextBox 3"/>
        <xdr:cNvSpPr txBox="1"/>
      </xdr:nvSpPr>
      <xdr:spPr>
        <a:xfrm>
          <a:off x="7886700" y="1352550"/>
          <a:ext cx="15875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361950</xdr:colOff>
      <xdr:row>2</xdr:row>
      <xdr:rowOff>152400</xdr:rowOff>
    </xdr:from>
    <xdr:to>
      <xdr:col>12</xdr:col>
      <xdr:colOff>520700</xdr:colOff>
      <xdr:row>3</xdr:row>
      <xdr:rowOff>139700</xdr:rowOff>
    </xdr:to>
    <xdr:sp macro="" textlink="">
      <xdr:nvSpPr>
        <xdr:cNvPr id="5" name="TextBox 4"/>
        <xdr:cNvSpPr txBox="1"/>
      </xdr:nvSpPr>
      <xdr:spPr>
        <a:xfrm>
          <a:off x="9963150" y="520700"/>
          <a:ext cx="15875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15</xdr:col>
      <xdr:colOff>111125</xdr:colOff>
      <xdr:row>39</xdr:row>
      <xdr:rowOff>79375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</cdr:x>
      <cdr:y>0.16999</cdr:y>
    </cdr:from>
    <cdr:to>
      <cdr:x>0.69383</cdr:x>
      <cdr:y>0.22665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02000" y="514350"/>
          <a:ext cx="158750" cy="1714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0.662</cdr:x>
      <cdr:y>0.16999</cdr:y>
    </cdr:from>
    <cdr:to>
      <cdr:x>0.69383</cdr:x>
      <cdr:y>0.22665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02000" y="514350"/>
          <a:ext cx="158750" cy="1714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M1" workbookViewId="0">
      <selection activeCell="Q23" sqref="Q23"/>
    </sheetView>
  </sheetViews>
  <sheetFormatPr defaultRowHeight="14.5" x14ac:dyDescent="0.35"/>
  <cols>
    <col min="1" max="1" width="17.81640625" customWidth="1"/>
    <col min="2" max="2" width="13.90625" customWidth="1"/>
    <col min="3" max="3" width="12.08984375" customWidth="1"/>
    <col min="4" max="4" width="10.54296875" customWidth="1"/>
    <col min="5" max="5" width="12.81640625" customWidth="1"/>
    <col min="6" max="6" width="10.81640625" bestFit="1" customWidth="1"/>
    <col min="8" max="8" width="14.08984375" customWidth="1"/>
    <col min="9" max="9" width="13.81640625" customWidth="1"/>
    <col min="10" max="10" width="12.81640625" customWidth="1"/>
    <col min="11" max="11" width="18.08984375" customWidth="1"/>
    <col min="12" max="12" width="14.7265625" customWidth="1"/>
    <col min="13" max="13" width="13.26953125" customWidth="1"/>
    <col min="14" max="14" width="13.453125" customWidth="1"/>
    <col min="15" max="15" width="14.90625" customWidth="1"/>
    <col min="16" max="16" width="17.08984375" customWidth="1"/>
    <col min="17" max="17" width="13.36328125" customWidth="1"/>
  </cols>
  <sheetData>
    <row r="1" spans="1:19" x14ac:dyDescent="0.35">
      <c r="A1" s="105" t="s">
        <v>60</v>
      </c>
      <c r="B1" s="98" t="s">
        <v>1</v>
      </c>
      <c r="C1" s="98" t="s">
        <v>2</v>
      </c>
      <c r="D1" s="98" t="s">
        <v>8</v>
      </c>
      <c r="E1" s="104" t="s">
        <v>10</v>
      </c>
      <c r="F1" s="98" t="s">
        <v>4</v>
      </c>
      <c r="G1" s="98" t="s">
        <v>9</v>
      </c>
      <c r="H1" s="100" t="s">
        <v>44</v>
      </c>
      <c r="I1" s="98" t="s">
        <v>61</v>
      </c>
      <c r="K1" s="109" t="s">
        <v>15</v>
      </c>
      <c r="L1" s="98" t="s">
        <v>1</v>
      </c>
      <c r="M1" s="98" t="s">
        <v>12</v>
      </c>
      <c r="N1" s="111" t="s">
        <v>13</v>
      </c>
      <c r="O1" s="113" t="s">
        <v>36</v>
      </c>
      <c r="P1" s="107" t="s">
        <v>7</v>
      </c>
      <c r="Q1" s="102" t="s">
        <v>44</v>
      </c>
      <c r="R1" s="104"/>
      <c r="S1" s="4"/>
    </row>
    <row r="2" spans="1:19" x14ac:dyDescent="0.35">
      <c r="A2" s="106"/>
      <c r="B2" s="99"/>
      <c r="C2" s="99"/>
      <c r="D2" s="99"/>
      <c r="E2" s="99"/>
      <c r="F2" s="99"/>
      <c r="G2" s="99"/>
      <c r="H2" s="101"/>
      <c r="I2" s="99"/>
      <c r="K2" s="110"/>
      <c r="L2" s="99"/>
      <c r="M2" s="99"/>
      <c r="N2" s="112"/>
      <c r="O2" s="114"/>
      <c r="P2" s="108"/>
      <c r="Q2" s="103"/>
      <c r="R2" s="104"/>
      <c r="S2" s="4"/>
    </row>
    <row r="3" spans="1:19" x14ac:dyDescent="0.35">
      <c r="A3" s="19" t="s">
        <v>24</v>
      </c>
      <c r="B3" s="54">
        <v>2321.3000000000002</v>
      </c>
      <c r="C3" s="54">
        <v>2338.6</v>
      </c>
      <c r="D3" s="10">
        <v>418</v>
      </c>
      <c r="E3" s="65">
        <f>(C3-B3)/D3</f>
        <v>4.1387559808611786E-2</v>
      </c>
      <c r="F3" s="68"/>
      <c r="G3" s="32"/>
      <c r="H3" s="63">
        <f>(E3*100)/4</f>
        <v>1.0346889952152947</v>
      </c>
      <c r="I3" s="35"/>
      <c r="K3" s="14" t="s">
        <v>19</v>
      </c>
      <c r="L3" s="23">
        <v>2255.3000000000002</v>
      </c>
      <c r="M3" s="23">
        <v>2270.1999999999998</v>
      </c>
      <c r="N3" s="24">
        <v>442</v>
      </c>
      <c r="O3" s="20">
        <f>(M3-L3)/N3</f>
        <v>3.3710407239818184E-2</v>
      </c>
      <c r="P3" s="4"/>
      <c r="Q3" s="87">
        <f>(O3*100)/5</f>
        <v>0.67420814479636371</v>
      </c>
      <c r="R3" s="23"/>
      <c r="S3" s="4"/>
    </row>
    <row r="4" spans="1:19" x14ac:dyDescent="0.35">
      <c r="A4" s="14"/>
      <c r="B4" s="8">
        <v>2214.3000000000002</v>
      </c>
      <c r="C4" s="8">
        <v>2229.6</v>
      </c>
      <c r="D4" s="10">
        <v>602</v>
      </c>
      <c r="E4" s="66">
        <f>(C4-B4)/D3</f>
        <v>3.6602870813396478E-2</v>
      </c>
      <c r="F4" s="69"/>
      <c r="G4" s="44"/>
      <c r="H4" s="30">
        <f>(E4*100)/4</f>
        <v>0.91507177033491194</v>
      </c>
      <c r="I4" s="25"/>
      <c r="K4" s="14" t="s">
        <v>20</v>
      </c>
      <c r="L4" s="23">
        <v>2264.6</v>
      </c>
      <c r="M4" s="23">
        <v>2306.3000000000002</v>
      </c>
      <c r="N4" s="24">
        <v>547.99999999999989</v>
      </c>
      <c r="O4" s="20"/>
      <c r="P4" s="4"/>
      <c r="Q4" s="87">
        <f>(O4*100)/5</f>
        <v>0</v>
      </c>
      <c r="R4" s="23"/>
      <c r="S4" s="4"/>
    </row>
    <row r="5" spans="1:19" x14ac:dyDescent="0.35">
      <c r="A5" s="14"/>
      <c r="B5" s="8">
        <v>2347.6</v>
      </c>
      <c r="C5" s="8">
        <v>2377.9</v>
      </c>
      <c r="D5" s="10">
        <v>598</v>
      </c>
      <c r="E5" s="66">
        <f t="shared" ref="E5:E16" si="0">(C5-B5)/D5</f>
        <v>5.0668896321070536E-2</v>
      </c>
      <c r="F5" s="69"/>
      <c r="G5" s="44"/>
      <c r="H5" s="30">
        <f>(E5*100)/4</f>
        <v>1.2667224080267634</v>
      </c>
      <c r="I5" s="25"/>
      <c r="K5" s="14" t="s">
        <v>21</v>
      </c>
      <c r="L5" s="23">
        <v>2270.1999999999998</v>
      </c>
      <c r="M5" s="23">
        <v>2292.3000000000002</v>
      </c>
      <c r="N5" s="24">
        <v>555</v>
      </c>
      <c r="O5" s="20">
        <f>(M5-L5)/N5</f>
        <v>3.9819819819820475E-2</v>
      </c>
      <c r="P5" s="4"/>
      <c r="Q5" s="87">
        <f>(O5*100)/5</f>
        <v>0.79639639639640947</v>
      </c>
      <c r="R5" s="23"/>
      <c r="S5" s="4"/>
    </row>
    <row r="6" spans="1:19" x14ac:dyDescent="0.35">
      <c r="A6" s="14"/>
      <c r="B6" s="8">
        <v>2272.5</v>
      </c>
      <c r="C6" s="8">
        <v>2302.9</v>
      </c>
      <c r="D6" s="10">
        <v>599</v>
      </c>
      <c r="E6" s="66">
        <f>(C6-B6)/D6</f>
        <v>5.0751252086811506E-2</v>
      </c>
      <c r="F6" s="14"/>
      <c r="G6" s="15"/>
      <c r="H6" s="30">
        <f>(E6*100)/4</f>
        <v>1.2687813021702876</v>
      </c>
      <c r="I6" s="61"/>
      <c r="K6" s="14" t="s">
        <v>22</v>
      </c>
      <c r="L6" s="23">
        <v>2240.8000000000002</v>
      </c>
      <c r="M6" s="23">
        <v>2259.6</v>
      </c>
      <c r="N6" s="24">
        <v>515</v>
      </c>
      <c r="O6" s="20">
        <f>(M6-L6)/N6</f>
        <v>3.6504854368931507E-2</v>
      </c>
      <c r="P6" s="4"/>
      <c r="Q6" s="87">
        <f>(O6*100)/5</f>
        <v>0.73009708737863011</v>
      </c>
      <c r="R6" s="74"/>
      <c r="S6" s="4"/>
    </row>
    <row r="7" spans="1:19" x14ac:dyDescent="0.35">
      <c r="A7" s="17"/>
      <c r="B7" s="57"/>
      <c r="C7" s="57"/>
      <c r="D7" s="62"/>
      <c r="E7" s="67"/>
      <c r="F7" s="71">
        <f>AVERAGE(E3:E6)</f>
        <v>4.4852644757472575E-2</v>
      </c>
      <c r="G7" s="47">
        <f>_xlfn.STDEV.S(E3:E6)</f>
        <v>7.0400742067103618E-3</v>
      </c>
      <c r="H7" s="64">
        <f>AVERAGE(H3:H6)</f>
        <v>1.1213161189368144</v>
      </c>
      <c r="I7" s="60">
        <f>_xlfn.STDEV.P(H3:H6)</f>
        <v>0.15242207768846816</v>
      </c>
      <c r="K7" s="14" t="s">
        <v>23</v>
      </c>
      <c r="L7" s="23">
        <v>2278.9</v>
      </c>
      <c r="M7" s="23">
        <v>2296.5</v>
      </c>
      <c r="N7" s="24">
        <v>527</v>
      </c>
      <c r="O7" s="20">
        <f>(M7-L7)/N7</f>
        <v>3.3396584440227528E-2</v>
      </c>
      <c r="P7" s="4"/>
      <c r="Q7" s="87">
        <f>(O7*100)/5</f>
        <v>0.66793168880455056</v>
      </c>
      <c r="R7" s="4"/>
      <c r="S7" s="4"/>
    </row>
    <row r="8" spans="1:19" x14ac:dyDescent="0.35">
      <c r="A8" s="19" t="s">
        <v>25</v>
      </c>
      <c r="B8" s="54">
        <v>6174.7</v>
      </c>
      <c r="C8" s="54">
        <v>6201.4</v>
      </c>
      <c r="D8" s="10">
        <v>490</v>
      </c>
      <c r="E8" s="65">
        <f t="shared" si="0"/>
        <v>5.4489795918366973E-2</v>
      </c>
      <c r="F8" s="72"/>
      <c r="G8" s="50"/>
      <c r="H8" s="30">
        <f>(E8*100)/4</f>
        <v>1.3622448979591744</v>
      </c>
      <c r="I8" s="35"/>
      <c r="K8" s="14"/>
      <c r="L8" s="23"/>
      <c r="M8" s="23"/>
      <c r="N8" s="16" t="s">
        <v>16</v>
      </c>
      <c r="O8" s="21">
        <f>AVERAGE(O3:O7)</f>
        <v>3.5857916467199422E-2</v>
      </c>
      <c r="P8" s="88">
        <v>3.5857916467199422E-2</v>
      </c>
      <c r="Q8" s="90">
        <f>AVERAGE(Q3:Q7)</f>
        <v>0.57372666347519075</v>
      </c>
      <c r="R8" s="74"/>
      <c r="S8" s="4"/>
    </row>
    <row r="9" spans="1:19" x14ac:dyDescent="0.35">
      <c r="A9" s="14"/>
      <c r="B9" s="8">
        <v>6143.2</v>
      </c>
      <c r="C9" s="8">
        <v>6170.2</v>
      </c>
      <c r="D9" s="11">
        <v>547.99999999999989</v>
      </c>
      <c r="E9" s="66">
        <f t="shared" si="0"/>
        <v>4.9270072992700739E-2</v>
      </c>
      <c r="F9" s="70"/>
      <c r="G9" s="44"/>
      <c r="H9" s="30">
        <f>(E9*100)/4</f>
        <v>1.2317518248175185</v>
      </c>
      <c r="I9" s="25"/>
      <c r="K9" s="14"/>
      <c r="L9" s="23"/>
      <c r="M9" s="23"/>
      <c r="N9" s="16" t="s">
        <v>9</v>
      </c>
      <c r="O9" s="21">
        <f>STDEVA(O3:O7)</f>
        <v>2.988040497990424E-3</v>
      </c>
      <c r="P9" s="4"/>
      <c r="Q9" s="91">
        <f>_xlfn.STDEV.P(Q3:Q7)</f>
        <v>0.29057423103197744</v>
      </c>
      <c r="R9" s="4"/>
      <c r="S9" s="4"/>
    </row>
    <row r="10" spans="1:19" x14ac:dyDescent="0.35">
      <c r="A10" s="14"/>
      <c r="B10" s="8">
        <v>6174.7</v>
      </c>
      <c r="C10" s="8">
        <v>6209.9</v>
      </c>
      <c r="D10" s="11">
        <v>589</v>
      </c>
      <c r="E10" s="66">
        <f t="shared" si="0"/>
        <v>5.97623089983019E-2</v>
      </c>
      <c r="F10" s="70"/>
      <c r="G10" s="44"/>
      <c r="H10" s="30">
        <f>(E10*100)/4</f>
        <v>1.4940577249575475</v>
      </c>
      <c r="I10" s="25"/>
      <c r="K10" s="14"/>
      <c r="L10" s="23"/>
      <c r="M10" s="23"/>
      <c r="N10" s="16"/>
      <c r="O10" s="19"/>
      <c r="P10" s="4"/>
      <c r="Q10" s="19"/>
      <c r="R10" s="4"/>
      <c r="S10" s="4"/>
    </row>
    <row r="11" spans="1:19" x14ac:dyDescent="0.35">
      <c r="A11" s="14"/>
      <c r="B11" s="8">
        <v>6139.2</v>
      </c>
      <c r="C11" s="8">
        <v>6175.1</v>
      </c>
      <c r="D11" s="11">
        <v>542.33333333333337</v>
      </c>
      <c r="E11" s="66">
        <f>(C11-B11)/D11</f>
        <v>6.6195451751691226E-2</v>
      </c>
      <c r="F11" s="14"/>
      <c r="G11" s="15"/>
      <c r="H11" s="30">
        <f>(E11*100)/4</f>
        <v>1.6548862937922806</v>
      </c>
      <c r="I11" s="25"/>
      <c r="K11" s="14" t="s">
        <v>47</v>
      </c>
      <c r="L11" s="24">
        <v>2261</v>
      </c>
      <c r="M11" s="24">
        <v>2295.1999999999998</v>
      </c>
      <c r="N11" s="24">
        <v>730</v>
      </c>
      <c r="O11" s="20">
        <f>(M11-L11)/N11</f>
        <v>4.6849315068492901E-2</v>
      </c>
      <c r="P11" s="4"/>
      <c r="Q11" s="87">
        <f>(O11*100)/5</f>
        <v>0.93698630136985805</v>
      </c>
      <c r="R11" s="23"/>
      <c r="S11" s="4"/>
    </row>
    <row r="12" spans="1:19" x14ac:dyDescent="0.35">
      <c r="A12" s="14"/>
      <c r="B12" s="57"/>
      <c r="C12" s="57"/>
      <c r="D12" s="62"/>
      <c r="E12" s="67"/>
      <c r="F12" s="71">
        <f>AVERAGE(E8:E11)</f>
        <v>5.7429407415265213E-2</v>
      </c>
      <c r="G12" s="47">
        <f>_xlfn.STDEV.S(E8:E11)</f>
        <v>7.2457347701081701E-3</v>
      </c>
      <c r="H12" s="64">
        <f>AVERAGE(H8:H11)</f>
        <v>1.4357351853816303</v>
      </c>
      <c r="I12" s="60">
        <f>_xlfn.STDEV.P(H8:H11)</f>
        <v>0.1568747594999465</v>
      </c>
      <c r="K12" s="14" t="s">
        <v>48</v>
      </c>
      <c r="L12" s="24">
        <v>2261</v>
      </c>
      <c r="M12" s="24">
        <v>2289.5</v>
      </c>
      <c r="N12" s="24">
        <v>712.00000000000011</v>
      </c>
      <c r="O12" s="20">
        <f>(M12-L12)/N12</f>
        <v>4.0028089887640443E-2</v>
      </c>
      <c r="P12" s="4"/>
      <c r="Q12" s="87">
        <f>(O12*100)/5</f>
        <v>0.80056179775280878</v>
      </c>
      <c r="R12" s="23"/>
      <c r="S12" s="4"/>
    </row>
    <row r="13" spans="1:19" x14ac:dyDescent="0.35">
      <c r="A13" s="50" t="s">
        <v>26</v>
      </c>
      <c r="B13" s="81">
        <v>6206.4</v>
      </c>
      <c r="C13" s="8">
        <v>6238.8</v>
      </c>
      <c r="D13" s="11">
        <v>494</v>
      </c>
      <c r="E13" s="66">
        <f>(C13-B13)/D13</f>
        <v>6.5587044534414066E-2</v>
      </c>
      <c r="F13" s="70"/>
      <c r="G13" s="15"/>
      <c r="H13" s="30">
        <f>(E13*100)/4</f>
        <v>1.6396761133603517</v>
      </c>
      <c r="I13" s="25"/>
      <c r="K13" s="14" t="s">
        <v>49</v>
      </c>
      <c r="L13" s="24">
        <v>2261</v>
      </c>
      <c r="M13" s="24">
        <v>2281.6</v>
      </c>
      <c r="N13" s="24">
        <v>561</v>
      </c>
      <c r="O13" s="20">
        <f>(M13-L13)/N13</f>
        <v>3.6720142602495384E-2</v>
      </c>
      <c r="P13" s="4"/>
      <c r="Q13" s="87">
        <f>(O13*100)/5</f>
        <v>0.73440285204990763</v>
      </c>
      <c r="R13" s="23"/>
      <c r="S13" s="4"/>
    </row>
    <row r="14" spans="1:19" x14ac:dyDescent="0.35">
      <c r="A14" s="14"/>
      <c r="B14" s="8">
        <v>6248.1</v>
      </c>
      <c r="C14" s="8">
        <v>6282.4</v>
      </c>
      <c r="D14" s="11">
        <v>594</v>
      </c>
      <c r="E14" s="66">
        <f t="shared" si="0"/>
        <v>5.7744107744106522E-2</v>
      </c>
      <c r="F14" s="70"/>
      <c r="G14" s="44"/>
      <c r="H14" s="30">
        <f>(E14*100)/4</f>
        <v>1.4436026936026631</v>
      </c>
      <c r="I14" s="25"/>
      <c r="K14" s="14" t="s">
        <v>50</v>
      </c>
      <c r="L14" s="24">
        <v>2265.1999999999998</v>
      </c>
      <c r="M14" s="24">
        <v>2294.9</v>
      </c>
      <c r="N14" s="24">
        <v>667.66666666666663</v>
      </c>
      <c r="O14" s="20">
        <f>(M14-L14)/N14</f>
        <v>4.4483275087369357E-2</v>
      </c>
      <c r="P14" s="4"/>
      <c r="Q14" s="87">
        <f>(O14*100)/5</f>
        <v>0.88966550174738723</v>
      </c>
      <c r="R14" s="74"/>
      <c r="S14" s="4"/>
    </row>
    <row r="15" spans="1:19" x14ac:dyDescent="0.35">
      <c r="A15" s="14"/>
      <c r="B15" s="8">
        <v>6206.5</v>
      </c>
      <c r="C15" s="8">
        <v>6216.9</v>
      </c>
      <c r="D15" s="11">
        <v>544</v>
      </c>
      <c r="E15" s="66">
        <f t="shared" si="0"/>
        <v>1.9117647058822861E-2</v>
      </c>
      <c r="F15" s="73"/>
      <c r="G15" s="44"/>
      <c r="H15" s="30">
        <f>(E15*100)/4</f>
        <v>0.47794117647057155</v>
      </c>
      <c r="I15" s="25"/>
      <c r="K15" s="14" t="s">
        <v>51</v>
      </c>
      <c r="L15" s="24">
        <v>2263.4</v>
      </c>
      <c r="M15" s="24">
        <v>2268.9</v>
      </c>
      <c r="N15" s="24">
        <v>684</v>
      </c>
      <c r="O15" s="20"/>
      <c r="P15" s="4"/>
      <c r="Q15" s="87">
        <f>(O15*100)/5</f>
        <v>0</v>
      </c>
      <c r="R15" s="4"/>
      <c r="S15" s="4"/>
    </row>
    <row r="16" spans="1:19" x14ac:dyDescent="0.35">
      <c r="A16" s="14"/>
      <c r="B16" s="8">
        <v>6247.7</v>
      </c>
      <c r="C16" s="8">
        <v>6278.9</v>
      </c>
      <c r="D16" s="11">
        <v>544</v>
      </c>
      <c r="E16" s="66">
        <f t="shared" si="0"/>
        <v>5.7352941176470253E-2</v>
      </c>
      <c r="F16" s="70">
        <f>AVERAGE(E13:E16)</f>
        <v>4.9950435128453423E-2</v>
      </c>
      <c r="G16" s="44">
        <f>_xlfn.STDEV.S(E13:E16)</f>
        <v>2.0902175345262005E-2</v>
      </c>
      <c r="H16" s="30">
        <f>(E16*100)/4</f>
        <v>1.4338235294117563</v>
      </c>
      <c r="I16" s="25"/>
      <c r="K16" s="14"/>
      <c r="L16" s="24"/>
      <c r="M16" s="24"/>
      <c r="N16" s="16" t="s">
        <v>16</v>
      </c>
      <c r="O16" s="21">
        <f>AVERAGE(O11:O15)</f>
        <v>4.202020566149952E-2</v>
      </c>
      <c r="P16" s="89">
        <v>4.202020566149952E-2</v>
      </c>
      <c r="Q16" s="90">
        <f>AVERAGE(Q11:Q15)</f>
        <v>0.67232329058399232</v>
      </c>
      <c r="R16" s="74"/>
      <c r="S16" s="4"/>
    </row>
    <row r="17" spans="1:19" x14ac:dyDescent="0.35">
      <c r="A17" s="17"/>
      <c r="B17" s="9"/>
      <c r="C17" s="9"/>
      <c r="D17" s="9"/>
      <c r="E17" s="2"/>
      <c r="F17" s="17"/>
      <c r="G17" s="47"/>
      <c r="H17" s="64">
        <f>AVERAGE(H13:H16)</f>
        <v>1.2487608782113355</v>
      </c>
      <c r="I17" s="60">
        <f>_xlfn.STDEV.P(H13:H16)</f>
        <v>0.45254537108384202</v>
      </c>
      <c r="J17" t="s">
        <v>6</v>
      </c>
      <c r="K17" s="14"/>
      <c r="L17" s="24"/>
      <c r="M17" s="24"/>
      <c r="N17" s="16" t="s">
        <v>9</v>
      </c>
      <c r="O17" s="21">
        <f>STDEVA(O11:O15)</f>
        <v>4.5257118168396141E-3</v>
      </c>
      <c r="P17" s="89"/>
      <c r="Q17" s="92">
        <v>0.43</v>
      </c>
      <c r="R17" s="4"/>
      <c r="S17" s="4"/>
    </row>
    <row r="18" spans="1:19" x14ac:dyDescent="0.35">
      <c r="A18" s="1"/>
      <c r="G18" s="5"/>
      <c r="K18" s="14"/>
      <c r="L18" s="24"/>
      <c r="M18" s="24"/>
      <c r="N18" s="16"/>
      <c r="O18" s="21"/>
      <c r="P18" s="4"/>
      <c r="Q18" s="19"/>
      <c r="R18" s="4"/>
      <c r="S18" s="4"/>
    </row>
    <row r="19" spans="1:19" x14ac:dyDescent="0.35">
      <c r="K19" s="14" t="s">
        <v>52</v>
      </c>
      <c r="L19" s="24">
        <v>2267.9</v>
      </c>
      <c r="M19" s="24">
        <v>2298.3000000000002</v>
      </c>
      <c r="N19" s="24">
        <v>780</v>
      </c>
      <c r="O19" s="20">
        <f>(M19-L19)/N19</f>
        <v>3.8974358974359094E-2</v>
      </c>
      <c r="P19" s="4"/>
      <c r="Q19" s="87">
        <f>(O19*100)/5</f>
        <v>0.77948717948718182</v>
      </c>
      <c r="R19" s="23"/>
      <c r="S19" s="4"/>
    </row>
    <row r="20" spans="1:19" x14ac:dyDescent="0.35">
      <c r="K20" s="14" t="s">
        <v>53</v>
      </c>
      <c r="L20" s="24">
        <v>2278.6999999999998</v>
      </c>
      <c r="M20" s="24">
        <v>2281.8000000000002</v>
      </c>
      <c r="N20" s="24">
        <v>665.99999999999989</v>
      </c>
      <c r="O20" s="20"/>
      <c r="P20" s="4"/>
      <c r="Q20" s="87">
        <f>(O20*100)/5</f>
        <v>0</v>
      </c>
      <c r="R20" s="23"/>
      <c r="S20" s="4"/>
    </row>
    <row r="21" spans="1:19" x14ac:dyDescent="0.35">
      <c r="K21" s="14" t="s">
        <v>54</v>
      </c>
      <c r="L21" s="24">
        <v>2257.5</v>
      </c>
      <c r="M21" s="24">
        <v>2292.9</v>
      </c>
      <c r="N21" s="24">
        <v>763</v>
      </c>
      <c r="O21" s="20">
        <f>(M21-L21)/N21</f>
        <v>4.6395806028833669E-2</v>
      </c>
      <c r="P21" s="4"/>
      <c r="Q21" s="87">
        <f>(O21*100)/5</f>
        <v>0.92791612057667339</v>
      </c>
      <c r="R21" s="23"/>
      <c r="S21" s="4"/>
    </row>
    <row r="22" spans="1:19" x14ac:dyDescent="0.35">
      <c r="K22" s="14" t="s">
        <v>55</v>
      </c>
      <c r="L22" s="24">
        <v>2293.4</v>
      </c>
      <c r="M22" s="24">
        <v>2312.6999999999998</v>
      </c>
      <c r="N22" s="24">
        <v>736.33333333333337</v>
      </c>
      <c r="O22" s="20">
        <f>(M22-L22)/N22</f>
        <v>2.6210955183340507E-2</v>
      </c>
      <c r="P22" s="4"/>
      <c r="Q22" s="87">
        <f>(O22*100)/5</f>
        <v>0.52421910366681013</v>
      </c>
      <c r="R22" s="74"/>
      <c r="S22" s="4"/>
    </row>
    <row r="23" spans="1:19" x14ac:dyDescent="0.35">
      <c r="K23" s="14" t="s">
        <v>56</v>
      </c>
      <c r="L23" s="24">
        <v>2275.9</v>
      </c>
      <c r="M23" s="24">
        <v>2296.5</v>
      </c>
      <c r="N23" s="23">
        <v>721.6</v>
      </c>
      <c r="O23" s="20">
        <f>(M23-L23)/N23</f>
        <v>2.854767184035464E-2</v>
      </c>
      <c r="P23" s="4"/>
      <c r="Q23" s="87">
        <f>(O23*100)/5</f>
        <v>0.57095343680709276</v>
      </c>
      <c r="R23" s="4"/>
      <c r="S23" s="4"/>
    </row>
    <row r="24" spans="1:19" x14ac:dyDescent="0.35">
      <c r="K24" s="14"/>
      <c r="L24" s="23"/>
      <c r="M24" s="23"/>
      <c r="N24" s="16" t="s">
        <v>16</v>
      </c>
      <c r="O24" s="21">
        <f>AVERAGE(O19:O23)</f>
        <v>3.5032198006721978E-2</v>
      </c>
      <c r="P24" s="89">
        <v>3.5032198006721978E-2</v>
      </c>
      <c r="Q24" s="90">
        <f>AVERAGE(Q19:Q23)</f>
        <v>0.56051516810755175</v>
      </c>
      <c r="R24" s="74"/>
      <c r="S24" s="4"/>
    </row>
    <row r="25" spans="1:19" x14ac:dyDescent="0.35">
      <c r="K25" s="14"/>
      <c r="L25" s="4"/>
      <c r="M25" s="4"/>
      <c r="N25" s="16" t="s">
        <v>9</v>
      </c>
      <c r="O25" s="21">
        <f>STDEVA(O19:O23)</f>
        <v>9.3903429991725167E-3</v>
      </c>
      <c r="P25" s="4"/>
      <c r="Q25" s="93">
        <v>0.39</v>
      </c>
      <c r="R25" s="4"/>
      <c r="S25" s="4"/>
    </row>
    <row r="26" spans="1:19" x14ac:dyDescent="0.35">
      <c r="K26" s="32"/>
      <c r="L26" s="32"/>
      <c r="M26" s="32"/>
      <c r="N26" s="33"/>
      <c r="O26" s="34"/>
      <c r="P26" s="32"/>
      <c r="R26" s="4"/>
      <c r="S26" s="4"/>
    </row>
    <row r="27" spans="1:19" x14ac:dyDescent="0.35">
      <c r="J27" s="4"/>
      <c r="K27" s="4"/>
      <c r="L27" s="4"/>
      <c r="M27" s="4"/>
      <c r="N27" s="4"/>
      <c r="O27" s="4"/>
      <c r="P27" s="4"/>
      <c r="R27" s="4"/>
      <c r="S27" s="4"/>
    </row>
    <row r="28" spans="1:19" x14ac:dyDescent="0.35">
      <c r="J28" s="4"/>
      <c r="K28" s="82"/>
      <c r="L28" s="23"/>
      <c r="M28" s="23"/>
      <c r="N28" s="23"/>
      <c r="O28" s="23"/>
      <c r="P28" s="4"/>
      <c r="R28" s="4"/>
      <c r="S28" s="4"/>
    </row>
    <row r="29" spans="1:19" x14ac:dyDescent="0.35">
      <c r="J29" s="4"/>
      <c r="K29" s="82"/>
      <c r="L29" s="23"/>
      <c r="M29" s="23"/>
      <c r="N29" s="23"/>
      <c r="O29" s="23"/>
      <c r="P29" s="4"/>
      <c r="R29" s="4"/>
      <c r="S29" s="4"/>
    </row>
    <row r="30" spans="1:19" x14ac:dyDescent="0.35">
      <c r="J30" s="4"/>
      <c r="K30" s="4"/>
      <c r="L30" s="83"/>
      <c r="M30" s="23"/>
      <c r="N30" s="84"/>
      <c r="O30" s="23"/>
      <c r="P30" s="4"/>
      <c r="R30" s="4"/>
      <c r="S30" s="4"/>
    </row>
    <row r="31" spans="1:19" x14ac:dyDescent="0.35">
      <c r="J31" s="4"/>
      <c r="K31" s="4"/>
      <c r="L31" s="74"/>
      <c r="M31" s="26"/>
      <c r="N31" s="84"/>
      <c r="O31" s="26"/>
      <c r="P31" s="4"/>
    </row>
    <row r="32" spans="1:19" x14ac:dyDescent="0.35">
      <c r="J32" s="4"/>
      <c r="K32" s="4"/>
      <c r="L32" s="74"/>
      <c r="M32" s="26"/>
      <c r="N32" s="84"/>
      <c r="O32" s="26"/>
      <c r="P32" s="4"/>
    </row>
    <row r="34" spans="1:14" x14ac:dyDescent="0.35">
      <c r="K34" s="6" t="s">
        <v>30</v>
      </c>
      <c r="L34" s="7" t="s">
        <v>27</v>
      </c>
      <c r="M34" s="7" t="s">
        <v>28</v>
      </c>
      <c r="N34" s="29" t="s">
        <v>29</v>
      </c>
    </row>
    <row r="35" spans="1:14" x14ac:dyDescent="0.35">
      <c r="A35" s="4"/>
      <c r="B35" s="4"/>
      <c r="C35" s="4"/>
      <c r="D35" s="4"/>
      <c r="E35" s="4"/>
      <c r="F35" s="4"/>
      <c r="G35" s="4"/>
      <c r="H35" s="4"/>
      <c r="K35" s="14" t="s">
        <v>31</v>
      </c>
      <c r="L35" s="23">
        <v>1</v>
      </c>
      <c r="M35" s="23">
        <v>2.27</v>
      </c>
      <c r="N35" s="37">
        <v>0.183</v>
      </c>
    </row>
    <row r="36" spans="1:14" x14ac:dyDescent="0.35">
      <c r="A36" s="4"/>
      <c r="B36" s="4"/>
      <c r="C36" s="4"/>
      <c r="D36" s="4"/>
      <c r="E36" s="4"/>
      <c r="F36" s="4"/>
      <c r="G36" s="4"/>
      <c r="H36" s="4"/>
      <c r="K36" s="14" t="s">
        <v>32</v>
      </c>
      <c r="L36" s="23">
        <v>6</v>
      </c>
      <c r="M36" s="23"/>
      <c r="N36" s="25"/>
    </row>
    <row r="37" spans="1:14" x14ac:dyDescent="0.35">
      <c r="A37" s="4"/>
      <c r="B37" s="4"/>
      <c r="C37" s="4"/>
      <c r="D37" s="4"/>
      <c r="E37" s="4"/>
      <c r="F37" s="4"/>
      <c r="G37" s="4"/>
      <c r="H37" s="4"/>
      <c r="K37" s="17" t="s">
        <v>33</v>
      </c>
      <c r="L37" s="36">
        <v>7</v>
      </c>
      <c r="M37" s="36"/>
      <c r="N37" s="38"/>
    </row>
    <row r="38" spans="1:14" x14ac:dyDescent="0.35">
      <c r="A38" s="82"/>
      <c r="B38" s="23"/>
      <c r="C38" s="23"/>
      <c r="D38" s="23"/>
      <c r="E38" s="23"/>
      <c r="F38" s="4"/>
      <c r="G38" s="4"/>
      <c r="H38" s="4"/>
      <c r="K38" s="6" t="s">
        <v>34</v>
      </c>
      <c r="L38" s="7" t="s">
        <v>27</v>
      </c>
      <c r="M38" s="7" t="s">
        <v>28</v>
      </c>
      <c r="N38" s="29" t="s">
        <v>29</v>
      </c>
    </row>
    <row r="39" spans="1:14" x14ac:dyDescent="0.35">
      <c r="A39" s="82"/>
      <c r="B39" s="23"/>
      <c r="C39" s="23"/>
      <c r="D39" s="23"/>
      <c r="E39" s="23"/>
      <c r="F39" s="4"/>
      <c r="G39" s="4"/>
      <c r="H39" s="4"/>
      <c r="K39" s="14" t="s">
        <v>31</v>
      </c>
      <c r="L39" s="23">
        <v>1</v>
      </c>
      <c r="M39" s="23">
        <v>4.3099999999999996</v>
      </c>
      <c r="N39" s="37">
        <v>8.3000000000000004E-2</v>
      </c>
    </row>
    <row r="40" spans="1:14" x14ac:dyDescent="0.35">
      <c r="A40" s="4"/>
      <c r="B40" s="83"/>
      <c r="C40" s="74"/>
      <c r="D40" s="84"/>
      <c r="E40" s="74"/>
      <c r="F40" s="4"/>
      <c r="G40" s="4"/>
      <c r="H40" s="4"/>
      <c r="K40" s="14" t="s">
        <v>32</v>
      </c>
      <c r="L40" s="23">
        <v>6</v>
      </c>
      <c r="M40" s="23"/>
      <c r="N40" s="25"/>
    </row>
    <row r="41" spans="1:14" x14ac:dyDescent="0.35">
      <c r="A41" s="4"/>
      <c r="B41" s="74"/>
      <c r="C41" s="74"/>
      <c r="D41" s="84"/>
      <c r="E41" s="74"/>
      <c r="F41" s="4"/>
      <c r="G41" s="4"/>
      <c r="H41" s="4"/>
      <c r="K41" s="17" t="s">
        <v>33</v>
      </c>
      <c r="L41" s="36">
        <v>7</v>
      </c>
      <c r="M41" s="36"/>
      <c r="N41" s="38"/>
    </row>
    <row r="42" spans="1:14" x14ac:dyDescent="0.35">
      <c r="A42" s="4"/>
      <c r="B42" s="74"/>
      <c r="C42" s="74"/>
      <c r="D42" s="84"/>
      <c r="E42" s="74"/>
      <c r="F42" s="4"/>
      <c r="G42" s="4"/>
      <c r="H42" s="4"/>
      <c r="K42" s="6" t="s">
        <v>35</v>
      </c>
      <c r="L42" s="7" t="s">
        <v>27</v>
      </c>
      <c r="M42" s="7" t="s">
        <v>28</v>
      </c>
      <c r="N42" s="29" t="s">
        <v>29</v>
      </c>
    </row>
    <row r="43" spans="1:14" x14ac:dyDescent="0.35">
      <c r="A43" s="4"/>
      <c r="B43" s="85"/>
      <c r="C43" s="85"/>
      <c r="D43" s="4"/>
      <c r="E43" s="4"/>
      <c r="F43" s="4"/>
      <c r="G43" s="4"/>
      <c r="H43" s="4"/>
      <c r="K43" s="14" t="s">
        <v>31</v>
      </c>
      <c r="L43" s="23">
        <v>1</v>
      </c>
      <c r="M43" s="23">
        <v>3.38</v>
      </c>
      <c r="N43" s="37">
        <v>0.11600000000000001</v>
      </c>
    </row>
    <row r="44" spans="1:14" x14ac:dyDescent="0.35">
      <c r="A44" s="4"/>
      <c r="B44" s="4"/>
      <c r="C44" s="4"/>
      <c r="D44" s="4"/>
      <c r="E44" s="4"/>
      <c r="F44" s="4"/>
      <c r="G44" s="4"/>
      <c r="H44" s="4"/>
      <c r="K44" s="14" t="s">
        <v>32</v>
      </c>
      <c r="L44" s="23">
        <v>6</v>
      </c>
      <c r="M44" s="23"/>
      <c r="N44" s="25"/>
    </row>
    <row r="45" spans="1:14" x14ac:dyDescent="0.35">
      <c r="A45" s="4"/>
      <c r="B45" s="4"/>
      <c r="C45" s="4"/>
      <c r="D45" s="4"/>
      <c r="E45" s="4"/>
      <c r="F45" s="4"/>
      <c r="G45" s="4"/>
      <c r="H45" s="4"/>
      <c r="K45" s="17" t="s">
        <v>33</v>
      </c>
      <c r="L45" s="36">
        <v>7</v>
      </c>
      <c r="M45" s="36"/>
      <c r="N45" s="38"/>
    </row>
  </sheetData>
  <mergeCells count="17">
    <mergeCell ref="F1:F2"/>
    <mergeCell ref="P1:P2"/>
    <mergeCell ref="K1:K2"/>
    <mergeCell ref="L1:L2"/>
    <mergeCell ref="M1:M2"/>
    <mergeCell ref="N1:N2"/>
    <mergeCell ref="O1:O2"/>
    <mergeCell ref="A1:A2"/>
    <mergeCell ref="B1:B2"/>
    <mergeCell ref="C1:C2"/>
    <mergeCell ref="D1:D2"/>
    <mergeCell ref="E1:E2"/>
    <mergeCell ref="G1:G2"/>
    <mergeCell ref="H1:H2"/>
    <mergeCell ref="I1:I2"/>
    <mergeCell ref="Q1:Q2"/>
    <mergeCell ref="R1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opLeftCell="A7" workbookViewId="0">
      <selection activeCell="G25" sqref="G25:G26"/>
    </sheetView>
  </sheetViews>
  <sheetFormatPr defaultRowHeight="14.5" x14ac:dyDescent="0.35"/>
  <cols>
    <col min="1" max="1" width="17.7265625" customWidth="1"/>
    <col min="2" max="2" width="14.6328125" customWidth="1"/>
    <col min="3" max="3" width="14.1796875" customWidth="1"/>
    <col min="4" max="4" width="14.26953125" customWidth="1"/>
    <col min="5" max="5" width="13.6328125" customWidth="1"/>
    <col min="6" max="8" width="13.08984375" customWidth="1"/>
    <col min="9" max="9" width="12.26953125" customWidth="1"/>
    <col min="10" max="10" width="16.08984375" customWidth="1"/>
    <col min="11" max="11" width="13.54296875" customWidth="1"/>
    <col min="12" max="12" width="13.1796875" customWidth="1"/>
    <col min="13" max="13" width="13.36328125" customWidth="1"/>
    <col min="14" max="14" width="14.453125" customWidth="1"/>
    <col min="15" max="15" width="13.90625" customWidth="1"/>
  </cols>
  <sheetData>
    <row r="1" spans="1:18" x14ac:dyDescent="0.35">
      <c r="A1" s="109" t="s">
        <v>18</v>
      </c>
      <c r="B1" s="98" t="s">
        <v>11</v>
      </c>
      <c r="C1" s="98" t="s">
        <v>12</v>
      </c>
      <c r="D1" s="111" t="s">
        <v>58</v>
      </c>
      <c r="E1" s="113" t="s">
        <v>14</v>
      </c>
      <c r="F1" s="109" t="s">
        <v>7</v>
      </c>
      <c r="G1" s="102" t="s">
        <v>44</v>
      </c>
      <c r="H1" s="95"/>
      <c r="I1" s="95"/>
      <c r="J1" s="128" t="s">
        <v>57</v>
      </c>
      <c r="K1" s="113" t="s">
        <v>59</v>
      </c>
      <c r="L1" s="124" t="s">
        <v>2</v>
      </c>
      <c r="M1" s="124" t="s">
        <v>8</v>
      </c>
      <c r="N1" s="124" t="s">
        <v>3</v>
      </c>
      <c r="O1" s="124" t="s">
        <v>4</v>
      </c>
      <c r="P1" s="121" t="s">
        <v>9</v>
      </c>
      <c r="Q1" s="115" t="s">
        <v>44</v>
      </c>
      <c r="R1" s="116"/>
    </row>
    <row r="2" spans="1:18" x14ac:dyDescent="0.35">
      <c r="A2" s="132"/>
      <c r="B2" s="104"/>
      <c r="C2" s="104"/>
      <c r="D2" s="133"/>
      <c r="E2" s="131"/>
      <c r="F2" s="132"/>
      <c r="G2" s="127"/>
      <c r="H2" s="96"/>
      <c r="I2" s="96"/>
      <c r="J2" s="129"/>
      <c r="K2" s="131"/>
      <c r="L2" s="125"/>
      <c r="M2" s="125"/>
      <c r="N2" s="125"/>
      <c r="O2" s="125"/>
      <c r="P2" s="122"/>
      <c r="Q2" s="117"/>
      <c r="R2" s="118"/>
    </row>
    <row r="3" spans="1:18" x14ac:dyDescent="0.35">
      <c r="A3" s="110"/>
      <c r="B3" s="99"/>
      <c r="C3" s="99"/>
      <c r="D3" s="112"/>
      <c r="E3" s="114"/>
      <c r="F3" s="110"/>
      <c r="G3" s="103"/>
      <c r="H3" s="96"/>
      <c r="I3" s="96"/>
      <c r="J3" s="130"/>
      <c r="K3" s="114"/>
      <c r="L3" s="126"/>
      <c r="M3" s="126"/>
      <c r="N3" s="126"/>
      <c r="O3" s="126"/>
      <c r="P3" s="123"/>
      <c r="Q3" s="119"/>
      <c r="R3" s="120"/>
    </row>
    <row r="4" spans="1:18" x14ac:dyDescent="0.35">
      <c r="A4" s="14" t="s">
        <v>19</v>
      </c>
      <c r="B4" s="24">
        <v>2256.1</v>
      </c>
      <c r="C4" s="23">
        <v>2281.4</v>
      </c>
      <c r="D4" s="24">
        <v>642</v>
      </c>
      <c r="E4" s="20">
        <f>(C4-B4)/D4</f>
        <v>3.9408099688473801E-2</v>
      </c>
      <c r="F4" s="4"/>
      <c r="G4" s="87">
        <f>(E4*100)/4</f>
        <v>0.98520249221184497</v>
      </c>
      <c r="H4" s="74"/>
      <c r="I4" s="26"/>
      <c r="J4" s="19" t="s">
        <v>24</v>
      </c>
      <c r="K4" s="8">
        <v>6104</v>
      </c>
      <c r="L4" s="3">
        <v>6141.6</v>
      </c>
      <c r="M4" s="13">
        <v>688</v>
      </c>
      <c r="N4" s="66">
        <f>(L4-K4)/M4</f>
        <v>5.4651162790698204E-2</v>
      </c>
      <c r="O4" s="69"/>
      <c r="P4" s="44"/>
      <c r="Q4" s="30">
        <f>(N4*100)/5</f>
        <v>1.0930232558139641</v>
      </c>
      <c r="R4" s="27"/>
    </row>
    <row r="5" spans="1:18" x14ac:dyDescent="0.35">
      <c r="A5" s="14" t="s">
        <v>20</v>
      </c>
      <c r="B5" s="24">
        <v>2263</v>
      </c>
      <c r="C5" s="23">
        <v>2287.8000000000002</v>
      </c>
      <c r="D5" s="24">
        <v>698</v>
      </c>
      <c r="E5" s="20">
        <f>(C5-B5)/D5</f>
        <v>3.5530085959885646E-2</v>
      </c>
      <c r="F5" s="4"/>
      <c r="G5" s="87">
        <f>(E5*100)/4</f>
        <v>0.88825214899714111</v>
      </c>
      <c r="H5" s="74"/>
      <c r="I5" s="26"/>
      <c r="J5" s="19"/>
      <c r="K5" s="8">
        <v>6242.5</v>
      </c>
      <c r="L5" s="3">
        <v>6283.5</v>
      </c>
      <c r="M5" s="13">
        <v>700</v>
      </c>
      <c r="N5" s="66">
        <f>(L5-K5)/M5</f>
        <v>5.8571428571428573E-2</v>
      </c>
      <c r="O5" s="69"/>
      <c r="P5" s="44"/>
      <c r="Q5" s="30">
        <f>(N5*100)/5</f>
        <v>1.1714285714285715</v>
      </c>
      <c r="R5" s="27"/>
    </row>
    <row r="6" spans="1:18" x14ac:dyDescent="0.35">
      <c r="A6" s="14" t="s">
        <v>21</v>
      </c>
      <c r="B6" s="24">
        <v>2263.1999999999998</v>
      </c>
      <c r="C6" s="23">
        <v>2298.1</v>
      </c>
      <c r="D6" s="24">
        <v>700</v>
      </c>
      <c r="E6" s="20">
        <f>(C6-B6)/D6</f>
        <v>4.9857142857142989E-2</v>
      </c>
      <c r="F6" s="4"/>
      <c r="G6" s="87">
        <f>(E6*100)/4</f>
        <v>1.2464285714285748</v>
      </c>
      <c r="H6" s="74"/>
      <c r="I6" s="26"/>
      <c r="J6" s="19"/>
      <c r="K6" s="8">
        <v>6140</v>
      </c>
      <c r="L6" s="3">
        <v>6188.3</v>
      </c>
      <c r="M6" s="13">
        <v>702.00000000000011</v>
      </c>
      <c r="N6" s="66">
        <f>(L6-K6)/M6</f>
        <v>6.8803418803419045E-2</v>
      </c>
      <c r="O6" s="69"/>
      <c r="P6" s="44"/>
      <c r="Q6" s="30">
        <f>(N6*100)/5</f>
        <v>1.3760683760683809</v>
      </c>
      <c r="R6" s="27"/>
    </row>
    <row r="7" spans="1:18" x14ac:dyDescent="0.35">
      <c r="A7" s="14" t="s">
        <v>22</v>
      </c>
      <c r="B7" s="24">
        <v>2248.9</v>
      </c>
      <c r="C7" s="24">
        <v>2254</v>
      </c>
      <c r="D7" s="24">
        <v>680</v>
      </c>
      <c r="E7" s="20"/>
      <c r="F7" s="4"/>
      <c r="G7" s="87">
        <f>(E7*100)/4</f>
        <v>0</v>
      </c>
      <c r="H7" s="74"/>
      <c r="I7" s="26"/>
      <c r="J7" s="19"/>
      <c r="K7" s="8">
        <v>6235.5</v>
      </c>
      <c r="L7" s="3">
        <v>6275.2</v>
      </c>
      <c r="M7" s="13">
        <v>696.66666666666663</v>
      </c>
      <c r="N7" s="66">
        <f>(L7-K7)/M7</f>
        <v>5.6985645933014098E-2</v>
      </c>
      <c r="O7" s="70">
        <f>AVERAGE(N4:N7)</f>
        <v>5.9752914024639975E-2</v>
      </c>
      <c r="P7" s="44">
        <f>_xlfn.STDEV.S(N4:N7)</f>
        <v>6.2448160626984587E-3</v>
      </c>
      <c r="Q7" s="30">
        <f>(N7*100)/5</f>
        <v>1.1397129186602819</v>
      </c>
      <c r="R7" s="27"/>
    </row>
    <row r="8" spans="1:18" x14ac:dyDescent="0.35">
      <c r="A8" s="14" t="s">
        <v>23</v>
      </c>
      <c r="B8" s="24">
        <v>2274.6999999999998</v>
      </c>
      <c r="C8" s="23">
        <v>2302.6</v>
      </c>
      <c r="D8" s="24">
        <v>703</v>
      </c>
      <c r="E8" s="20">
        <f>(C8-B8)/D8</f>
        <v>3.9687055476529287E-2</v>
      </c>
      <c r="F8" s="4"/>
      <c r="G8" s="87">
        <f>(E8*100)/4</f>
        <v>0.99217638691323218</v>
      </c>
      <c r="H8" s="86"/>
      <c r="I8" s="74"/>
      <c r="J8" s="9"/>
      <c r="K8" s="57"/>
      <c r="L8" s="58"/>
      <c r="M8" s="59"/>
      <c r="N8" s="67"/>
      <c r="O8" s="71"/>
      <c r="P8" s="47"/>
      <c r="Q8" s="77">
        <f>AVERAGE(Q4:Q7)</f>
        <v>1.1950582804927996</v>
      </c>
      <c r="R8" s="60">
        <f>_xlfn.STDEV.P(Q4:Q7)</f>
        <v>0.10816338704515964</v>
      </c>
    </row>
    <row r="9" spans="1:18" x14ac:dyDescent="0.35">
      <c r="A9" s="14"/>
      <c r="B9" s="4"/>
      <c r="C9" s="4"/>
      <c r="D9" s="16" t="s">
        <v>16</v>
      </c>
      <c r="E9" s="21">
        <f>AVERAGE(E4:E8)</f>
        <v>4.1120595995507929E-2</v>
      </c>
      <c r="F9" s="89">
        <v>4.1120595995507929E-2</v>
      </c>
      <c r="G9" s="91">
        <f>AVERAGE(G4:G8)</f>
        <v>0.8224119199101585</v>
      </c>
      <c r="H9" s="74"/>
      <c r="I9" s="26"/>
      <c r="J9" s="19" t="s">
        <v>25</v>
      </c>
      <c r="K9" s="54">
        <v>6196.8</v>
      </c>
      <c r="L9" s="55">
        <v>6244.4</v>
      </c>
      <c r="M9" s="13">
        <v>688</v>
      </c>
      <c r="N9" s="65">
        <f>(L9-K9)/M9</f>
        <v>6.9186046511627117E-2</v>
      </c>
      <c r="O9" s="72"/>
      <c r="P9" s="76"/>
      <c r="Q9" s="63">
        <f>(N9*100)/5</f>
        <v>1.3837209302325424</v>
      </c>
      <c r="R9" s="56"/>
    </row>
    <row r="10" spans="1:18" x14ac:dyDescent="0.35">
      <c r="A10" s="14"/>
      <c r="B10" s="4"/>
      <c r="C10" s="4"/>
      <c r="D10" s="16" t="s">
        <v>9</v>
      </c>
      <c r="E10" s="21">
        <f>STDEVA(E4:E8)</f>
        <v>6.1255948158824534E-3</v>
      </c>
      <c r="F10" s="4"/>
      <c r="G10" s="91">
        <f>STDEVA(G4:G8)</f>
        <v>0.47848907177400041</v>
      </c>
      <c r="H10" s="74"/>
      <c r="I10" s="26"/>
      <c r="J10" s="19"/>
      <c r="K10" s="8">
        <v>6223.9</v>
      </c>
      <c r="L10" s="3">
        <v>6267.4</v>
      </c>
      <c r="M10" s="13">
        <v>690</v>
      </c>
      <c r="N10" s="66">
        <f>(L10-K10)/M10</f>
        <v>6.3043478260869562E-2</v>
      </c>
      <c r="O10" s="70"/>
      <c r="P10" s="44"/>
      <c r="Q10" s="30">
        <f>(N10*100)/5</f>
        <v>1.2608695652173911</v>
      </c>
      <c r="R10" s="27"/>
    </row>
    <row r="11" spans="1:18" x14ac:dyDescent="0.35">
      <c r="A11" s="14"/>
      <c r="B11" s="4"/>
      <c r="C11" s="4"/>
      <c r="D11" s="4"/>
      <c r="E11" s="19"/>
      <c r="F11" s="4"/>
      <c r="G11" s="87"/>
      <c r="H11" s="74"/>
      <c r="I11" s="26"/>
      <c r="J11" s="19"/>
      <c r="K11" s="8">
        <v>6284.2</v>
      </c>
      <c r="L11" s="3">
        <v>6309.6</v>
      </c>
      <c r="M11" s="13">
        <v>704.00000000000011</v>
      </c>
      <c r="N11" s="66">
        <f>(L11-K11)/M11</f>
        <v>3.6079545454546225E-2</v>
      </c>
      <c r="O11" s="70"/>
      <c r="P11" s="44"/>
      <c r="Q11" s="30">
        <f>(N11*100)/5</f>
        <v>0.72159090909092449</v>
      </c>
      <c r="R11" s="27"/>
    </row>
    <row r="12" spans="1:18" x14ac:dyDescent="0.35">
      <c r="A12" s="14" t="s">
        <v>47</v>
      </c>
      <c r="B12" s="24">
        <v>2272.9</v>
      </c>
      <c r="C12" s="24">
        <v>2284.1999999999998</v>
      </c>
      <c r="D12" s="24">
        <v>546</v>
      </c>
      <c r="E12" s="20">
        <f>(C12-B12)/D12</f>
        <v>2.0695970695970196E-2</v>
      </c>
      <c r="F12" s="4"/>
      <c r="G12" s="87">
        <f>(E12*100)/4</f>
        <v>0.5173992673992549</v>
      </c>
      <c r="H12" s="74"/>
      <c r="I12" s="26"/>
      <c r="J12" s="19"/>
      <c r="K12" s="8">
        <v>6166.9</v>
      </c>
      <c r="L12" s="3">
        <v>6215.1</v>
      </c>
      <c r="M12" s="13">
        <v>694</v>
      </c>
      <c r="N12" s="66">
        <f>(L12-K12)/M12</f>
        <v>6.9452449567724395E-2</v>
      </c>
      <c r="O12" s="70">
        <f>AVERAGE(N9:N12)</f>
        <v>5.9440379948691821E-2</v>
      </c>
      <c r="P12" s="44">
        <f>_xlfn.STDEV.S(N9:N12)</f>
        <v>1.5852764853723497E-2</v>
      </c>
      <c r="Q12" s="30">
        <f>(N12*100)/5</f>
        <v>1.3890489913544879</v>
      </c>
      <c r="R12" s="27"/>
    </row>
    <row r="13" spans="1:18" x14ac:dyDescent="0.35">
      <c r="A13" s="14" t="s">
        <v>48</v>
      </c>
      <c r="B13" s="24">
        <v>2252.8000000000002</v>
      </c>
      <c r="C13" s="24">
        <v>2293.1</v>
      </c>
      <c r="D13" s="24">
        <v>557.99999999999989</v>
      </c>
      <c r="E13" s="20"/>
      <c r="F13" s="4"/>
      <c r="G13" s="87">
        <f>(E13*100)/4</f>
        <v>0</v>
      </c>
      <c r="H13" s="86"/>
      <c r="I13" s="74"/>
      <c r="J13" s="9"/>
      <c r="K13" s="57"/>
      <c r="L13" s="58"/>
      <c r="M13" s="59"/>
      <c r="N13" s="67"/>
      <c r="O13" s="71"/>
      <c r="P13" s="47"/>
      <c r="Q13" s="64">
        <f>AVERAGE(Q9:Q12)</f>
        <v>1.1888075989738365</v>
      </c>
      <c r="R13" s="60">
        <f>_xlfn.STDEV.P(Q9:Q12)</f>
        <v>0.27457794167091237</v>
      </c>
    </row>
    <row r="14" spans="1:18" x14ac:dyDescent="0.35">
      <c r="A14" s="14" t="s">
        <v>49</v>
      </c>
      <c r="B14" s="24">
        <v>2235.6999999999998</v>
      </c>
      <c r="C14" s="24">
        <v>2253.1</v>
      </c>
      <c r="D14" s="24">
        <v>562</v>
      </c>
      <c r="E14" s="20">
        <f t="shared" ref="E14" si="0">(C14-B14)/D14</f>
        <v>3.0960854092526854E-2</v>
      </c>
      <c r="F14" s="4"/>
      <c r="G14" s="87">
        <f>(E14*100)/4</f>
        <v>0.77402135231317137</v>
      </c>
      <c r="H14" s="74"/>
      <c r="I14" s="26"/>
      <c r="J14" s="9" t="s">
        <v>26</v>
      </c>
      <c r="K14" s="54">
        <v>6272.4</v>
      </c>
      <c r="L14" s="55">
        <v>6301.1</v>
      </c>
      <c r="M14" s="12">
        <v>836</v>
      </c>
      <c r="N14" s="65">
        <f>(L14-K14)/M14</f>
        <v>3.4330143540670724E-2</v>
      </c>
      <c r="O14" s="72"/>
      <c r="P14" s="49"/>
      <c r="Q14" s="63">
        <f>(N14*100)/5</f>
        <v>0.68660287081341453</v>
      </c>
      <c r="R14" s="56"/>
    </row>
    <row r="15" spans="1:18" x14ac:dyDescent="0.35">
      <c r="A15" s="14" t="s">
        <v>50</v>
      </c>
      <c r="B15" s="24">
        <v>2251.1</v>
      </c>
      <c r="C15" s="24">
        <v>2269.5</v>
      </c>
      <c r="D15" s="24">
        <v>565.33333333333303</v>
      </c>
      <c r="E15" s="20">
        <f t="shared" ref="E15:E16" si="1">(C15-B15)/D15</f>
        <v>3.2547169811320935E-2</v>
      </c>
      <c r="F15" s="4"/>
      <c r="G15" s="87">
        <f>(E15*100)/4</f>
        <v>0.81367924528302338</v>
      </c>
      <c r="H15" s="74"/>
      <c r="I15" s="23"/>
      <c r="J15" s="19"/>
      <c r="K15" s="8">
        <v>6254.6</v>
      </c>
      <c r="L15" s="3">
        <v>6287.4</v>
      </c>
      <c r="M15" s="13">
        <v>848</v>
      </c>
      <c r="N15" s="66">
        <f>(L15-K15)/M15</f>
        <v>3.8679245283018013E-2</v>
      </c>
      <c r="O15" s="70"/>
      <c r="P15" s="44"/>
      <c r="Q15" s="30">
        <f>(N15*100)/5</f>
        <v>0.77358490566036031</v>
      </c>
      <c r="R15" s="25"/>
    </row>
    <row r="16" spans="1:18" x14ac:dyDescent="0.35">
      <c r="A16" s="14" t="s">
        <v>51</v>
      </c>
      <c r="B16" s="24">
        <v>2277</v>
      </c>
      <c r="C16" s="24">
        <v>2300.6</v>
      </c>
      <c r="D16" s="24">
        <v>556.6</v>
      </c>
      <c r="E16" s="20">
        <f t="shared" si="1"/>
        <v>4.2400287459575831E-2</v>
      </c>
      <c r="F16" s="4"/>
      <c r="G16" s="87">
        <f>(E16*100)/4</f>
        <v>1.0600071864893958</v>
      </c>
      <c r="H16" s="74"/>
      <c r="I16" s="23"/>
      <c r="J16" s="19"/>
      <c r="K16" s="8">
        <v>6215.3</v>
      </c>
      <c r="L16" s="3">
        <v>6247.1</v>
      </c>
      <c r="M16" s="13">
        <v>915.99999999999989</v>
      </c>
      <c r="N16" s="66">
        <f>(L16-K16)/M16</f>
        <v>3.4716157205240378E-2</v>
      </c>
      <c r="O16" s="70"/>
      <c r="P16" s="44"/>
      <c r="Q16" s="30">
        <f>(N16*100)/5</f>
        <v>0.69432314410480755</v>
      </c>
      <c r="R16" s="25"/>
    </row>
    <row r="17" spans="1:18" x14ac:dyDescent="0.35">
      <c r="A17" s="14"/>
      <c r="B17" s="3"/>
      <c r="C17" s="3"/>
      <c r="D17" s="16" t="s">
        <v>16</v>
      </c>
      <c r="E17" s="21">
        <f>AVERAGE(E12:E16)</f>
        <v>3.1651070514848452E-2</v>
      </c>
      <c r="F17" s="89">
        <v>3.1651070514848452E-2</v>
      </c>
      <c r="G17" s="91">
        <f>AVERAGE(G12:G16)</f>
        <v>0.63302141029696912</v>
      </c>
      <c r="H17" s="74"/>
      <c r="I17" s="23"/>
      <c r="J17" s="19"/>
      <c r="K17" s="8">
        <v>6261</v>
      </c>
      <c r="L17" s="3">
        <v>6294.7</v>
      </c>
      <c r="M17" s="13">
        <v>866.66666666666663</v>
      </c>
      <c r="N17" s="66">
        <f>(L17-K17)/M17</f>
        <v>3.8884615384615177E-2</v>
      </c>
      <c r="O17" s="70">
        <f>AVERAGE(N14:N17)</f>
        <v>3.6652540353386075E-2</v>
      </c>
      <c r="P17" s="79">
        <f>_xlfn.STDEV.S(N14:N17)</f>
        <v>2.4652787853820146E-3</v>
      </c>
      <c r="Q17" s="30">
        <f>(N17*100)/5</f>
        <v>0.77769230769230346</v>
      </c>
      <c r="R17" s="25"/>
    </row>
    <row r="18" spans="1:18" x14ac:dyDescent="0.35">
      <c r="A18" s="14"/>
      <c r="B18" s="3"/>
      <c r="C18" s="3"/>
      <c r="D18" s="16" t="s">
        <v>9</v>
      </c>
      <c r="E18" s="21">
        <f>STDEVA(E12:E16)</f>
        <v>8.8851799761397142E-3</v>
      </c>
      <c r="F18" s="89"/>
      <c r="G18" s="91">
        <f>STDEVA(G12:G16)</f>
        <v>0.4027777538183101</v>
      </c>
      <c r="H18" s="86"/>
      <c r="I18" s="74"/>
      <c r="J18" s="9"/>
      <c r="K18" s="9"/>
      <c r="L18" s="2"/>
      <c r="M18" s="9"/>
      <c r="N18" s="2"/>
      <c r="O18" s="17"/>
      <c r="P18" s="47"/>
      <c r="Q18" s="64">
        <f>AVERAGE(Q14:Q17)</f>
        <v>0.73305080706772152</v>
      </c>
      <c r="R18" s="60">
        <f>_xlfn.STDEV.P(Q14:Q17)</f>
        <v>4.2699881111033365E-2</v>
      </c>
    </row>
    <row r="19" spans="1:18" x14ac:dyDescent="0.35">
      <c r="A19" s="14"/>
      <c r="B19" s="3"/>
      <c r="C19" s="3"/>
      <c r="D19" s="4"/>
      <c r="E19" s="20"/>
      <c r="F19" s="4"/>
      <c r="G19" s="19"/>
      <c r="H19" s="4"/>
      <c r="I19" s="4"/>
      <c r="J19" t="s">
        <v>5</v>
      </c>
    </row>
    <row r="20" spans="1:18" x14ac:dyDescent="0.35">
      <c r="A20" s="14" t="s">
        <v>52</v>
      </c>
      <c r="B20" s="24">
        <v>2265</v>
      </c>
      <c r="C20" s="24">
        <v>2291.9</v>
      </c>
      <c r="D20" s="24">
        <v>728</v>
      </c>
      <c r="E20" s="20">
        <f>(C20-B20)/D20</f>
        <v>3.6950549450549576E-2</v>
      </c>
      <c r="F20" s="4"/>
      <c r="G20" s="87">
        <f>(E22*100)/4</f>
        <v>1.1429398148148147</v>
      </c>
      <c r="H20" s="4"/>
      <c r="I20" s="4"/>
    </row>
    <row r="21" spans="1:18" x14ac:dyDescent="0.35">
      <c r="A21" s="14" t="s">
        <v>53</v>
      </c>
      <c r="B21" s="24">
        <v>2245.3000000000002</v>
      </c>
      <c r="C21" s="24">
        <v>2255.1999999999998</v>
      </c>
      <c r="D21" s="24">
        <v>852</v>
      </c>
      <c r="E21" s="20"/>
      <c r="F21" s="4"/>
      <c r="G21" s="87">
        <f>(E23*100)/4</f>
        <v>1.4392389525368277</v>
      </c>
      <c r="H21" s="4"/>
    </row>
    <row r="22" spans="1:18" x14ac:dyDescent="0.35">
      <c r="A22" s="14" t="s">
        <v>54</v>
      </c>
      <c r="B22" s="24">
        <v>2253.5</v>
      </c>
      <c r="C22" s="24">
        <v>2293</v>
      </c>
      <c r="D22" s="24">
        <v>864.00000000000011</v>
      </c>
      <c r="E22" s="20">
        <f>(C22-B22)/D22</f>
        <v>4.5717592592592587E-2</v>
      </c>
      <c r="F22" s="4"/>
      <c r="G22" s="87">
        <f>(E24*100)/4</f>
        <v>1.1565836298932384</v>
      </c>
      <c r="H22" s="4"/>
    </row>
    <row r="23" spans="1:18" x14ac:dyDescent="0.35">
      <c r="A23" s="14" t="s">
        <v>55</v>
      </c>
      <c r="B23" s="24">
        <v>2247.1999999999998</v>
      </c>
      <c r="C23" s="24">
        <v>2294.1</v>
      </c>
      <c r="D23" s="24">
        <v>814.66666666666663</v>
      </c>
      <c r="E23" s="20">
        <f>(C23-B23)/D23</f>
        <v>5.7569558101473108E-2</v>
      </c>
      <c r="F23" s="4"/>
      <c r="G23" s="87">
        <f>(E25*100)/4</f>
        <v>1.165631533377155</v>
      </c>
      <c r="H23" s="4"/>
    </row>
    <row r="24" spans="1:18" x14ac:dyDescent="0.35">
      <c r="A24" s="14" t="s">
        <v>56</v>
      </c>
      <c r="B24" s="24">
        <v>2277.1999999999998</v>
      </c>
      <c r="C24" s="24">
        <v>2316.1999999999998</v>
      </c>
      <c r="D24" s="24">
        <v>843</v>
      </c>
      <c r="E24" s="20">
        <f>(C24-B24)/D24</f>
        <v>4.6263345195729534E-2</v>
      </c>
      <c r="F24" s="4"/>
      <c r="G24" s="87">
        <f>(E26*100)/4</f>
        <v>0.21131164169576705</v>
      </c>
      <c r="H24" s="4"/>
    </row>
    <row r="25" spans="1:18" x14ac:dyDescent="0.35">
      <c r="A25" s="14"/>
      <c r="B25" s="4"/>
      <c r="C25" s="4"/>
      <c r="D25" s="16" t="s">
        <v>16</v>
      </c>
      <c r="E25" s="21">
        <f>AVERAGE(E20:E24)</f>
        <v>4.6625261335086196E-2</v>
      </c>
      <c r="F25" s="89">
        <v>4.6625261335086196E-2</v>
      </c>
      <c r="G25" s="91">
        <f>AVERAGE(G20:G24)</f>
        <v>1.0231411144635607</v>
      </c>
      <c r="H25" s="89"/>
    </row>
    <row r="26" spans="1:18" x14ac:dyDescent="0.35">
      <c r="A26" s="17"/>
      <c r="B26" s="2"/>
      <c r="C26" s="2"/>
      <c r="D26" s="18" t="s">
        <v>9</v>
      </c>
      <c r="E26" s="22">
        <f>STDEVA(E20:E24)</f>
        <v>8.4524656678306824E-3</v>
      </c>
      <c r="F26" s="2"/>
      <c r="G26" s="97">
        <f>STDEVA(G20:G24)</f>
        <v>0.47028359973421902</v>
      </c>
      <c r="H26" s="4"/>
    </row>
    <row r="27" spans="1:18" x14ac:dyDescent="0.35">
      <c r="I27" s="4"/>
    </row>
    <row r="28" spans="1:18" x14ac:dyDescent="0.35">
      <c r="I28" s="4"/>
    </row>
    <row r="47" spans="1:13" x14ac:dyDescent="0.3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x14ac:dyDescent="0.3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4.5" customHeight="1" x14ac:dyDescent="0.3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x14ac:dyDescent="0.3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x14ac:dyDescent="0.3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x14ac:dyDescent="0.3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x14ac:dyDescent="0.3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x14ac:dyDescent="0.3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x14ac:dyDescent="0.3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x14ac:dyDescent="0.3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x14ac:dyDescent="0.3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x14ac:dyDescent="0.3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x14ac:dyDescent="0.3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x14ac:dyDescent="0.3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x14ac:dyDescent="0.3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x14ac:dyDescent="0.3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x14ac:dyDescent="0.3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x14ac:dyDescent="0.3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x14ac:dyDescent="0.3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x14ac:dyDescent="0.3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x14ac:dyDescent="0.3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x14ac:dyDescent="0.3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x14ac:dyDescent="0.3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x14ac:dyDescent="0.3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3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x14ac:dyDescent="0.3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x14ac:dyDescent="0.3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x14ac:dyDescent="0.3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x14ac:dyDescent="0.3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x14ac:dyDescent="0.3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x14ac:dyDescent="0.3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x14ac:dyDescent="0.3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x14ac:dyDescent="0.3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x14ac:dyDescent="0.3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x14ac:dyDescent="0.3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x14ac:dyDescent="0.3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x14ac:dyDescent="0.3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x14ac:dyDescent="0.3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x14ac:dyDescent="0.3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x14ac:dyDescent="0.3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x14ac:dyDescent="0.3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x14ac:dyDescent="0.3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x14ac:dyDescent="0.3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x14ac:dyDescent="0.3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</sheetData>
  <mergeCells count="15">
    <mergeCell ref="F1:F3"/>
    <mergeCell ref="A1:A3"/>
    <mergeCell ref="B1:B3"/>
    <mergeCell ref="C1:C3"/>
    <mergeCell ref="D1:D3"/>
    <mergeCell ref="E1:E3"/>
    <mergeCell ref="Q1:R3"/>
    <mergeCell ref="P1:P3"/>
    <mergeCell ref="N1:N3"/>
    <mergeCell ref="G1:G3"/>
    <mergeCell ref="J1:J3"/>
    <mergeCell ref="K1:K3"/>
    <mergeCell ref="L1:L3"/>
    <mergeCell ref="M1:M3"/>
    <mergeCell ref="O1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5" workbookViewId="0">
      <selection activeCell="C36" sqref="C36"/>
    </sheetView>
  </sheetViews>
  <sheetFormatPr defaultRowHeight="14.5" x14ac:dyDescent="0.35"/>
  <cols>
    <col min="1" max="1" width="26.36328125" customWidth="1"/>
    <col min="2" max="2" width="12.1796875" customWidth="1"/>
    <col min="3" max="3" width="12.36328125" customWidth="1"/>
    <col min="4" max="4" width="12.81640625" customWidth="1"/>
    <col min="5" max="5" width="12.6328125" customWidth="1"/>
  </cols>
  <sheetData>
    <row r="1" spans="1:5" x14ac:dyDescent="0.35">
      <c r="A1" s="1" t="s">
        <v>38</v>
      </c>
    </row>
    <row r="2" spans="1:5" x14ac:dyDescent="0.35">
      <c r="A2" s="124" t="s">
        <v>0</v>
      </c>
      <c r="B2" s="137" t="s">
        <v>39</v>
      </c>
      <c r="C2" s="138"/>
      <c r="D2" s="137" t="s">
        <v>40</v>
      </c>
      <c r="E2" s="138"/>
    </row>
    <row r="3" spans="1:5" x14ac:dyDescent="0.35">
      <c r="A3" s="126"/>
      <c r="B3" s="39" t="s">
        <v>17</v>
      </c>
      <c r="C3" s="39" t="s">
        <v>9</v>
      </c>
      <c r="D3" s="40" t="s">
        <v>17</v>
      </c>
      <c r="E3" s="41" t="s">
        <v>9</v>
      </c>
    </row>
    <row r="4" spans="1:5" x14ac:dyDescent="0.35">
      <c r="A4" s="19" t="s">
        <v>24</v>
      </c>
      <c r="B4" s="43">
        <v>4.49</v>
      </c>
      <c r="C4" s="44">
        <v>0.01</v>
      </c>
      <c r="D4" s="48">
        <v>3.59</v>
      </c>
      <c r="E4" s="49">
        <v>3.0000000000000001E-3</v>
      </c>
    </row>
    <row r="5" spans="1:5" x14ac:dyDescent="0.35">
      <c r="A5" s="19" t="s">
        <v>25</v>
      </c>
      <c r="B5" s="43">
        <v>5.74</v>
      </c>
      <c r="C5" s="44">
        <v>0.01</v>
      </c>
      <c r="D5" s="43">
        <v>4.2</v>
      </c>
      <c r="E5" s="44">
        <v>4.5257118168396141E-3</v>
      </c>
    </row>
    <row r="6" spans="1:5" x14ac:dyDescent="0.35">
      <c r="A6" s="9" t="s">
        <v>26</v>
      </c>
      <c r="B6" s="46">
        <v>5</v>
      </c>
      <c r="C6" s="47">
        <v>0.02</v>
      </c>
      <c r="D6" s="46">
        <v>3.5</v>
      </c>
      <c r="E6" s="47">
        <v>9.3903429991725167E-3</v>
      </c>
    </row>
    <row r="8" spans="1:5" s="1" customFormat="1" x14ac:dyDescent="0.35">
      <c r="A8" s="1" t="s">
        <v>37</v>
      </c>
    </row>
    <row r="9" spans="1:5" x14ac:dyDescent="0.35">
      <c r="A9" s="124" t="s">
        <v>0</v>
      </c>
      <c r="B9" s="137" t="s">
        <v>39</v>
      </c>
      <c r="C9" s="138"/>
      <c r="D9" s="137" t="s">
        <v>40</v>
      </c>
      <c r="E9" s="138"/>
    </row>
    <row r="10" spans="1:5" x14ac:dyDescent="0.35">
      <c r="A10" s="125"/>
      <c r="B10" s="39" t="s">
        <v>17</v>
      </c>
      <c r="C10" s="39" t="s">
        <v>9</v>
      </c>
      <c r="D10" s="40" t="s">
        <v>17</v>
      </c>
      <c r="E10" s="41" t="s">
        <v>9</v>
      </c>
    </row>
    <row r="11" spans="1:5" x14ac:dyDescent="0.35">
      <c r="A11" s="19" t="s">
        <v>24</v>
      </c>
      <c r="B11" s="42">
        <v>4.1100000000000003</v>
      </c>
      <c r="C11" s="42">
        <v>6.1000000000000004E-3</v>
      </c>
      <c r="D11" s="43">
        <v>5.98</v>
      </c>
      <c r="E11" s="44">
        <v>0.01</v>
      </c>
    </row>
    <row r="12" spans="1:5" x14ac:dyDescent="0.35">
      <c r="A12" s="19" t="s">
        <v>25</v>
      </c>
      <c r="B12" s="42">
        <v>3.17</v>
      </c>
      <c r="C12" s="42">
        <v>8.8851799761397142E-3</v>
      </c>
      <c r="D12" s="43">
        <v>5.94</v>
      </c>
      <c r="E12" s="44">
        <v>0.02</v>
      </c>
    </row>
    <row r="13" spans="1:5" x14ac:dyDescent="0.35">
      <c r="A13" s="9" t="s">
        <v>26</v>
      </c>
      <c r="B13" s="45">
        <v>4.66</v>
      </c>
      <c r="C13" s="45">
        <v>8.4524656678306824E-3</v>
      </c>
      <c r="D13" s="46">
        <v>3.67</v>
      </c>
      <c r="E13" s="47">
        <v>0.02</v>
      </c>
    </row>
    <row r="21" spans="1:5" x14ac:dyDescent="0.35">
      <c r="A21" s="1" t="s">
        <v>41</v>
      </c>
    </row>
    <row r="22" spans="1:5" x14ac:dyDescent="0.35">
      <c r="A22" s="6" t="s">
        <v>0</v>
      </c>
      <c r="B22" s="134" t="s">
        <v>39</v>
      </c>
      <c r="C22" s="135"/>
      <c r="D22" s="134" t="s">
        <v>40</v>
      </c>
      <c r="E22" s="135"/>
    </row>
    <row r="23" spans="1:5" x14ac:dyDescent="0.35">
      <c r="A23" s="14"/>
      <c r="B23" s="28" t="s">
        <v>43</v>
      </c>
      <c r="C23" s="29" t="s">
        <v>9</v>
      </c>
      <c r="D23" s="51" t="s">
        <v>43</v>
      </c>
      <c r="E23" s="52" t="s">
        <v>9</v>
      </c>
    </row>
    <row r="24" spans="1:5" x14ac:dyDescent="0.35">
      <c r="A24" s="14" t="s">
        <v>24</v>
      </c>
      <c r="B24" s="30">
        <v>1.6900043400350835</v>
      </c>
      <c r="C24" s="61">
        <v>0.31685360239164551</v>
      </c>
      <c r="D24" s="43">
        <v>0.71719999999999995</v>
      </c>
      <c r="E24" s="44">
        <v>5.97608099598088E-2</v>
      </c>
    </row>
    <row r="25" spans="1:5" x14ac:dyDescent="0.35">
      <c r="A25" s="14" t="s">
        <v>25</v>
      </c>
      <c r="B25" s="30">
        <v>1.3626848159114135</v>
      </c>
      <c r="C25" s="61">
        <v>0.10708638711470672</v>
      </c>
      <c r="D25" s="43">
        <v>0.84040411322999053</v>
      </c>
      <c r="E25" s="44">
        <v>9.0514236336792439E-2</v>
      </c>
    </row>
    <row r="26" spans="1:5" x14ac:dyDescent="0.35">
      <c r="A26" s="17" t="s">
        <v>45</v>
      </c>
      <c r="B26" s="31">
        <v>1.5057007787915904</v>
      </c>
      <c r="C26" s="60">
        <v>9.4818952808942966E-2</v>
      </c>
      <c r="D26" s="46">
        <v>0.70064396013443953</v>
      </c>
      <c r="E26" s="47">
        <v>0.18780685998345067</v>
      </c>
    </row>
    <row r="27" spans="1:5" x14ac:dyDescent="0.35">
      <c r="B27" s="53"/>
      <c r="C27" s="53"/>
      <c r="D27" s="53"/>
      <c r="E27" s="53"/>
    </row>
    <row r="28" spans="1:5" x14ac:dyDescent="0.35">
      <c r="A28" s="1" t="s">
        <v>42</v>
      </c>
      <c r="B28" s="53"/>
      <c r="C28" s="53"/>
      <c r="D28" s="53"/>
      <c r="E28" s="53"/>
    </row>
    <row r="29" spans="1:5" x14ac:dyDescent="0.35">
      <c r="A29" s="6" t="s">
        <v>0</v>
      </c>
      <c r="B29" s="134" t="s">
        <v>39</v>
      </c>
      <c r="C29" s="136"/>
      <c r="D29" s="134" t="s">
        <v>40</v>
      </c>
      <c r="E29" s="135"/>
    </row>
    <row r="30" spans="1:5" x14ac:dyDescent="0.35">
      <c r="A30" s="14"/>
      <c r="B30" s="28" t="s">
        <v>43</v>
      </c>
      <c r="C30" s="7" t="s">
        <v>9</v>
      </c>
      <c r="D30" s="51" t="s">
        <v>43</v>
      </c>
      <c r="E30" s="52" t="s">
        <v>9</v>
      </c>
    </row>
    <row r="31" spans="1:5" x14ac:dyDescent="0.35">
      <c r="A31" s="14" t="s">
        <v>24</v>
      </c>
      <c r="B31" s="63">
        <v>0.99605519292799127</v>
      </c>
      <c r="C31" s="78">
        <v>9.4461700590891901E-2</v>
      </c>
      <c r="D31" s="63">
        <v>1.1347215819676058</v>
      </c>
      <c r="E31" s="80">
        <v>3.2202830731073842E-2</v>
      </c>
    </row>
    <row r="32" spans="1:5" x14ac:dyDescent="0.35">
      <c r="A32" s="14" t="s">
        <v>25</v>
      </c>
      <c r="B32" s="30">
        <v>0.79127676287121129</v>
      </c>
      <c r="C32" s="74">
        <v>0.22212949940349189</v>
      </c>
      <c r="D32" s="30">
        <v>1.3445464956014739</v>
      </c>
      <c r="E32" s="61">
        <v>5.9208493578240165E-2</v>
      </c>
    </row>
    <row r="33" spans="1:5" x14ac:dyDescent="0.35">
      <c r="A33" s="17" t="s">
        <v>46</v>
      </c>
      <c r="B33" s="31">
        <v>1.165631533377155</v>
      </c>
      <c r="C33" s="75">
        <v>0.21131164169576669</v>
      </c>
      <c r="D33" s="31">
        <v>0.56181108238604249</v>
      </c>
      <c r="E33" s="60">
        <v>7.7040249152428672E-2</v>
      </c>
    </row>
  </sheetData>
  <mergeCells count="10">
    <mergeCell ref="B22:C22"/>
    <mergeCell ref="D22:E22"/>
    <mergeCell ref="B29:C29"/>
    <mergeCell ref="D29:E29"/>
    <mergeCell ref="A2:A3"/>
    <mergeCell ref="A9:A10"/>
    <mergeCell ref="B9:C9"/>
    <mergeCell ref="D9:E9"/>
    <mergeCell ref="D2:E2"/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Pure culture</vt:lpstr>
      <vt:lpstr>Co-culture</vt:lpstr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szeyee</dc:creator>
  <cp:lastModifiedBy>chin szeyee</cp:lastModifiedBy>
  <dcterms:created xsi:type="dcterms:W3CDTF">2019-11-11T06:21:14Z</dcterms:created>
  <dcterms:modified xsi:type="dcterms:W3CDTF">2020-10-14T06:19:00Z</dcterms:modified>
</cp:coreProperties>
</file>