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7335" activeTab="2"/>
  </bookViews>
  <sheets>
    <sheet name="biomass(DW)" sheetId="3" r:id="rId1"/>
    <sheet name="Pure" sheetId="1" r:id="rId2"/>
    <sheet name="Co-culture" sheetId="2" r:id="rId3"/>
  </sheets>
  <calcPr calcId="145621"/>
</workbook>
</file>

<file path=xl/calcChain.xml><?xml version="1.0" encoding="utf-8"?>
<calcChain xmlns="http://schemas.openxmlformats.org/spreadsheetml/2006/main">
  <c r="G19" i="1" l="1"/>
  <c r="G20" i="1"/>
  <c r="G21" i="1"/>
  <c r="J19" i="2" l="1"/>
  <c r="J18" i="2"/>
  <c r="G62" i="2" l="1"/>
  <c r="F62" i="2"/>
  <c r="G58" i="2"/>
  <c r="F58" i="2"/>
  <c r="G54" i="2"/>
  <c r="F54" i="2"/>
  <c r="F52" i="2"/>
  <c r="F53" i="2"/>
  <c r="F55" i="2"/>
  <c r="F56" i="2"/>
  <c r="F57" i="2"/>
  <c r="F59" i="2"/>
  <c r="F60" i="2"/>
  <c r="F61" i="2"/>
  <c r="F51" i="2"/>
  <c r="B16" i="2" l="1"/>
  <c r="B18" i="2" s="1"/>
  <c r="C16" i="2"/>
  <c r="D16" i="2"/>
  <c r="B17" i="2"/>
  <c r="C17" i="2"/>
  <c r="D17" i="2"/>
  <c r="E15" i="2"/>
  <c r="F15" i="2"/>
  <c r="G15" i="2"/>
  <c r="D15" i="2"/>
  <c r="C15" i="2"/>
  <c r="B15" i="2"/>
  <c r="D18" i="2" l="1"/>
  <c r="C18" i="2"/>
  <c r="F19" i="1"/>
  <c r="F36" i="1" l="1"/>
  <c r="F29" i="1"/>
  <c r="F22" i="1"/>
  <c r="G29" i="2"/>
  <c r="G31" i="2"/>
  <c r="G24" i="2"/>
  <c r="G23" i="2"/>
  <c r="G22" i="2"/>
  <c r="G18" i="2"/>
  <c r="G17" i="2"/>
  <c r="G16" i="2"/>
  <c r="Q3" i="1"/>
  <c r="Q4" i="1"/>
  <c r="Q5" i="1"/>
  <c r="Q6" i="1"/>
  <c r="Q2" i="1"/>
  <c r="Q1" i="1"/>
  <c r="G25" i="2" l="1"/>
  <c r="B41" i="1"/>
  <c r="E46" i="1" l="1"/>
  <c r="E50" i="1"/>
  <c r="E42" i="1"/>
  <c r="D50" i="1"/>
  <c r="D46" i="1"/>
  <c r="D42" i="1"/>
  <c r="B50" i="1"/>
  <c r="B51" i="1"/>
  <c r="B49" i="1"/>
  <c r="B46" i="1"/>
  <c r="B47" i="1"/>
  <c r="B45" i="1"/>
  <c r="B43" i="1"/>
  <c r="B42" i="1"/>
  <c r="F24" i="2"/>
  <c r="G28" i="1" l="1"/>
  <c r="K34" i="1" l="1"/>
  <c r="B30" i="2" l="1"/>
  <c r="C30" i="2"/>
  <c r="D30" i="2"/>
  <c r="E30" i="2"/>
  <c r="F30" i="2"/>
  <c r="B46" i="2" s="1"/>
  <c r="G30" i="2"/>
  <c r="G32" i="2" s="1"/>
  <c r="H30" i="2"/>
  <c r="I30" i="2"/>
  <c r="J30" i="2"/>
  <c r="B31" i="2"/>
  <c r="C31" i="2"/>
  <c r="D31" i="2"/>
  <c r="E31" i="2"/>
  <c r="F31" i="2"/>
  <c r="B47" i="2" s="1"/>
  <c r="H31" i="2"/>
  <c r="I31" i="2"/>
  <c r="J31" i="2"/>
  <c r="C29" i="2"/>
  <c r="D29" i="2"/>
  <c r="E29" i="2"/>
  <c r="E33" i="2" s="1"/>
  <c r="F29" i="2"/>
  <c r="H29" i="2"/>
  <c r="I29" i="2"/>
  <c r="J29" i="2"/>
  <c r="B29" i="2"/>
  <c r="B33" i="2" s="1"/>
  <c r="B23" i="2"/>
  <c r="C23" i="2"/>
  <c r="D23" i="2"/>
  <c r="E23" i="2"/>
  <c r="F23" i="2"/>
  <c r="B42" i="2" s="1"/>
  <c r="H23" i="2"/>
  <c r="I23" i="2"/>
  <c r="J23" i="2"/>
  <c r="B24" i="2"/>
  <c r="B43" i="2" s="1"/>
  <c r="C24" i="2"/>
  <c r="D24" i="2"/>
  <c r="E24" i="2"/>
  <c r="H24" i="2"/>
  <c r="I24" i="2"/>
  <c r="J24" i="2"/>
  <c r="C22" i="2"/>
  <c r="C25" i="2" s="1"/>
  <c r="D22" i="2"/>
  <c r="D26" i="2" s="1"/>
  <c r="E22" i="2"/>
  <c r="E26" i="2" s="1"/>
  <c r="F22" i="2"/>
  <c r="H22" i="2"/>
  <c r="I22" i="2"/>
  <c r="J22" i="2"/>
  <c r="B22" i="2"/>
  <c r="B26" i="2" s="1"/>
  <c r="C33" i="1"/>
  <c r="C37" i="1" s="1"/>
  <c r="D33" i="1"/>
  <c r="D36" i="1" s="1"/>
  <c r="E33" i="1"/>
  <c r="E37" i="1" s="1"/>
  <c r="F33" i="1"/>
  <c r="F37" i="1" s="1"/>
  <c r="G33" i="1"/>
  <c r="H33" i="1"/>
  <c r="I33" i="1"/>
  <c r="J33" i="1"/>
  <c r="K33" i="1"/>
  <c r="C34" i="1"/>
  <c r="D34" i="1"/>
  <c r="E34" i="1"/>
  <c r="F34" i="1"/>
  <c r="G34" i="1"/>
  <c r="H34" i="1"/>
  <c r="I34" i="1"/>
  <c r="J34" i="1"/>
  <c r="C35" i="1"/>
  <c r="D35" i="1"/>
  <c r="E35" i="1"/>
  <c r="F35" i="1"/>
  <c r="G35" i="1"/>
  <c r="H35" i="1"/>
  <c r="I35" i="1"/>
  <c r="J35" i="1"/>
  <c r="K35" i="1"/>
  <c r="K36" i="1" s="1"/>
  <c r="B34" i="1"/>
  <c r="B35" i="1"/>
  <c r="B33" i="1"/>
  <c r="B37" i="1" s="1"/>
  <c r="B19" i="2"/>
  <c r="E16" i="2"/>
  <c r="F16" i="2"/>
  <c r="H16" i="2"/>
  <c r="I16" i="2"/>
  <c r="E17" i="2"/>
  <c r="F17" i="2"/>
  <c r="H17" i="2"/>
  <c r="I17" i="2"/>
  <c r="F19" i="2"/>
  <c r="H15" i="2"/>
  <c r="I15" i="2"/>
  <c r="B19" i="1"/>
  <c r="C26" i="1"/>
  <c r="D26" i="1"/>
  <c r="E26" i="1"/>
  <c r="F26" i="1"/>
  <c r="G26" i="1"/>
  <c r="H26" i="1"/>
  <c r="I26" i="1"/>
  <c r="J26" i="1"/>
  <c r="K26" i="1"/>
  <c r="C27" i="1"/>
  <c r="D27" i="1"/>
  <c r="E27" i="1"/>
  <c r="F27" i="1"/>
  <c r="G27" i="1"/>
  <c r="G30" i="1" s="1"/>
  <c r="H27" i="1"/>
  <c r="I27" i="1"/>
  <c r="J27" i="1"/>
  <c r="K27" i="1"/>
  <c r="C28" i="1"/>
  <c r="D28" i="1"/>
  <c r="E28" i="1"/>
  <c r="F28" i="1"/>
  <c r="H28" i="1"/>
  <c r="I28" i="1"/>
  <c r="J28" i="1"/>
  <c r="K28" i="1"/>
  <c r="B27" i="1"/>
  <c r="B28" i="1"/>
  <c r="B26" i="1"/>
  <c r="B20" i="1"/>
  <c r="B23" i="1" s="1"/>
  <c r="C20" i="1"/>
  <c r="D20" i="1"/>
  <c r="E20" i="1"/>
  <c r="F20" i="1"/>
  <c r="H20" i="1"/>
  <c r="I20" i="1"/>
  <c r="J20" i="1"/>
  <c r="B21" i="1"/>
  <c r="C21" i="1"/>
  <c r="D21" i="1"/>
  <c r="E21" i="1"/>
  <c r="F21" i="1"/>
  <c r="H21" i="1"/>
  <c r="I21" i="1"/>
  <c r="J21" i="1"/>
  <c r="C19" i="1"/>
  <c r="C23" i="1" s="1"/>
  <c r="D19" i="1"/>
  <c r="D23" i="1" s="1"/>
  <c r="E19" i="1"/>
  <c r="E23" i="1" s="1"/>
  <c r="G22" i="1"/>
  <c r="H19" i="1"/>
  <c r="I19" i="1"/>
  <c r="I23" i="1" s="1"/>
  <c r="J19" i="1"/>
  <c r="J23" i="1" s="1"/>
  <c r="E25" i="2" l="1"/>
  <c r="C26" i="2"/>
  <c r="B32" i="2"/>
  <c r="B25" i="2"/>
  <c r="B45" i="2"/>
  <c r="J33" i="2"/>
  <c r="F25" i="2"/>
  <c r="B41" i="2"/>
  <c r="B38" i="2"/>
  <c r="J25" i="2"/>
  <c r="D25" i="2"/>
  <c r="I33" i="2"/>
  <c r="I32" i="2"/>
  <c r="H33" i="2"/>
  <c r="C32" i="2"/>
  <c r="B37" i="2"/>
  <c r="B39" i="2"/>
  <c r="F33" i="2"/>
  <c r="D46" i="2"/>
  <c r="E46" i="2"/>
  <c r="F23" i="1"/>
  <c r="J22" i="1"/>
  <c r="E36" i="1"/>
  <c r="I37" i="1"/>
  <c r="J36" i="1"/>
  <c r="J37" i="1"/>
  <c r="B36" i="1"/>
  <c r="D37" i="1"/>
  <c r="E22" i="1"/>
  <c r="H36" i="1"/>
  <c r="C36" i="1"/>
  <c r="B29" i="1"/>
  <c r="H30" i="1"/>
  <c r="K29" i="1"/>
  <c r="G29" i="1"/>
  <c r="C29" i="1"/>
  <c r="I29" i="1"/>
  <c r="I30" i="1"/>
  <c r="J29" i="1"/>
  <c r="J26" i="2"/>
  <c r="I26" i="2"/>
  <c r="I25" i="2"/>
  <c r="H26" i="2"/>
  <c r="H25" i="2"/>
  <c r="G26" i="2"/>
  <c r="F26" i="2"/>
  <c r="H37" i="1"/>
  <c r="G36" i="1"/>
  <c r="J32" i="2"/>
  <c r="H32" i="2"/>
  <c r="F32" i="2"/>
  <c r="E32" i="2"/>
  <c r="D33" i="2"/>
  <c r="D32" i="2"/>
  <c r="C33" i="2"/>
  <c r="G33" i="2"/>
  <c r="D19" i="2"/>
  <c r="E18" i="2"/>
  <c r="C19" i="2"/>
  <c r="I18" i="2"/>
  <c r="H19" i="2"/>
  <c r="E19" i="2"/>
  <c r="K37" i="1"/>
  <c r="I36" i="1"/>
  <c r="G37" i="1"/>
  <c r="H29" i="1"/>
  <c r="C22" i="1"/>
  <c r="I22" i="1"/>
  <c r="K30" i="1"/>
  <c r="C30" i="1"/>
  <c r="B30" i="1"/>
  <c r="E29" i="1"/>
  <c r="F30" i="1"/>
  <c r="J30" i="1"/>
  <c r="D30" i="1"/>
  <c r="G23" i="1"/>
  <c r="I19" i="2"/>
  <c r="H18" i="2"/>
  <c r="F18" i="2"/>
  <c r="D29" i="1"/>
  <c r="E30" i="1"/>
  <c r="D22" i="1"/>
  <c r="B22" i="1"/>
  <c r="D38" i="2" l="1"/>
  <c r="D42" i="2"/>
  <c r="E42" i="2"/>
  <c r="E38" i="2"/>
</calcChain>
</file>

<file path=xl/sharedStrings.xml><?xml version="1.0" encoding="utf-8"?>
<sst xmlns="http://schemas.openxmlformats.org/spreadsheetml/2006/main" count="112" uniqueCount="44">
  <si>
    <t>Sample(A-B)mg</t>
  </si>
  <si>
    <t>Sample(dw mg/L)</t>
  </si>
  <si>
    <t>Sample (A-B)(mg)</t>
  </si>
  <si>
    <t>Sample</t>
  </si>
  <si>
    <t>Biomass productivity</t>
  </si>
  <si>
    <t>Pure</t>
  </si>
  <si>
    <t>Biomass productivity (mg/L/day)</t>
  </si>
  <si>
    <t>T.weissflogii</t>
  </si>
  <si>
    <t>Average</t>
  </si>
  <si>
    <t>STD</t>
  </si>
  <si>
    <t>Co-culture</t>
  </si>
  <si>
    <t>Dry weight</t>
  </si>
  <si>
    <t>DF</t>
  </si>
  <si>
    <t>F</t>
  </si>
  <si>
    <t>P</t>
  </si>
  <si>
    <t>DIA</t>
  </si>
  <si>
    <t>dry weight</t>
  </si>
  <si>
    <r>
      <t>T.</t>
    </r>
    <r>
      <rPr>
        <i/>
        <sz val="11"/>
        <color theme="1"/>
        <rFont val="Calibri"/>
        <family val="2"/>
        <scheme val="minor"/>
      </rPr>
      <t>weissflogii</t>
    </r>
  </si>
  <si>
    <t>Chlamydomonas sp.</t>
  </si>
  <si>
    <r>
      <rPr>
        <i/>
        <sz val="11"/>
        <color theme="1"/>
        <rFont val="Calibri"/>
        <family val="2"/>
        <scheme val="minor"/>
      </rPr>
      <t>Chlamydomonas</t>
    </r>
    <r>
      <rPr>
        <sz val="11"/>
        <color theme="1"/>
        <rFont val="Calibri"/>
        <family val="2"/>
        <scheme val="minor"/>
      </rPr>
      <t xml:space="preserve"> sp.</t>
    </r>
  </si>
  <si>
    <t>Chlorella sp.</t>
  </si>
  <si>
    <r>
      <rPr>
        <i/>
        <sz val="11"/>
        <color theme="1"/>
        <rFont val="Calibri"/>
        <family val="2"/>
        <scheme val="minor"/>
      </rPr>
      <t>Chlorella</t>
    </r>
    <r>
      <rPr>
        <sz val="11"/>
        <color theme="1"/>
        <rFont val="Calibri"/>
        <family val="2"/>
        <scheme val="minor"/>
      </rPr>
      <t xml:space="preserve"> sp.</t>
    </r>
  </si>
  <si>
    <r>
      <t xml:space="preserve">T. </t>
    </r>
    <r>
      <rPr>
        <i/>
        <sz val="11"/>
        <color theme="1"/>
        <rFont val="Calibri"/>
        <family val="2"/>
        <scheme val="minor"/>
      </rPr>
      <t>weissflogii</t>
    </r>
  </si>
  <si>
    <t>Sample (4-d)</t>
  </si>
  <si>
    <t>DW (mg/L)</t>
  </si>
  <si>
    <t>day</t>
  </si>
  <si>
    <t>Day</t>
  </si>
  <si>
    <t>Axenic</t>
  </si>
  <si>
    <t>Chlamydomonas</t>
  </si>
  <si>
    <t>C.vulgaris</t>
  </si>
  <si>
    <t>C. vulgaris</t>
  </si>
  <si>
    <t>T.weissflogii_1</t>
  </si>
  <si>
    <t>T.weissflogii_2</t>
  </si>
  <si>
    <t>T.weissflogii_3</t>
  </si>
  <si>
    <t>Chlamydomonas_1</t>
  </si>
  <si>
    <t>Chlamydomonas_2</t>
  </si>
  <si>
    <t>Chlamydomonas_3</t>
  </si>
  <si>
    <t>C.vulgaris_1</t>
  </si>
  <si>
    <t>C.vulgaris_2</t>
  </si>
  <si>
    <t>C.vulgaris_3</t>
  </si>
  <si>
    <t>C. vulgaris_1</t>
  </si>
  <si>
    <t>C. vulgaris_2</t>
  </si>
  <si>
    <t>C. vulgaris_3</t>
  </si>
  <si>
    <t>Productivity max (mg/L.day)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</si>
</sst>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3EA6C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/>
    <xf numFmtId="2" fontId="0" fillId="0" borderId="0" xfId="0" applyNumberFormat="1" applyFill="1" applyBorder="1"/>
    <xf numFmtId="165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0" xfId="0" applyNumberFormat="1" applyBorder="1"/>
    <xf numFmtId="2" fontId="0" fillId="0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/>
    <xf numFmtId="0" fontId="1" fillId="0" borderId="0" xfId="0" applyNumberFormat="1" applyFont="1" applyFill="1" applyBorder="1"/>
    <xf numFmtId="0" fontId="0" fillId="0" borderId="13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Fill="1"/>
    <xf numFmtId="0" fontId="0" fillId="0" borderId="1" xfId="0" applyFont="1" applyFill="1" applyBorder="1"/>
    <xf numFmtId="164" fontId="0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/>
    <xf numFmtId="0" fontId="1" fillId="0" borderId="9" xfId="0" applyNumberFormat="1" applyFont="1" applyFill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2" xfId="0" applyNumberFormat="1" applyFont="1" applyBorder="1"/>
    <xf numFmtId="2" fontId="0" fillId="0" borderId="3" xfId="0" applyNumberFormat="1" applyFont="1" applyBorder="1"/>
    <xf numFmtId="165" fontId="0" fillId="0" borderId="14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2" fontId="0" fillId="2" borderId="10" xfId="0" applyNumberFormat="1" applyFill="1" applyBorder="1"/>
    <xf numFmtId="2" fontId="0" fillId="2" borderId="11" xfId="0" applyNumberFormat="1" applyFill="1" applyBorder="1"/>
    <xf numFmtId="2" fontId="0" fillId="2" borderId="9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/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3" borderId="1" xfId="0" applyFont="1" applyFill="1" applyBorder="1"/>
    <xf numFmtId="2" fontId="3" fillId="3" borderId="0" xfId="0" applyNumberFormat="1" applyFont="1" applyFill="1"/>
    <xf numFmtId="0" fontId="0" fillId="3" borderId="1" xfId="0" applyFont="1" applyFill="1" applyBorder="1"/>
    <xf numFmtId="2" fontId="0" fillId="3" borderId="0" xfId="0" applyNumberFormat="1" applyFont="1" applyFill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4" xfId="0" applyBorder="1"/>
    <xf numFmtId="2" fontId="0" fillId="0" borderId="5" xfId="0" applyNumberFormat="1" applyBorder="1"/>
    <xf numFmtId="0" fontId="0" fillId="0" borderId="8" xfId="0" applyBorder="1"/>
    <xf numFmtId="0" fontId="0" fillId="0" borderId="6" xfId="0" applyBorder="1"/>
    <xf numFmtId="2" fontId="0" fillId="0" borderId="10" xfId="0" applyNumberFormat="1" applyBorder="1"/>
    <xf numFmtId="2" fontId="1" fillId="0" borderId="10" xfId="0" applyNumberFormat="1" applyFont="1" applyBorder="1" applyAlignment="1">
      <alignment horizontal="center"/>
    </xf>
    <xf numFmtId="2" fontId="1" fillId="0" borderId="2" xfId="0" applyNumberFormat="1" applyFont="1" applyBorder="1"/>
    <xf numFmtId="2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2" borderId="10" xfId="0" applyNumberFormat="1" applyFont="1" applyFill="1" applyBorder="1"/>
    <xf numFmtId="2" fontId="0" fillId="2" borderId="11" xfId="0" applyNumberFormat="1" applyFont="1" applyFill="1" applyBorder="1"/>
    <xf numFmtId="2" fontId="0" fillId="2" borderId="13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1" fillId="0" borderId="0" xfId="0" applyFont="1"/>
    <xf numFmtId="0" fontId="0" fillId="0" borderId="14" xfId="0" applyBorder="1"/>
    <xf numFmtId="2" fontId="4" fillId="0" borderId="0" xfId="0" applyNumberFormat="1" applyFont="1"/>
    <xf numFmtId="2" fontId="4" fillId="0" borderId="0" xfId="0" applyNumberFormat="1" applyFont="1" applyFill="1"/>
    <xf numFmtId="2" fontId="5" fillId="0" borderId="0" xfId="0" applyNumberFormat="1" applyFont="1"/>
    <xf numFmtId="2" fontId="5" fillId="0" borderId="0" xfId="0" applyNumberFormat="1" applyFont="1" applyFill="1"/>
    <xf numFmtId="2" fontId="6" fillId="0" borderId="0" xfId="0" applyNumberFormat="1" applyFont="1"/>
    <xf numFmtId="2" fontId="6" fillId="0" borderId="0" xfId="0" applyNumberFormat="1" applyFont="1" applyFill="1"/>
    <xf numFmtId="0" fontId="0" fillId="0" borderId="1" xfId="0" applyFill="1" applyBorder="1"/>
    <xf numFmtId="0" fontId="0" fillId="0" borderId="0" xfId="0" applyFill="1" applyAlignment="1">
      <alignment horizontal="left"/>
    </xf>
    <xf numFmtId="164" fontId="0" fillId="0" borderId="0" xfId="0" applyNumberFormat="1" applyFill="1"/>
    <xf numFmtId="2" fontId="6" fillId="3" borderId="0" xfId="0" applyNumberFormat="1" applyFont="1" applyFill="1"/>
    <xf numFmtId="2" fontId="4" fillId="3" borderId="0" xfId="0" applyNumberFormat="1" applyFont="1" applyFill="1"/>
    <xf numFmtId="0" fontId="0" fillId="0" borderId="12" xfId="0" applyBorder="1"/>
    <xf numFmtId="2" fontId="1" fillId="0" borderId="10" xfId="0" applyNumberFormat="1" applyFont="1" applyBorder="1"/>
    <xf numFmtId="2" fontId="0" fillId="0" borderId="1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EA6C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'biomass(DW)'!$B$2:$C$2</c:f>
              <c:strCache>
                <c:ptCount val="1"/>
                <c:pt idx="0">
                  <c:v>Pure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'biomass(DW)'!$C$4:$C$6</c:f>
                <c:numCache>
                  <c:formatCode>General</c:formatCode>
                  <c:ptCount val="3"/>
                  <c:pt idx="0">
                    <c:v>63.31666447310689</c:v>
                  </c:pt>
                  <c:pt idx="1">
                    <c:v>92.813432935828246</c:v>
                  </c:pt>
                  <c:pt idx="2">
                    <c:v>61.500677503043342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cat>
            <c:strRef>
              <c:f>'biomass(DW)'!$A$4:$A$6</c:f>
              <c:strCache>
                <c:ptCount val="3"/>
                <c:pt idx="0">
                  <c:v>T. weissflogii</c:v>
                </c:pt>
                <c:pt idx="1">
                  <c:v>Chlamydomonas sp.</c:v>
                </c:pt>
                <c:pt idx="2">
                  <c:v>Chlorella sp.</c:v>
                </c:pt>
              </c:strCache>
            </c:strRef>
          </c:cat>
          <c:val>
            <c:numRef>
              <c:f>'biomass(DW)'!$B$4:$B$6</c:f>
              <c:numCache>
                <c:formatCode>0.00</c:formatCode>
                <c:ptCount val="3"/>
                <c:pt idx="0">
                  <c:v>515</c:v>
                </c:pt>
                <c:pt idx="1">
                  <c:v>667.66666666666663</c:v>
                </c:pt>
                <c:pt idx="2">
                  <c:v>736.33333333333337</c:v>
                </c:pt>
              </c:numCache>
            </c:numRef>
          </c:val>
        </c:ser>
        <c:ser>
          <c:idx val="1"/>
          <c:order val="1"/>
          <c:tx>
            <c:strRef>
              <c:f>'biomass(DW)'!$D$2:$E$2</c:f>
              <c:strCache>
                <c:ptCount val="1"/>
                <c:pt idx="0">
                  <c:v>Co-culture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'biomass(DW)'!$E$4:$E$6</c:f>
                <c:numCache>
                  <c:formatCode>General</c:formatCode>
                  <c:ptCount val="3"/>
                  <c:pt idx="0">
                    <c:v>32.92</c:v>
                  </c:pt>
                  <c:pt idx="1">
                    <c:v>8.3266639978645127</c:v>
                  </c:pt>
                  <c:pt idx="2">
                    <c:v>75.294975485309379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cat>
            <c:strRef>
              <c:f>'biomass(DW)'!$A$4:$A$6</c:f>
              <c:strCache>
                <c:ptCount val="3"/>
                <c:pt idx="0">
                  <c:v>T. weissflogii</c:v>
                </c:pt>
                <c:pt idx="1">
                  <c:v>Chlamydomonas sp.</c:v>
                </c:pt>
                <c:pt idx="2">
                  <c:v>Chlorella sp.</c:v>
                </c:pt>
              </c:strCache>
            </c:strRef>
          </c:cat>
          <c:val>
            <c:numRef>
              <c:f>'biomass(DW)'!$D$4:$D$6</c:f>
              <c:numCache>
                <c:formatCode>0.00</c:formatCode>
                <c:ptCount val="3"/>
                <c:pt idx="0">
                  <c:v>680</c:v>
                </c:pt>
                <c:pt idx="1">
                  <c:v>555.33333333333337</c:v>
                </c:pt>
                <c:pt idx="2">
                  <c:v>814.66666666666663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06208"/>
        <c:axId val="186270848"/>
      </c:barChart>
      <c:catAx>
        <c:axId val="158206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86270848"/>
        <c:crosses val="autoZero"/>
        <c:auto val="1"/>
        <c:lblAlgn val="ctr"/>
        <c:lblOffset val="100"/>
        <c:noMultiLvlLbl val="0"/>
      </c:catAx>
      <c:valAx>
        <c:axId val="18627084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Dry weight (mg L</a:t>
                </a:r>
                <a:r>
                  <a:rPr lang="en-US" b="0" baseline="30000"/>
                  <a:t>-1</a:t>
                </a:r>
                <a:r>
                  <a:rPr lang="en-US" b="0"/>
                  <a:t>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58206208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85633890804971691"/>
          <c:y val="1.2767092638010515E-3"/>
          <c:w val="0.14366109195028307"/>
          <c:h val="0.158101974958048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'biomass(DW)'!$B$22</c:f>
              <c:strCache>
                <c:ptCount val="1"/>
                <c:pt idx="0">
                  <c:v>Pure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'biomass(DW)'!$C$23:$C$25</c:f>
                <c:numCache>
                  <c:formatCode>General</c:formatCode>
                  <c:ptCount val="3"/>
                  <c:pt idx="0">
                    <c:v>12.231652927275761</c:v>
                  </c:pt>
                  <c:pt idx="1">
                    <c:v>18.492521010758146</c:v>
                  </c:pt>
                  <c:pt idx="2">
                    <c:v>15.31317515518365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cat>
            <c:strRef>
              <c:f>'biomass(DW)'!$A$4:$A$6</c:f>
              <c:strCache>
                <c:ptCount val="3"/>
                <c:pt idx="0">
                  <c:v>T. weissflogii</c:v>
                </c:pt>
                <c:pt idx="1">
                  <c:v>Chlamydomonas sp.</c:v>
                </c:pt>
                <c:pt idx="2">
                  <c:v>Chlorella sp.</c:v>
                </c:pt>
              </c:strCache>
            </c:strRef>
          </c:cat>
          <c:val>
            <c:numRef>
              <c:f>'biomass(DW)'!$B$23:$B$25</c:f>
              <c:numCache>
                <c:formatCode>0.00</c:formatCode>
                <c:ptCount val="3"/>
                <c:pt idx="0">
                  <c:v>54.466666666666661</c:v>
                </c:pt>
                <c:pt idx="1">
                  <c:v>85.733333333333348</c:v>
                </c:pt>
                <c:pt idx="2">
                  <c:v>100.46666666666665</c:v>
                </c:pt>
              </c:numCache>
            </c:numRef>
          </c:val>
        </c:ser>
        <c:ser>
          <c:idx val="1"/>
          <c:order val="1"/>
          <c:tx>
            <c:strRef>
              <c:f>'biomass(DW)'!$D$22</c:f>
              <c:strCache>
                <c:ptCount val="1"/>
                <c:pt idx="0">
                  <c:v>Co-culture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'biomass(DW)'!$E$23:$E$25</c:f>
                <c:numCache>
                  <c:formatCode>General</c:formatCode>
                  <c:ptCount val="3"/>
                  <c:pt idx="0">
                    <c:v>4.7300000000000004</c:v>
                  </c:pt>
                  <c:pt idx="1">
                    <c:v>3.1057741922640365</c:v>
                  </c:pt>
                  <c:pt idx="2">
                    <c:v>20.28905698482145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cat>
            <c:strRef>
              <c:f>'biomass(DW)'!$A$4:$A$6</c:f>
              <c:strCache>
                <c:ptCount val="3"/>
                <c:pt idx="0">
                  <c:v>T. weissflogii</c:v>
                </c:pt>
                <c:pt idx="1">
                  <c:v>Chlamydomonas sp.</c:v>
                </c:pt>
                <c:pt idx="2">
                  <c:v>Chlorella sp.</c:v>
                </c:pt>
              </c:strCache>
            </c:strRef>
          </c:cat>
          <c:val>
            <c:numRef>
              <c:f>'biomass(DW)'!$D$23:$D$25</c:f>
              <c:numCache>
                <c:formatCode>0.00</c:formatCode>
                <c:ptCount val="3"/>
                <c:pt idx="0">
                  <c:v>109.92</c:v>
                </c:pt>
                <c:pt idx="1">
                  <c:v>68.583333333333314</c:v>
                </c:pt>
                <c:pt idx="2">
                  <c:v>130.91666666666666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29024"/>
        <c:axId val="130930560"/>
      </c:barChart>
      <c:catAx>
        <c:axId val="130929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930560"/>
        <c:crosses val="autoZero"/>
        <c:auto val="1"/>
        <c:lblAlgn val="ctr"/>
        <c:lblOffset val="100"/>
        <c:noMultiLvlLbl val="0"/>
      </c:catAx>
      <c:valAx>
        <c:axId val="130930560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Biomass productivity (mg L</a:t>
                </a:r>
                <a:r>
                  <a:rPr lang="en-US" baseline="30000"/>
                  <a:t>-1</a:t>
                </a:r>
                <a:r>
                  <a:rPr lang="en-US" baseline="0"/>
                  <a:t>day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3092902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5633890804971691"/>
          <c:y val="1.2767092638010515E-3"/>
          <c:w val="0.14366109195028307"/>
          <c:h val="0.158101974958048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862642169729"/>
          <c:y val="5.1400554097404488E-2"/>
          <c:w val="0.63494269466316711"/>
          <c:h val="0.78537401574803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'biomass(DW)'!$B$38</c:f>
              <c:strCache>
                <c:ptCount val="1"/>
                <c:pt idx="0">
                  <c:v>Axenic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'biomass(DW)'!$C$39:$C$47</c:f>
                <c:numCache>
                  <c:formatCode>General</c:formatCode>
                  <c:ptCount val="9"/>
                  <c:pt idx="0">
                    <c:v>3.0550504633039055</c:v>
                  </c:pt>
                  <c:pt idx="1">
                    <c:v>3.7806525010020762</c:v>
                  </c:pt>
                  <c:pt idx="2">
                    <c:v>44</c:v>
                  </c:pt>
                  <c:pt idx="3">
                    <c:v>29</c:v>
                  </c:pt>
                  <c:pt idx="4">
                    <c:v>105.09678079433887</c:v>
                  </c:pt>
                  <c:pt idx="5">
                    <c:v>63.31666447310689</c:v>
                  </c:pt>
                  <c:pt idx="6">
                    <c:v>5</c:v>
                  </c:pt>
                  <c:pt idx="7">
                    <c:v>21.779194965226242</c:v>
                  </c:pt>
                  <c:pt idx="8">
                    <c:v>30.287511177601388</c:v>
                  </c:pt>
                </c:numCache>
              </c:numRef>
            </c:plus>
            <c:minus>
              <c:numRef>
                <c:f>'biomass(DW)'!$C$39:$C$47</c:f>
                <c:numCache>
                  <c:formatCode>General</c:formatCode>
                  <c:ptCount val="9"/>
                  <c:pt idx="0">
                    <c:v>3.0550504633039055</c:v>
                  </c:pt>
                  <c:pt idx="1">
                    <c:v>3.7806525010020762</c:v>
                  </c:pt>
                  <c:pt idx="2">
                    <c:v>44</c:v>
                  </c:pt>
                  <c:pt idx="3">
                    <c:v>29</c:v>
                  </c:pt>
                  <c:pt idx="4">
                    <c:v>105.09678079433887</c:v>
                  </c:pt>
                  <c:pt idx="5">
                    <c:v>63.31666447310689</c:v>
                  </c:pt>
                  <c:pt idx="6">
                    <c:v>5</c:v>
                  </c:pt>
                  <c:pt idx="7">
                    <c:v>21.779194965226242</c:v>
                  </c:pt>
                  <c:pt idx="8">
                    <c:v>30.287511177601388</c:v>
                  </c:pt>
                </c:numCache>
              </c:numRef>
            </c:minus>
          </c:errBars>
          <c:cat>
            <c:numRef>
              <c:f>'biomass(DW)'!$A$39:$A$47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'biomass(DW)'!$B$39:$B$47</c:f>
              <c:numCache>
                <c:formatCode>0.00</c:formatCode>
                <c:ptCount val="9"/>
                <c:pt idx="0">
                  <c:v>242.66666666666666</c:v>
                </c:pt>
                <c:pt idx="1">
                  <c:v>294.26666666666665</c:v>
                </c:pt>
                <c:pt idx="2">
                  <c:v>524</c:v>
                </c:pt>
                <c:pt idx="3">
                  <c:v>515</c:v>
                </c:pt>
                <c:pt idx="4">
                  <c:v>539.33333333333337</c:v>
                </c:pt>
                <c:pt idx="5">
                  <c:v>515</c:v>
                </c:pt>
                <c:pt idx="6">
                  <c:v>541</c:v>
                </c:pt>
                <c:pt idx="7">
                  <c:v>551.66666666666663</c:v>
                </c:pt>
                <c:pt idx="8">
                  <c:v>526.66666666666663</c:v>
                </c:pt>
              </c:numCache>
            </c:numRef>
          </c:val>
        </c:ser>
        <c:ser>
          <c:idx val="0"/>
          <c:order val="1"/>
          <c:tx>
            <c:strRef>
              <c:f>'biomass(DW)'!$D$38</c:f>
              <c:strCache>
                <c:ptCount val="1"/>
                <c:pt idx="0">
                  <c:v>Co-culture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'biomass(DW)'!$E$39:$E$47</c:f>
                <c:numCache>
                  <c:formatCode>General</c:formatCode>
                  <c:ptCount val="9"/>
                  <c:pt idx="0">
                    <c:v>14.22439219556793</c:v>
                  </c:pt>
                  <c:pt idx="1">
                    <c:v>4.0000000000000284</c:v>
                  </c:pt>
                  <c:pt idx="2">
                    <c:v>115.48737304715797</c:v>
                  </c:pt>
                  <c:pt idx="3">
                    <c:v>90.737717258774552</c:v>
                  </c:pt>
                  <c:pt idx="4">
                    <c:v>32.924155266308659</c:v>
                  </c:pt>
                  <c:pt idx="5">
                    <c:v>46.65118790913403</c:v>
                  </c:pt>
                  <c:pt idx="6">
                    <c:v>44.377171308380255</c:v>
                  </c:pt>
                  <c:pt idx="7">
                    <c:v>77.700278849778485</c:v>
                  </c:pt>
                  <c:pt idx="8">
                    <c:v>30.914290115306436</c:v>
                  </c:pt>
                </c:numCache>
              </c:numRef>
            </c:plus>
            <c:minus>
              <c:numRef>
                <c:f>'biomass(DW)'!$E$39:$E$47</c:f>
                <c:numCache>
                  <c:formatCode>General</c:formatCode>
                  <c:ptCount val="9"/>
                  <c:pt idx="0">
                    <c:v>14.22439219556793</c:v>
                  </c:pt>
                  <c:pt idx="1">
                    <c:v>4.0000000000000284</c:v>
                  </c:pt>
                  <c:pt idx="2">
                    <c:v>115.48737304715797</c:v>
                  </c:pt>
                  <c:pt idx="3">
                    <c:v>90.737717258774552</c:v>
                  </c:pt>
                  <c:pt idx="4">
                    <c:v>32.924155266308659</c:v>
                  </c:pt>
                  <c:pt idx="5">
                    <c:v>46.65118790913403</c:v>
                  </c:pt>
                  <c:pt idx="6">
                    <c:v>44.377171308380255</c:v>
                  </c:pt>
                  <c:pt idx="7">
                    <c:v>77.700278849778485</c:v>
                  </c:pt>
                  <c:pt idx="8">
                    <c:v>30.914290115306436</c:v>
                  </c:pt>
                </c:numCache>
              </c:numRef>
            </c:minus>
          </c:errBars>
          <c:cat>
            <c:numRef>
              <c:f>'biomass(DW)'!$A$39:$A$47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'biomass(DW)'!$D$39:$D$47</c:f>
              <c:numCache>
                <c:formatCode>0.00</c:formatCode>
                <c:ptCount val="9"/>
                <c:pt idx="0">
                  <c:v>240.33333333333334</c:v>
                </c:pt>
                <c:pt idx="1">
                  <c:v>452</c:v>
                </c:pt>
                <c:pt idx="2">
                  <c:v>560.66666666666663</c:v>
                </c:pt>
                <c:pt idx="3">
                  <c:v>586.66666666666663</c:v>
                </c:pt>
                <c:pt idx="4">
                  <c:v>680</c:v>
                </c:pt>
                <c:pt idx="5">
                  <c:v>696.66666666666663</c:v>
                </c:pt>
                <c:pt idx="6">
                  <c:v>758.66666666666663</c:v>
                </c:pt>
                <c:pt idx="7">
                  <c:v>786.66666666666663</c:v>
                </c:pt>
                <c:pt idx="8">
                  <c:v>770.26666666666677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741952"/>
        <c:axId val="134837760"/>
      </c:barChart>
      <c:catAx>
        <c:axId val="13374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>
            <c:manualLayout>
              <c:xMode val="edge"/>
              <c:yMode val="edge"/>
              <c:x val="0.45480008748906381"/>
              <c:y val="0.897198891805190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4837760"/>
        <c:crosses val="autoZero"/>
        <c:auto val="1"/>
        <c:lblAlgn val="ctr"/>
        <c:lblOffset val="100"/>
        <c:noMultiLvlLbl val="0"/>
      </c:catAx>
      <c:valAx>
        <c:axId val="1348377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Biomass concentration (mg/L)</a:t>
                </a:r>
              </a:p>
            </c:rich>
          </c:tx>
          <c:layout>
            <c:manualLayout>
              <c:xMode val="edge"/>
              <c:yMode val="edge"/>
              <c:x val="2.655253124982708E-2"/>
              <c:y val="8.8763190315496274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33741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862642169729"/>
          <c:y val="5.1400554097404488E-2"/>
          <c:w val="0.63494269466316711"/>
          <c:h val="0.78537401574803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'biomass(DW)'!$B$50</c:f>
              <c:strCache>
                <c:ptCount val="1"/>
                <c:pt idx="0">
                  <c:v>Axenic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'biomass(DW)'!$C$51:$C$59</c:f>
                <c:numCache>
                  <c:formatCode>General</c:formatCode>
                  <c:ptCount val="9"/>
                  <c:pt idx="0">
                    <c:v>5</c:v>
                  </c:pt>
                  <c:pt idx="1">
                    <c:v>31.096623610932426</c:v>
                  </c:pt>
                  <c:pt idx="2">
                    <c:v>39.230090491866079</c:v>
                  </c:pt>
                  <c:pt idx="3">
                    <c:v>16.04161255402126</c:v>
                  </c:pt>
                  <c:pt idx="4">
                    <c:v>49.742671151973063</c:v>
                  </c:pt>
                  <c:pt idx="5">
                    <c:v>92.813432935828246</c:v>
                  </c:pt>
                  <c:pt idx="6">
                    <c:v>85.219324881938434</c:v>
                  </c:pt>
                  <c:pt idx="7">
                    <c:v>23.860706890897706</c:v>
                  </c:pt>
                  <c:pt idx="8">
                    <c:v>97.761614825724791</c:v>
                  </c:pt>
                </c:numCache>
              </c:numRef>
            </c:plus>
            <c:minus>
              <c:numRef>
                <c:f>'biomass(DW)'!$C$51:$C$59</c:f>
                <c:numCache>
                  <c:formatCode>General</c:formatCode>
                  <c:ptCount val="9"/>
                  <c:pt idx="0">
                    <c:v>5</c:v>
                  </c:pt>
                  <c:pt idx="1">
                    <c:v>31.096623610932426</c:v>
                  </c:pt>
                  <c:pt idx="2">
                    <c:v>39.230090491866079</c:v>
                  </c:pt>
                  <c:pt idx="3">
                    <c:v>16.04161255402126</c:v>
                  </c:pt>
                  <c:pt idx="4">
                    <c:v>49.742671151973063</c:v>
                  </c:pt>
                  <c:pt idx="5">
                    <c:v>92.813432935828246</c:v>
                  </c:pt>
                  <c:pt idx="6">
                    <c:v>85.219324881938434</c:v>
                  </c:pt>
                  <c:pt idx="7">
                    <c:v>23.860706890897706</c:v>
                  </c:pt>
                  <c:pt idx="8">
                    <c:v>97.761614825724791</c:v>
                  </c:pt>
                </c:numCache>
              </c:numRef>
            </c:minus>
          </c:errBars>
          <c:cat>
            <c:numRef>
              <c:f>'biomass(DW)'!$A$51:$A$59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'biomass(DW)'!$B$51:$B$59</c:f>
              <c:numCache>
                <c:formatCode>0.00</c:formatCode>
                <c:ptCount val="9"/>
                <c:pt idx="0">
                  <c:v>239</c:v>
                </c:pt>
                <c:pt idx="1">
                  <c:v>429</c:v>
                </c:pt>
                <c:pt idx="2">
                  <c:v>465</c:v>
                </c:pt>
                <c:pt idx="3">
                  <c:v>442.66666666666669</c:v>
                </c:pt>
                <c:pt idx="4">
                  <c:v>542.33333333333337</c:v>
                </c:pt>
                <c:pt idx="5">
                  <c:v>667.66666666666663</c:v>
                </c:pt>
                <c:pt idx="6">
                  <c:v>616.33333333333337</c:v>
                </c:pt>
                <c:pt idx="7">
                  <c:v>578.66666666666663</c:v>
                </c:pt>
                <c:pt idx="8">
                  <c:v>598.66666666666663</c:v>
                </c:pt>
              </c:numCache>
            </c:numRef>
          </c:val>
        </c:ser>
        <c:ser>
          <c:idx val="0"/>
          <c:order val="1"/>
          <c:tx>
            <c:strRef>
              <c:f>'biomass(DW)'!$D$50</c:f>
              <c:strCache>
                <c:ptCount val="1"/>
                <c:pt idx="0">
                  <c:v>Co-culture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'biomass(DW)'!$E$51:$E$59</c:f>
                <c:numCache>
                  <c:formatCode>General</c:formatCode>
                  <c:ptCount val="9"/>
                  <c:pt idx="0">
                    <c:v>5.0000000000000284</c:v>
                  </c:pt>
                  <c:pt idx="1">
                    <c:v>14.000000000000057</c:v>
                  </c:pt>
                  <c:pt idx="2">
                    <c:v>3.9999999999999716</c:v>
                  </c:pt>
                  <c:pt idx="3">
                    <c:v>17.578395831246979</c:v>
                  </c:pt>
                  <c:pt idx="4">
                    <c:v>8.3266639978645127</c:v>
                  </c:pt>
                  <c:pt idx="5">
                    <c:v>8.7177978870814119</c:v>
                  </c:pt>
                  <c:pt idx="6">
                    <c:v>13.316656236958787</c:v>
                  </c:pt>
                  <c:pt idx="7">
                    <c:v>42.158431343366239</c:v>
                  </c:pt>
                  <c:pt idx="8">
                    <c:v>16.999999999999943</c:v>
                  </c:pt>
                </c:numCache>
              </c:numRef>
            </c:plus>
            <c:minus>
              <c:numRef>
                <c:f>'biomass(DW)'!$E$51:$E$59</c:f>
                <c:numCache>
                  <c:formatCode>General</c:formatCode>
                  <c:ptCount val="9"/>
                  <c:pt idx="0">
                    <c:v>5.0000000000000284</c:v>
                  </c:pt>
                  <c:pt idx="1">
                    <c:v>14.000000000000057</c:v>
                  </c:pt>
                  <c:pt idx="2">
                    <c:v>3.9999999999999716</c:v>
                  </c:pt>
                  <c:pt idx="3">
                    <c:v>17.578395831246979</c:v>
                  </c:pt>
                  <c:pt idx="4">
                    <c:v>8.3266639978645127</c:v>
                  </c:pt>
                  <c:pt idx="5">
                    <c:v>8.7177978870814119</c:v>
                  </c:pt>
                  <c:pt idx="6">
                    <c:v>13.316656236958787</c:v>
                  </c:pt>
                  <c:pt idx="7">
                    <c:v>42.158431343366239</c:v>
                  </c:pt>
                  <c:pt idx="8">
                    <c:v>16.999999999999943</c:v>
                  </c:pt>
                </c:numCache>
              </c:numRef>
            </c:minus>
          </c:errBars>
          <c:cat>
            <c:numRef>
              <c:f>'biomass(DW)'!$A$51:$A$59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'biomass(DW)'!$D$51:$D$59</c:f>
              <c:numCache>
                <c:formatCode>0.00</c:formatCode>
                <c:ptCount val="9"/>
                <c:pt idx="0">
                  <c:v>281</c:v>
                </c:pt>
                <c:pt idx="1">
                  <c:v>348</c:v>
                </c:pt>
                <c:pt idx="2">
                  <c:v>420</c:v>
                </c:pt>
                <c:pt idx="3">
                  <c:v>501</c:v>
                </c:pt>
                <c:pt idx="4">
                  <c:v>555.33333333333337</c:v>
                </c:pt>
                <c:pt idx="5">
                  <c:v>694</c:v>
                </c:pt>
                <c:pt idx="6">
                  <c:v>763.33333333333337</c:v>
                </c:pt>
                <c:pt idx="7">
                  <c:v>879.33333333333337</c:v>
                </c:pt>
                <c:pt idx="8">
                  <c:v>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175168"/>
        <c:axId val="135193728"/>
      </c:barChart>
      <c:catAx>
        <c:axId val="13517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>
            <c:manualLayout>
              <c:xMode val="edge"/>
              <c:yMode val="edge"/>
              <c:x val="0.45480008748906381"/>
              <c:y val="0.897198891805190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5193728"/>
        <c:crosses val="autoZero"/>
        <c:auto val="1"/>
        <c:lblAlgn val="ctr"/>
        <c:lblOffset val="100"/>
        <c:noMultiLvlLbl val="0"/>
      </c:catAx>
      <c:valAx>
        <c:axId val="1351937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Biomass concentration (mg/L)</a:t>
                </a:r>
              </a:p>
            </c:rich>
          </c:tx>
          <c:layout>
            <c:manualLayout>
              <c:xMode val="edge"/>
              <c:yMode val="edge"/>
              <c:x val="2.3741568495083583E-2"/>
              <c:y val="0.1214162515399860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35175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862642169729"/>
          <c:y val="5.1400554097404488E-2"/>
          <c:w val="0.63494269466316711"/>
          <c:h val="0.78537401574803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'biomass(DW)'!$B$62</c:f>
              <c:strCache>
                <c:ptCount val="1"/>
                <c:pt idx="0">
                  <c:v>Axenic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'biomass(DW)'!$C$63:$C$71</c:f>
                <c:numCache>
                  <c:formatCode>General</c:formatCode>
                  <c:ptCount val="9"/>
                  <c:pt idx="0">
                    <c:v>16</c:v>
                  </c:pt>
                  <c:pt idx="1">
                    <c:v>33.005050118630827</c:v>
                  </c:pt>
                  <c:pt idx="2">
                    <c:v>15.099668870541469</c:v>
                  </c:pt>
                  <c:pt idx="3">
                    <c:v>6.9999999999999716</c:v>
                  </c:pt>
                  <c:pt idx="4">
                    <c:v>50</c:v>
                  </c:pt>
                  <c:pt idx="5">
                    <c:v>61.500677503043342</c:v>
                  </c:pt>
                  <c:pt idx="6">
                    <c:v>4</c:v>
                  </c:pt>
                  <c:pt idx="7">
                    <c:v>7.9999999999999432</c:v>
                  </c:pt>
                  <c:pt idx="8">
                    <c:v>31.533051443419385</c:v>
                  </c:pt>
                </c:numCache>
              </c:numRef>
            </c:plus>
            <c:minus>
              <c:numRef>
                <c:f>'biomass(DW)'!$C$63:$C$71</c:f>
                <c:numCache>
                  <c:formatCode>General</c:formatCode>
                  <c:ptCount val="9"/>
                  <c:pt idx="0">
                    <c:v>16</c:v>
                  </c:pt>
                  <c:pt idx="1">
                    <c:v>33.005050118630827</c:v>
                  </c:pt>
                  <c:pt idx="2">
                    <c:v>15.099668870541469</c:v>
                  </c:pt>
                  <c:pt idx="3">
                    <c:v>6.9999999999999716</c:v>
                  </c:pt>
                  <c:pt idx="4">
                    <c:v>50</c:v>
                  </c:pt>
                  <c:pt idx="5">
                    <c:v>61.500677503043342</c:v>
                  </c:pt>
                  <c:pt idx="6">
                    <c:v>4</c:v>
                  </c:pt>
                  <c:pt idx="7">
                    <c:v>7.9999999999999432</c:v>
                  </c:pt>
                  <c:pt idx="8">
                    <c:v>31.533051443419385</c:v>
                  </c:pt>
                </c:numCache>
              </c:numRef>
            </c:minus>
          </c:errBars>
          <c:cat>
            <c:numRef>
              <c:f>'biomass(DW)'!$A$51:$A$59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'biomass(DW)'!$B$63:$B$71</c:f>
              <c:numCache>
                <c:formatCode>0.00</c:formatCode>
                <c:ptCount val="9"/>
                <c:pt idx="0">
                  <c:v>234</c:v>
                </c:pt>
                <c:pt idx="1">
                  <c:v>301.33333333333331</c:v>
                </c:pt>
                <c:pt idx="2">
                  <c:v>312</c:v>
                </c:pt>
                <c:pt idx="3">
                  <c:v>423</c:v>
                </c:pt>
                <c:pt idx="4">
                  <c:v>544</c:v>
                </c:pt>
                <c:pt idx="5">
                  <c:v>736.33333333333337</c:v>
                </c:pt>
                <c:pt idx="6">
                  <c:v>854</c:v>
                </c:pt>
                <c:pt idx="7">
                  <c:v>920</c:v>
                </c:pt>
                <c:pt idx="8">
                  <c:v>915.66666666666663</c:v>
                </c:pt>
              </c:numCache>
            </c:numRef>
          </c:val>
        </c:ser>
        <c:ser>
          <c:idx val="0"/>
          <c:order val="1"/>
          <c:tx>
            <c:strRef>
              <c:f>'biomass(DW)'!$D$62</c:f>
              <c:strCache>
                <c:ptCount val="1"/>
                <c:pt idx="0">
                  <c:v>Co-culture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'biomass(DW)'!$E$63:$E$71</c:f>
                <c:numCache>
                  <c:formatCode>General</c:formatCode>
                  <c:ptCount val="9"/>
                  <c:pt idx="0">
                    <c:v>7</c:v>
                  </c:pt>
                  <c:pt idx="1">
                    <c:v>30</c:v>
                  </c:pt>
                  <c:pt idx="2">
                    <c:v>26</c:v>
                  </c:pt>
                  <c:pt idx="3">
                    <c:v>56.709787515031366</c:v>
                  </c:pt>
                  <c:pt idx="4">
                    <c:v>75.294975485309379</c:v>
                  </c:pt>
                  <c:pt idx="5">
                    <c:v>43.14317249963576</c:v>
                  </c:pt>
                  <c:pt idx="6">
                    <c:v>30.715034320888154</c:v>
                  </c:pt>
                  <c:pt idx="7">
                    <c:v>19.731531449264914</c:v>
                  </c:pt>
                  <c:pt idx="8">
                    <c:v>89.016852337071541</c:v>
                  </c:pt>
                </c:numCache>
              </c:numRef>
            </c:plus>
            <c:minus>
              <c:numRef>
                <c:f>'biomass(DW)'!$E$63:$E$71</c:f>
                <c:numCache>
                  <c:formatCode>General</c:formatCode>
                  <c:ptCount val="9"/>
                  <c:pt idx="0">
                    <c:v>7</c:v>
                  </c:pt>
                  <c:pt idx="1">
                    <c:v>30</c:v>
                  </c:pt>
                  <c:pt idx="2">
                    <c:v>26</c:v>
                  </c:pt>
                  <c:pt idx="3">
                    <c:v>56.709787515031366</c:v>
                  </c:pt>
                  <c:pt idx="4">
                    <c:v>75.294975485309379</c:v>
                  </c:pt>
                  <c:pt idx="5">
                    <c:v>43.14317249963576</c:v>
                  </c:pt>
                  <c:pt idx="6">
                    <c:v>30.715034320888154</c:v>
                  </c:pt>
                  <c:pt idx="7">
                    <c:v>19.731531449264914</c:v>
                  </c:pt>
                  <c:pt idx="8">
                    <c:v>89.016852337071541</c:v>
                  </c:pt>
                </c:numCache>
              </c:numRef>
            </c:minus>
          </c:errBars>
          <c:cat>
            <c:numRef>
              <c:f>'biomass(DW)'!$A$51:$A$59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'biomass(DW)'!$D$63:$D$71</c:f>
              <c:numCache>
                <c:formatCode>0.00</c:formatCode>
                <c:ptCount val="9"/>
                <c:pt idx="0">
                  <c:v>291</c:v>
                </c:pt>
                <c:pt idx="1">
                  <c:v>590</c:v>
                </c:pt>
                <c:pt idx="2">
                  <c:v>714</c:v>
                </c:pt>
                <c:pt idx="3">
                  <c:v>740</c:v>
                </c:pt>
                <c:pt idx="4">
                  <c:v>814.66666666666663</c:v>
                </c:pt>
                <c:pt idx="5">
                  <c:v>866.66666666666663</c:v>
                </c:pt>
                <c:pt idx="6">
                  <c:v>1130.2666666666667</c:v>
                </c:pt>
                <c:pt idx="7">
                  <c:v>1154.6666666666667</c:v>
                </c:pt>
                <c:pt idx="8">
                  <c:v>1128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15200"/>
        <c:axId val="142521472"/>
      </c:barChart>
      <c:catAx>
        <c:axId val="14251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>
            <c:manualLayout>
              <c:xMode val="edge"/>
              <c:yMode val="edge"/>
              <c:x val="0.45480008748906381"/>
              <c:y val="0.897198891805190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2521472"/>
        <c:crosses val="autoZero"/>
        <c:auto val="1"/>
        <c:lblAlgn val="ctr"/>
        <c:lblOffset val="100"/>
        <c:noMultiLvlLbl val="0"/>
      </c:catAx>
      <c:valAx>
        <c:axId val="1425214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Biomass concentration (mg/L)</a:t>
                </a:r>
              </a:p>
            </c:rich>
          </c:tx>
          <c:layout>
            <c:manualLayout>
              <c:xMode val="edge"/>
              <c:yMode val="edge"/>
              <c:x val="2.3741568495083583E-2"/>
              <c:y val="0.1214162515399860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42515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200024</xdr:colOff>
      <xdr:row>0</xdr:row>
      <xdr:rowOff>66674</xdr:rowOff>
    </xdr:from>
    <xdr:to>
      <xdr:col>13</xdr:col>
      <xdr:colOff>317499</xdr:colOff>
      <xdr:row>15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177800</xdr:colOff>
      <xdr:row>15</xdr:row>
      <xdr:rowOff>0</xdr:rowOff>
    </xdr:from>
    <xdr:to>
      <xdr:col>13</xdr:col>
      <xdr:colOff>295275</xdr:colOff>
      <xdr:row>33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36</xdr:row>
      <xdr:rowOff>79375</xdr:rowOff>
    </xdr:from>
    <xdr:to>
      <xdr:col>13</xdr:col>
      <xdr:colOff>69850</xdr:colOff>
      <xdr:row>49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406400</xdr:colOff>
      <xdr:row>49</xdr:row>
      <xdr:rowOff>95250</xdr:rowOff>
    </xdr:from>
    <xdr:to>
      <xdr:col>13</xdr:col>
      <xdr:colOff>47625</xdr:colOff>
      <xdr:row>62</xdr:row>
      <xdr:rowOff>34925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62</xdr:row>
      <xdr:rowOff>44450</xdr:rowOff>
    </xdr:from>
    <xdr:to>
      <xdr:col>13</xdr:col>
      <xdr:colOff>60325</xdr:colOff>
      <xdr:row>74</xdr:row>
      <xdr:rowOff>168275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28" workbookViewId="0">
      <selection activeCell="R44" sqref="R44"/>
    </sheetView>
  </sheetViews>
  <sheetFormatPr defaultRowHeight="15" x14ac:dyDescent="0.25"/>
  <cols>
    <col min="1" max="1" width="13.85546875" customWidth="1"/>
    <col min="2" max="2" width="14.28515625" customWidth="1"/>
    <col min="3" max="3" width="8.85546875" customWidth="1"/>
    <col min="4" max="4" width="14.28515625" customWidth="1"/>
    <col min="5" max="5" width="8.7109375" customWidth="1"/>
  </cols>
  <sheetData>
    <row r="1" spans="1:5" ht="14.45" x14ac:dyDescent="0.35">
      <c r="A1" t="s">
        <v>11</v>
      </c>
    </row>
    <row r="2" spans="1:5" ht="14.45" x14ac:dyDescent="0.35">
      <c r="A2" s="39"/>
      <c r="B2" s="124" t="s">
        <v>5</v>
      </c>
      <c r="C2" s="125"/>
      <c r="D2" s="124" t="s">
        <v>10</v>
      </c>
      <c r="E2" s="125"/>
    </row>
    <row r="3" spans="1:5" ht="14.45" x14ac:dyDescent="0.35">
      <c r="A3" s="35" t="s">
        <v>3</v>
      </c>
      <c r="B3" s="59" t="s">
        <v>16</v>
      </c>
      <c r="C3" s="21" t="s">
        <v>9</v>
      </c>
      <c r="D3" s="59" t="s">
        <v>16</v>
      </c>
      <c r="E3" s="24" t="s">
        <v>9</v>
      </c>
    </row>
    <row r="4" spans="1:5" ht="14.45" x14ac:dyDescent="0.35">
      <c r="A4" s="33" t="s">
        <v>22</v>
      </c>
      <c r="B4" s="99">
        <v>515</v>
      </c>
      <c r="C4" s="64">
        <v>63.31666447310689</v>
      </c>
      <c r="D4" s="69">
        <v>680</v>
      </c>
      <c r="E4" s="62">
        <v>32.92</v>
      </c>
    </row>
    <row r="5" spans="1:5" ht="14.45" x14ac:dyDescent="0.35">
      <c r="A5" s="33" t="s">
        <v>19</v>
      </c>
      <c r="B5" s="99">
        <v>667.66666666666663</v>
      </c>
      <c r="C5" s="64">
        <v>92.813432935828246</v>
      </c>
      <c r="D5" s="69">
        <v>555.33333333333337</v>
      </c>
      <c r="E5" s="62">
        <v>8.3266639978645127</v>
      </c>
    </row>
    <row r="6" spans="1:5" ht="14.45" x14ac:dyDescent="0.35">
      <c r="A6" s="35" t="s">
        <v>21</v>
      </c>
      <c r="B6" s="100">
        <v>736.33333333333337</v>
      </c>
      <c r="C6" s="65">
        <v>61.500677503043342</v>
      </c>
      <c r="D6" s="70">
        <v>814.66666666666663</v>
      </c>
      <c r="E6" s="63">
        <v>75.294975485309379</v>
      </c>
    </row>
    <row r="7" spans="1:5" ht="14.45" x14ac:dyDescent="0.35">
      <c r="A7" s="16"/>
      <c r="B7" s="17"/>
      <c r="C7" s="17"/>
      <c r="D7" s="12"/>
    </row>
    <row r="8" spans="1:5" ht="14.45" x14ac:dyDescent="0.35">
      <c r="A8" s="36" t="s">
        <v>3</v>
      </c>
      <c r="B8" s="28" t="s">
        <v>12</v>
      </c>
      <c r="C8" s="37" t="s">
        <v>13</v>
      </c>
      <c r="D8" s="27" t="s">
        <v>14</v>
      </c>
    </row>
    <row r="9" spans="1:5" ht="14.45" x14ac:dyDescent="0.35">
      <c r="A9" s="31" t="s">
        <v>15</v>
      </c>
      <c r="B9" s="41">
        <v>1</v>
      </c>
      <c r="C9" s="42">
        <v>5.09</v>
      </c>
      <c r="D9" s="66">
        <v>3.6999999999999998E-2</v>
      </c>
    </row>
    <row r="10" spans="1:5" ht="14.45" x14ac:dyDescent="0.35">
      <c r="A10" s="33"/>
      <c r="B10" s="43">
        <v>18</v>
      </c>
      <c r="C10" s="44"/>
      <c r="D10" s="67"/>
    </row>
    <row r="11" spans="1:5" ht="14.45" x14ac:dyDescent="0.35">
      <c r="A11" s="35"/>
      <c r="B11" s="45">
        <v>19</v>
      </c>
      <c r="C11" s="46"/>
      <c r="D11" s="68"/>
    </row>
    <row r="12" spans="1:5" ht="14.45" x14ac:dyDescent="0.35">
      <c r="A12" s="39" t="s">
        <v>18</v>
      </c>
      <c r="B12" s="41">
        <v>1</v>
      </c>
      <c r="C12" s="42">
        <v>1.1100000000000001</v>
      </c>
      <c r="D12" s="66">
        <v>0.307</v>
      </c>
    </row>
    <row r="13" spans="1:5" ht="14.45" x14ac:dyDescent="0.35">
      <c r="A13" s="33"/>
      <c r="B13" s="43">
        <v>18</v>
      </c>
      <c r="C13" s="47"/>
      <c r="D13" s="67"/>
    </row>
    <row r="14" spans="1:5" ht="14.45" x14ac:dyDescent="0.35">
      <c r="A14" s="40"/>
      <c r="B14" s="45">
        <v>19</v>
      </c>
      <c r="C14" s="46"/>
      <c r="D14" s="68"/>
    </row>
    <row r="15" spans="1:5" ht="14.45" x14ac:dyDescent="0.35">
      <c r="A15" s="33" t="s">
        <v>20</v>
      </c>
      <c r="B15" s="43">
        <v>1</v>
      </c>
      <c r="C15" s="47">
        <v>4.8499999999999996</v>
      </c>
      <c r="D15" s="67">
        <v>4.1000000000000002E-2</v>
      </c>
      <c r="E15" s="18"/>
    </row>
    <row r="16" spans="1:5" ht="14.45" x14ac:dyDescent="0.35">
      <c r="A16" s="33"/>
      <c r="B16" s="48">
        <v>18</v>
      </c>
      <c r="C16" s="49"/>
      <c r="D16" s="67"/>
    </row>
    <row r="17" spans="1:5" ht="14.45" x14ac:dyDescent="0.35">
      <c r="A17" s="33"/>
      <c r="B17" s="48">
        <v>19</v>
      </c>
      <c r="C17" s="49"/>
      <c r="D17" s="34"/>
    </row>
    <row r="18" spans="1:5" ht="14.45" x14ac:dyDescent="0.35">
      <c r="A18" s="60"/>
      <c r="B18" s="61"/>
      <c r="C18" s="60"/>
      <c r="D18" s="60"/>
    </row>
    <row r="19" spans="1:5" ht="14.45" x14ac:dyDescent="0.35">
      <c r="A19" s="18"/>
      <c r="B19" s="30"/>
      <c r="C19" s="18"/>
      <c r="D19" s="18"/>
    </row>
    <row r="21" spans="1:5" ht="14.45" x14ac:dyDescent="0.35">
      <c r="A21" s="15"/>
      <c r="B21" s="124" t="s">
        <v>6</v>
      </c>
      <c r="C21" s="127"/>
      <c r="D21" s="127"/>
      <c r="E21" s="125"/>
    </row>
    <row r="22" spans="1:5" x14ac:dyDescent="0.25">
      <c r="A22" s="14" t="s">
        <v>3</v>
      </c>
      <c r="B22" s="23" t="s">
        <v>5</v>
      </c>
      <c r="C22" s="21" t="s">
        <v>9</v>
      </c>
      <c r="D22" s="20" t="s">
        <v>10</v>
      </c>
      <c r="E22" s="24" t="s">
        <v>9</v>
      </c>
    </row>
    <row r="23" spans="1:5" x14ac:dyDescent="0.25">
      <c r="A23" s="13" t="s">
        <v>17</v>
      </c>
      <c r="B23" s="101">
        <v>54.466666666666661</v>
      </c>
      <c r="C23" s="38">
        <v>12.231652927275761</v>
      </c>
      <c r="D23" s="71">
        <v>109.92</v>
      </c>
      <c r="E23" s="38">
        <v>4.7300000000000004</v>
      </c>
    </row>
    <row r="24" spans="1:5" x14ac:dyDescent="0.25">
      <c r="A24" s="13" t="s">
        <v>19</v>
      </c>
      <c r="B24" s="102">
        <v>85.733333333333348</v>
      </c>
      <c r="C24" s="32">
        <v>18.492521010758146</v>
      </c>
      <c r="D24" s="72">
        <v>68.583333333333314</v>
      </c>
      <c r="E24" s="32">
        <v>3.1057741922640365</v>
      </c>
    </row>
    <row r="25" spans="1:5" x14ac:dyDescent="0.25">
      <c r="A25" s="14" t="s">
        <v>21</v>
      </c>
      <c r="B25" s="103">
        <v>100.46666666666665</v>
      </c>
      <c r="C25" s="58">
        <v>15.31317515518365</v>
      </c>
      <c r="D25" s="73">
        <v>130.91666666666666</v>
      </c>
      <c r="E25" s="58">
        <v>20.28905698482145</v>
      </c>
    </row>
    <row r="37" spans="1:5" x14ac:dyDescent="0.25">
      <c r="A37" s="104" t="s">
        <v>7</v>
      </c>
    </row>
    <row r="38" spans="1:5" x14ac:dyDescent="0.25">
      <c r="A38" s="37" t="s">
        <v>26</v>
      </c>
      <c r="B38" s="93" t="s">
        <v>27</v>
      </c>
      <c r="C38" s="96" t="s">
        <v>9</v>
      </c>
      <c r="D38" s="93" t="s">
        <v>10</v>
      </c>
      <c r="E38" s="94" t="s">
        <v>9</v>
      </c>
    </row>
    <row r="39" spans="1:5" x14ac:dyDescent="0.25">
      <c r="A39" s="97">
        <v>0</v>
      </c>
      <c r="B39" s="56">
        <v>242.66666666666666</v>
      </c>
      <c r="C39" s="92">
        <v>3.0550504633039055</v>
      </c>
      <c r="D39" s="56">
        <v>240.33333333333334</v>
      </c>
      <c r="E39" s="32">
        <v>14.22439219556793</v>
      </c>
    </row>
    <row r="40" spans="1:5" x14ac:dyDescent="0.25">
      <c r="A40" s="97">
        <v>1</v>
      </c>
      <c r="B40" s="56">
        <v>294.26666666666665</v>
      </c>
      <c r="C40" s="92">
        <v>3.7806525010020762</v>
      </c>
      <c r="D40" s="56">
        <v>452</v>
      </c>
      <c r="E40" s="32">
        <v>4.0000000000000284</v>
      </c>
    </row>
    <row r="41" spans="1:5" x14ac:dyDescent="0.25">
      <c r="A41" s="97">
        <v>2</v>
      </c>
      <c r="B41" s="56">
        <v>524</v>
      </c>
      <c r="C41" s="92">
        <v>44</v>
      </c>
      <c r="D41" s="56">
        <v>560.66666666666663</v>
      </c>
      <c r="E41" s="32">
        <v>115.48737304715797</v>
      </c>
    </row>
    <row r="42" spans="1:5" x14ac:dyDescent="0.25">
      <c r="A42" s="97">
        <v>3</v>
      </c>
      <c r="B42" s="56">
        <v>515</v>
      </c>
      <c r="C42" s="92">
        <v>29</v>
      </c>
      <c r="D42" s="56">
        <v>586.66666666666663</v>
      </c>
      <c r="E42" s="32">
        <v>90.737717258774552</v>
      </c>
    </row>
    <row r="43" spans="1:5" x14ac:dyDescent="0.25">
      <c r="A43" s="97">
        <v>4</v>
      </c>
      <c r="B43" s="56">
        <v>539.33333333333337</v>
      </c>
      <c r="C43" s="92">
        <v>105.09678079433887</v>
      </c>
      <c r="D43" s="56">
        <v>680</v>
      </c>
      <c r="E43" s="32">
        <v>32.924155266308659</v>
      </c>
    </row>
    <row r="44" spans="1:5" x14ac:dyDescent="0.25">
      <c r="A44" s="97">
        <v>5</v>
      </c>
      <c r="B44" s="56">
        <v>515</v>
      </c>
      <c r="C44" s="92">
        <v>63.31666447310689</v>
      </c>
      <c r="D44" s="56">
        <v>696.66666666666663</v>
      </c>
      <c r="E44" s="32">
        <v>46.65118790913403</v>
      </c>
    </row>
    <row r="45" spans="1:5" x14ac:dyDescent="0.25">
      <c r="A45" s="97">
        <v>6</v>
      </c>
      <c r="B45" s="56">
        <v>541</v>
      </c>
      <c r="C45" s="92">
        <v>5</v>
      </c>
      <c r="D45" s="56">
        <v>758.66666666666663</v>
      </c>
      <c r="E45" s="32">
        <v>44.377171308380255</v>
      </c>
    </row>
    <row r="46" spans="1:5" x14ac:dyDescent="0.25">
      <c r="A46" s="97">
        <v>7</v>
      </c>
      <c r="B46" s="56">
        <v>551.66666666666663</v>
      </c>
      <c r="C46" s="92">
        <v>21.779194965226242</v>
      </c>
      <c r="D46" s="56">
        <v>786.66666666666663</v>
      </c>
      <c r="E46" s="32">
        <v>77.700278849778485</v>
      </c>
    </row>
    <row r="47" spans="1:5" x14ac:dyDescent="0.25">
      <c r="A47" s="98">
        <v>8</v>
      </c>
      <c r="B47" s="57">
        <v>526.66666666666663</v>
      </c>
      <c r="C47" s="95">
        <v>30.287511177601388</v>
      </c>
      <c r="D47" s="57">
        <v>770.26666666666677</v>
      </c>
      <c r="E47" s="58">
        <v>30.914290115306436</v>
      </c>
    </row>
    <row r="48" spans="1:5" x14ac:dyDescent="0.25">
      <c r="B48" s="12"/>
      <c r="C48" s="12"/>
      <c r="D48" s="12"/>
      <c r="E48" s="12"/>
    </row>
    <row r="49" spans="1:5" x14ac:dyDescent="0.25">
      <c r="A49" s="104" t="s">
        <v>28</v>
      </c>
      <c r="B49" s="12"/>
      <c r="C49" s="12"/>
      <c r="D49" s="12"/>
      <c r="E49" s="12"/>
    </row>
    <row r="50" spans="1:5" x14ac:dyDescent="0.25">
      <c r="A50" s="37" t="s">
        <v>26</v>
      </c>
      <c r="B50" s="93" t="s">
        <v>27</v>
      </c>
      <c r="C50" s="96" t="s">
        <v>9</v>
      </c>
      <c r="D50" s="93" t="s">
        <v>10</v>
      </c>
      <c r="E50" s="94" t="s">
        <v>9</v>
      </c>
    </row>
    <row r="51" spans="1:5" x14ac:dyDescent="0.25">
      <c r="A51" s="97">
        <v>0</v>
      </c>
      <c r="B51" s="56">
        <v>239</v>
      </c>
      <c r="C51" s="92">
        <v>5</v>
      </c>
      <c r="D51" s="56">
        <v>281</v>
      </c>
      <c r="E51" s="32">
        <v>5.0000000000000284</v>
      </c>
    </row>
    <row r="52" spans="1:5" x14ac:dyDescent="0.25">
      <c r="A52" s="97">
        <v>1</v>
      </c>
      <c r="B52" s="56">
        <v>429</v>
      </c>
      <c r="C52" s="92">
        <v>31.096623610932426</v>
      </c>
      <c r="D52" s="56">
        <v>348</v>
      </c>
      <c r="E52" s="32">
        <v>14.000000000000057</v>
      </c>
    </row>
    <row r="53" spans="1:5" x14ac:dyDescent="0.25">
      <c r="A53" s="97">
        <v>2</v>
      </c>
      <c r="B53" s="56">
        <v>465</v>
      </c>
      <c r="C53" s="92">
        <v>39.230090491866079</v>
      </c>
      <c r="D53" s="56">
        <v>420</v>
      </c>
      <c r="E53" s="32">
        <v>3.9999999999999716</v>
      </c>
    </row>
    <row r="54" spans="1:5" x14ac:dyDescent="0.25">
      <c r="A54" s="97">
        <v>3</v>
      </c>
      <c r="B54" s="56">
        <v>442.66666666666669</v>
      </c>
      <c r="C54" s="92">
        <v>16.04161255402126</v>
      </c>
      <c r="D54" s="56">
        <v>501</v>
      </c>
      <c r="E54" s="32">
        <v>17.578395831246979</v>
      </c>
    </row>
    <row r="55" spans="1:5" x14ac:dyDescent="0.25">
      <c r="A55" s="97">
        <v>4</v>
      </c>
      <c r="B55" s="56">
        <v>542.33333333333337</v>
      </c>
      <c r="C55" s="92">
        <v>49.742671151973063</v>
      </c>
      <c r="D55" s="56">
        <v>555.33333333333337</v>
      </c>
      <c r="E55" s="32">
        <v>8.3266639978645127</v>
      </c>
    </row>
    <row r="56" spans="1:5" x14ac:dyDescent="0.25">
      <c r="A56" s="97">
        <v>5</v>
      </c>
      <c r="B56" s="56">
        <v>667.66666666666663</v>
      </c>
      <c r="C56" s="92">
        <v>92.813432935828246</v>
      </c>
      <c r="D56" s="56">
        <v>694</v>
      </c>
      <c r="E56" s="32">
        <v>8.7177978870814119</v>
      </c>
    </row>
    <row r="57" spans="1:5" x14ac:dyDescent="0.25">
      <c r="A57" s="97">
        <v>6</v>
      </c>
      <c r="B57" s="56">
        <v>616.33333333333337</v>
      </c>
      <c r="C57" s="92">
        <v>85.219324881938434</v>
      </c>
      <c r="D57" s="56">
        <v>763.33333333333337</v>
      </c>
      <c r="E57" s="32">
        <v>13.316656236958787</v>
      </c>
    </row>
    <row r="58" spans="1:5" x14ac:dyDescent="0.25">
      <c r="A58" s="97">
        <v>7</v>
      </c>
      <c r="B58" s="56">
        <v>578.66666666666663</v>
      </c>
      <c r="C58" s="92">
        <v>23.860706890897706</v>
      </c>
      <c r="D58" s="56">
        <v>879.33333333333337</v>
      </c>
      <c r="E58" s="32">
        <v>42.158431343366239</v>
      </c>
    </row>
    <row r="59" spans="1:5" x14ac:dyDescent="0.25">
      <c r="A59" s="98">
        <v>8</v>
      </c>
      <c r="B59" s="57">
        <v>598.66666666666663</v>
      </c>
      <c r="C59" s="95">
        <v>97.761614825724791</v>
      </c>
      <c r="D59" s="57">
        <v>869</v>
      </c>
      <c r="E59" s="58">
        <v>16.999999999999943</v>
      </c>
    </row>
    <row r="60" spans="1:5" x14ac:dyDescent="0.25">
      <c r="B60" s="12"/>
      <c r="C60" s="12"/>
      <c r="D60" s="12"/>
      <c r="E60" s="12"/>
    </row>
    <row r="61" spans="1:5" x14ac:dyDescent="0.25">
      <c r="A61" s="104" t="s">
        <v>29</v>
      </c>
      <c r="B61" s="12"/>
      <c r="C61" s="12"/>
      <c r="D61" s="12"/>
      <c r="E61" s="12"/>
    </row>
    <row r="62" spans="1:5" x14ac:dyDescent="0.25">
      <c r="A62" s="37" t="s">
        <v>26</v>
      </c>
      <c r="B62" s="93" t="s">
        <v>27</v>
      </c>
      <c r="C62" s="94" t="s">
        <v>9</v>
      </c>
      <c r="D62" s="93" t="s">
        <v>10</v>
      </c>
      <c r="E62" s="94" t="s">
        <v>9</v>
      </c>
    </row>
    <row r="63" spans="1:5" x14ac:dyDescent="0.25">
      <c r="A63" s="97">
        <v>0</v>
      </c>
      <c r="B63" s="56">
        <v>234</v>
      </c>
      <c r="C63" s="32">
        <v>16</v>
      </c>
      <c r="D63" s="56">
        <v>291</v>
      </c>
      <c r="E63" s="32">
        <v>7</v>
      </c>
    </row>
    <row r="64" spans="1:5" x14ac:dyDescent="0.25">
      <c r="A64" s="97">
        <v>1</v>
      </c>
      <c r="B64" s="56">
        <v>301.33333333333331</v>
      </c>
      <c r="C64" s="32">
        <v>33.005050118630827</v>
      </c>
      <c r="D64" s="56">
        <v>590</v>
      </c>
      <c r="E64" s="32">
        <v>30</v>
      </c>
    </row>
    <row r="65" spans="1:5" x14ac:dyDescent="0.25">
      <c r="A65" s="97">
        <v>2</v>
      </c>
      <c r="B65" s="56">
        <v>312</v>
      </c>
      <c r="C65" s="32">
        <v>15.099668870541469</v>
      </c>
      <c r="D65" s="56">
        <v>714</v>
      </c>
      <c r="E65" s="32">
        <v>26</v>
      </c>
    </row>
    <row r="66" spans="1:5" x14ac:dyDescent="0.25">
      <c r="A66" s="97">
        <v>3</v>
      </c>
      <c r="B66" s="56">
        <v>423</v>
      </c>
      <c r="C66" s="32">
        <v>6.9999999999999716</v>
      </c>
      <c r="D66" s="56">
        <v>740</v>
      </c>
      <c r="E66" s="32">
        <v>56.709787515031366</v>
      </c>
    </row>
    <row r="67" spans="1:5" x14ac:dyDescent="0.25">
      <c r="A67" s="97">
        <v>4</v>
      </c>
      <c r="B67" s="56">
        <v>544</v>
      </c>
      <c r="C67" s="32">
        <v>50</v>
      </c>
      <c r="D67" s="56">
        <v>814.66666666666663</v>
      </c>
      <c r="E67" s="32">
        <v>75.294975485309379</v>
      </c>
    </row>
    <row r="68" spans="1:5" x14ac:dyDescent="0.25">
      <c r="A68" s="97">
        <v>5</v>
      </c>
      <c r="B68" s="56">
        <v>736.33333333333337</v>
      </c>
      <c r="C68" s="32">
        <v>61.500677503043342</v>
      </c>
      <c r="D68" s="56">
        <v>866.66666666666663</v>
      </c>
      <c r="E68" s="32">
        <v>43.14317249963576</v>
      </c>
    </row>
    <row r="69" spans="1:5" x14ac:dyDescent="0.25">
      <c r="A69" s="97">
        <v>6</v>
      </c>
      <c r="B69" s="56">
        <v>854</v>
      </c>
      <c r="C69" s="32">
        <v>4</v>
      </c>
      <c r="D69" s="56">
        <v>1130.2666666666667</v>
      </c>
      <c r="E69" s="32">
        <v>30.715034320888154</v>
      </c>
    </row>
    <row r="70" spans="1:5" x14ac:dyDescent="0.25">
      <c r="A70" s="97">
        <v>7</v>
      </c>
      <c r="B70" s="56">
        <v>920</v>
      </c>
      <c r="C70" s="32">
        <v>7.9999999999999432</v>
      </c>
      <c r="D70" s="56">
        <v>1154.6666666666667</v>
      </c>
      <c r="E70" s="32">
        <v>19.731531449264914</v>
      </c>
    </row>
    <row r="71" spans="1:5" x14ac:dyDescent="0.25">
      <c r="A71" s="98">
        <v>8</v>
      </c>
      <c r="B71" s="57">
        <v>915.66666666666663</v>
      </c>
      <c r="C71" s="58">
        <v>31.533051443419385</v>
      </c>
      <c r="D71" s="57">
        <v>1128</v>
      </c>
      <c r="E71" s="58">
        <v>89.016852337071541</v>
      </c>
    </row>
  </sheetData>
  <mergeCells count="3">
    <mergeCell ref="B2:C2"/>
    <mergeCell ref="D2:E2"/>
    <mergeCell ref="B21:E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opLeftCell="A16" zoomScale="85" zoomScaleNormal="85" workbookViewId="0">
      <selection activeCell="A41" sqref="A41"/>
    </sheetView>
  </sheetViews>
  <sheetFormatPr defaultRowHeight="15" x14ac:dyDescent="0.25"/>
  <cols>
    <col min="1" max="1" width="16.28515625" customWidth="1"/>
    <col min="2" max="11" width="10" bestFit="1" customWidth="1"/>
  </cols>
  <sheetData>
    <row r="1" spans="1:18" ht="14.45" x14ac:dyDescent="0.35">
      <c r="A1" s="4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6"/>
      <c r="O1">
        <v>9.4600000000000004E-2</v>
      </c>
      <c r="P1">
        <v>0.1255</v>
      </c>
      <c r="Q1">
        <f>(P1-O1)*1000</f>
        <v>30.9</v>
      </c>
    </row>
    <row r="2" spans="1:18" ht="14.45" x14ac:dyDescent="0.35">
      <c r="A2" s="3" t="s">
        <v>31</v>
      </c>
      <c r="B2" s="29">
        <v>12</v>
      </c>
      <c r="C2" s="8">
        <v>14.5</v>
      </c>
      <c r="D2" s="8">
        <v>26.2</v>
      </c>
      <c r="E2" s="8">
        <v>27.2</v>
      </c>
      <c r="F2" s="8">
        <v>20.9</v>
      </c>
      <c r="G2" s="8">
        <v>22.1</v>
      </c>
      <c r="H2" s="8">
        <v>26.8</v>
      </c>
      <c r="I2" s="8">
        <v>26.7</v>
      </c>
      <c r="J2" s="8">
        <v>24.6</v>
      </c>
      <c r="K2" s="8"/>
      <c r="M2" s="7"/>
      <c r="O2">
        <v>9.5399999999999999E-2</v>
      </c>
      <c r="P2">
        <v>0.1255</v>
      </c>
      <c r="Q2">
        <f>(P2-O2)*1000</f>
        <v>30.1</v>
      </c>
    </row>
    <row r="3" spans="1:18" ht="14.45" x14ac:dyDescent="0.35">
      <c r="A3" s="3" t="s">
        <v>32</v>
      </c>
      <c r="B3" s="29">
        <v>12.3</v>
      </c>
      <c r="C3" s="8">
        <v>14.86</v>
      </c>
      <c r="D3" s="8">
        <v>24</v>
      </c>
      <c r="E3" s="8">
        <v>24.3</v>
      </c>
      <c r="F3" s="8">
        <v>30.1</v>
      </c>
      <c r="G3" s="8">
        <v>27.4</v>
      </c>
      <c r="H3" s="8">
        <v>27.3</v>
      </c>
      <c r="I3" s="8">
        <v>28.8</v>
      </c>
      <c r="J3" s="8">
        <v>27.4</v>
      </c>
      <c r="K3" s="8"/>
      <c r="L3" s="9"/>
      <c r="M3" s="7"/>
      <c r="O3">
        <v>9.5299999999999996E-2</v>
      </c>
      <c r="P3">
        <v>0.13769999999999999</v>
      </c>
      <c r="Q3">
        <f t="shared" ref="Q3:Q6" si="0">(P3-O3)*1000</f>
        <v>42.399999999999991</v>
      </c>
    </row>
    <row r="4" spans="1:18" ht="14.45" x14ac:dyDescent="0.35">
      <c r="A4" s="3" t="s">
        <v>33</v>
      </c>
      <c r="B4" s="8">
        <v>12.100000000000001</v>
      </c>
      <c r="C4" s="8">
        <v>14.78</v>
      </c>
      <c r="D4" s="8">
        <v>28.4</v>
      </c>
      <c r="E4" s="8">
        <v>25.75</v>
      </c>
      <c r="F4" s="29">
        <v>29.9</v>
      </c>
      <c r="G4" s="8">
        <v>27.75</v>
      </c>
      <c r="H4" s="8">
        <v>27.05</v>
      </c>
      <c r="I4" s="8">
        <v>27.25</v>
      </c>
      <c r="J4" s="8">
        <v>27</v>
      </c>
      <c r="K4" s="8"/>
      <c r="L4" s="9"/>
      <c r="M4" s="7"/>
      <c r="O4">
        <v>9.5600000000000004E-2</v>
      </c>
      <c r="P4">
        <v>0.1348</v>
      </c>
      <c r="Q4">
        <f t="shared" si="0"/>
        <v>39.199999999999996</v>
      </c>
    </row>
    <row r="5" spans="1:18" ht="14.45" x14ac:dyDescent="0.35">
      <c r="A5" s="3"/>
      <c r="L5" s="9"/>
      <c r="M5" s="7"/>
      <c r="O5">
        <v>9.5399999999999999E-2</v>
      </c>
      <c r="P5">
        <v>0.13800000000000001</v>
      </c>
      <c r="Q5">
        <f t="shared" si="0"/>
        <v>42.600000000000016</v>
      </c>
    </row>
    <row r="6" spans="1:18" ht="14.45" x14ac:dyDescent="0.35">
      <c r="A6" s="3" t="s">
        <v>34</v>
      </c>
      <c r="B6" s="29">
        <v>12.2</v>
      </c>
      <c r="C6" s="8">
        <v>22.8</v>
      </c>
      <c r="D6" s="8">
        <v>25.5</v>
      </c>
      <c r="E6" s="8">
        <v>21.3</v>
      </c>
      <c r="F6" s="9">
        <v>24.5</v>
      </c>
      <c r="G6" s="8">
        <v>36.5</v>
      </c>
      <c r="H6" s="8">
        <v>34.5</v>
      </c>
      <c r="I6" s="8">
        <v>29.3</v>
      </c>
      <c r="J6" s="8">
        <v>31</v>
      </c>
      <c r="K6" s="8">
        <v>30.2</v>
      </c>
      <c r="L6" s="9"/>
      <c r="M6" s="7"/>
      <c r="O6">
        <v>9.5100000000000004E-2</v>
      </c>
      <c r="P6">
        <v>0.13869999999999999</v>
      </c>
      <c r="Q6">
        <f t="shared" si="0"/>
        <v>43.599999999999987</v>
      </c>
    </row>
    <row r="7" spans="1:18" ht="14.45" x14ac:dyDescent="0.35">
      <c r="A7" s="3" t="s">
        <v>35</v>
      </c>
      <c r="B7" s="29">
        <v>11.7</v>
      </c>
      <c r="C7" s="8">
        <v>21.8</v>
      </c>
      <c r="D7" s="8">
        <v>21.9</v>
      </c>
      <c r="E7" s="8">
        <v>22.2</v>
      </c>
      <c r="F7" s="8">
        <v>27.4</v>
      </c>
      <c r="G7" s="8">
        <v>35.6</v>
      </c>
      <c r="H7" s="8">
        <v>31.8</v>
      </c>
      <c r="I7" s="8">
        <v>29.9</v>
      </c>
      <c r="J7" s="8">
        <v>34.200000000000003</v>
      </c>
      <c r="K7" s="8">
        <v>31.3</v>
      </c>
      <c r="L7" s="9"/>
      <c r="M7" s="7"/>
    </row>
    <row r="8" spans="1:18" ht="14.45" x14ac:dyDescent="0.35">
      <c r="A8" s="3" t="s">
        <v>36</v>
      </c>
      <c r="B8" s="8">
        <v>11.95</v>
      </c>
      <c r="C8" s="8">
        <v>19.75</v>
      </c>
      <c r="D8" s="8">
        <v>22.35</v>
      </c>
      <c r="E8" s="8">
        <v>22.9</v>
      </c>
      <c r="F8" s="29">
        <v>29.45</v>
      </c>
      <c r="G8" s="8">
        <v>28.05</v>
      </c>
      <c r="H8" s="8">
        <v>26.15</v>
      </c>
      <c r="I8" s="8">
        <v>27.6</v>
      </c>
      <c r="J8" s="8">
        <v>24.6</v>
      </c>
      <c r="K8" s="8">
        <v>24.75</v>
      </c>
      <c r="L8" s="9"/>
      <c r="M8" s="7"/>
    </row>
    <row r="9" spans="1:18" ht="14.45" x14ac:dyDescent="0.35">
      <c r="A9" s="3"/>
      <c r="L9" s="9"/>
      <c r="M9" s="7"/>
    </row>
    <row r="10" spans="1:18" ht="14.45" x14ac:dyDescent="0.35">
      <c r="A10" s="3" t="s">
        <v>40</v>
      </c>
      <c r="B10">
        <v>10.9</v>
      </c>
      <c r="C10" s="7">
        <v>13.7</v>
      </c>
      <c r="D10" s="7">
        <v>16.399999999999999</v>
      </c>
      <c r="E10" s="7">
        <v>20.8</v>
      </c>
      <c r="F10" s="7">
        <v>24.7</v>
      </c>
      <c r="G10" s="7">
        <v>39</v>
      </c>
      <c r="H10" s="7">
        <v>42.5</v>
      </c>
      <c r="I10" s="7">
        <v>45.6</v>
      </c>
      <c r="J10" s="7">
        <v>44.4</v>
      </c>
      <c r="K10" s="7">
        <v>41.3</v>
      </c>
      <c r="L10" s="9"/>
      <c r="M10" s="7"/>
    </row>
    <row r="11" spans="1:18" ht="14.45" x14ac:dyDescent="0.35">
      <c r="A11" s="3" t="s">
        <v>41</v>
      </c>
      <c r="B11">
        <v>12.5</v>
      </c>
      <c r="C11" s="7">
        <v>14.6</v>
      </c>
      <c r="D11" s="7">
        <v>14.9</v>
      </c>
      <c r="E11" s="7">
        <v>21.5</v>
      </c>
      <c r="F11" s="8">
        <v>29.7</v>
      </c>
      <c r="G11" s="7">
        <v>33.299999999999997</v>
      </c>
      <c r="H11" s="7">
        <v>42.9</v>
      </c>
      <c r="I11" s="7">
        <v>46.4</v>
      </c>
      <c r="J11" s="7">
        <v>47.5</v>
      </c>
      <c r="K11" s="7">
        <v>41.2</v>
      </c>
      <c r="L11" s="9"/>
      <c r="M11" s="9"/>
      <c r="N11" s="7"/>
      <c r="O11" s="7"/>
      <c r="Q11" s="9"/>
      <c r="R11" s="7"/>
    </row>
    <row r="12" spans="1:18" ht="14.45" x14ac:dyDescent="0.35">
      <c r="A12" s="3" t="s">
        <v>42</v>
      </c>
      <c r="B12" s="8">
        <v>11.7</v>
      </c>
      <c r="C12" s="8">
        <v>16.899999999999999</v>
      </c>
      <c r="D12" s="8">
        <v>15.5</v>
      </c>
      <c r="E12" s="8">
        <v>21.15</v>
      </c>
      <c r="F12" s="29">
        <v>27.2</v>
      </c>
      <c r="G12" s="8">
        <v>38.15</v>
      </c>
      <c r="H12" s="8">
        <v>42.7</v>
      </c>
      <c r="I12" s="8">
        <v>46</v>
      </c>
      <c r="J12" s="8">
        <v>45.45</v>
      </c>
      <c r="K12" s="8">
        <v>41.25</v>
      </c>
      <c r="L12" s="9"/>
      <c r="M12" s="9"/>
      <c r="N12" s="7"/>
      <c r="O12" s="7"/>
      <c r="Q12" s="9"/>
      <c r="R12" s="7"/>
    </row>
    <row r="13" spans="1:18" ht="14.45" x14ac:dyDescent="0.35">
      <c r="A13" s="3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9"/>
      <c r="M13" s="9"/>
      <c r="N13" s="7"/>
      <c r="O13" s="7"/>
      <c r="Q13" s="9"/>
      <c r="R13" s="7"/>
    </row>
    <row r="14" spans="1:18" ht="14.45" x14ac:dyDescent="0.35">
      <c r="A14" s="5"/>
      <c r="B14" s="29"/>
      <c r="C14" s="8"/>
      <c r="D14" s="8"/>
      <c r="E14" s="8"/>
      <c r="F14" s="8"/>
      <c r="G14" s="8"/>
      <c r="H14" s="8"/>
      <c r="I14" s="8"/>
      <c r="J14" s="29"/>
      <c r="K14" s="29"/>
      <c r="L14" s="9"/>
      <c r="M14" s="9"/>
      <c r="N14" s="9"/>
      <c r="O14" s="7"/>
      <c r="Q14" s="9"/>
      <c r="R14" s="7"/>
    </row>
    <row r="15" spans="1:18" ht="14.45" x14ac:dyDescent="0.35">
      <c r="A15" s="5"/>
      <c r="B15" s="29"/>
      <c r="C15" s="8"/>
      <c r="D15" s="8"/>
      <c r="E15" s="8"/>
      <c r="F15" s="8"/>
      <c r="G15" s="8"/>
      <c r="H15" s="8"/>
      <c r="I15" s="8"/>
      <c r="J15" s="8"/>
      <c r="K15" s="8"/>
      <c r="L15" s="9"/>
      <c r="M15" s="9"/>
      <c r="N15" s="8"/>
      <c r="O15" s="7"/>
      <c r="Q15" s="9"/>
      <c r="R15" s="7"/>
    </row>
    <row r="16" spans="1:18" ht="14.45" x14ac:dyDescent="0.35">
      <c r="A16" s="6"/>
      <c r="B16" s="29"/>
      <c r="C16" s="29"/>
      <c r="D16" s="29"/>
      <c r="E16" s="29"/>
      <c r="F16" s="29"/>
      <c r="G16" s="8"/>
      <c r="H16" s="8"/>
      <c r="I16" s="8"/>
      <c r="J16" s="8"/>
      <c r="K16" s="8"/>
      <c r="L16" s="9"/>
      <c r="M16" s="9"/>
      <c r="N16" s="8"/>
      <c r="O16" s="7"/>
      <c r="Q16" s="9"/>
      <c r="R16" s="7"/>
    </row>
    <row r="17" spans="1:24" ht="14.45" x14ac:dyDescent="0.35">
      <c r="L17" s="6"/>
      <c r="M17" s="6"/>
      <c r="N17" s="7"/>
      <c r="O17" s="7"/>
      <c r="Q17" s="6"/>
    </row>
    <row r="18" spans="1:24" ht="14.45" x14ac:dyDescent="0.35">
      <c r="A18" s="4" t="s">
        <v>1</v>
      </c>
      <c r="B18" s="2">
        <v>0</v>
      </c>
      <c r="C18" s="2">
        <v>1</v>
      </c>
      <c r="D18" s="2">
        <v>2</v>
      </c>
      <c r="E18" s="2">
        <v>3</v>
      </c>
      <c r="F18" s="2">
        <v>4</v>
      </c>
      <c r="G18" s="112">
        <v>5</v>
      </c>
      <c r="H18" s="78">
        <v>6</v>
      </c>
      <c r="I18" s="51">
        <v>7</v>
      </c>
      <c r="J18" s="51">
        <v>8</v>
      </c>
      <c r="K18" s="2">
        <v>9</v>
      </c>
      <c r="L18" s="6"/>
      <c r="M18" s="6"/>
      <c r="N18" s="7"/>
      <c r="O18" s="7"/>
      <c r="Q18" s="6"/>
    </row>
    <row r="19" spans="1:24" ht="14.45" x14ac:dyDescent="0.35">
      <c r="A19" s="3" t="s">
        <v>7</v>
      </c>
      <c r="B19" s="7">
        <f>(B2/50)*1000</f>
        <v>240</v>
      </c>
      <c r="C19" s="7">
        <f t="shared" ref="C19:J19" si="1">(C2/50)*1000</f>
        <v>290</v>
      </c>
      <c r="D19" s="7">
        <f t="shared" si="1"/>
        <v>524</v>
      </c>
      <c r="E19" s="7">
        <f t="shared" si="1"/>
        <v>544</v>
      </c>
      <c r="F19" s="7">
        <f t="shared" si="1"/>
        <v>418</v>
      </c>
      <c r="G19" s="8">
        <f t="shared" si="1"/>
        <v>442</v>
      </c>
      <c r="H19" s="79">
        <f t="shared" si="1"/>
        <v>536</v>
      </c>
      <c r="I19" s="50">
        <f t="shared" si="1"/>
        <v>534</v>
      </c>
      <c r="J19" s="50">
        <f t="shared" si="1"/>
        <v>492.00000000000006</v>
      </c>
      <c r="K19" s="7"/>
      <c r="L19" s="1"/>
      <c r="M19" s="1"/>
      <c r="N19" s="7"/>
      <c r="O19" s="7"/>
      <c r="P19" s="7"/>
      <c r="Q19" s="1"/>
      <c r="R19" s="1"/>
      <c r="S19" s="1"/>
      <c r="T19" s="1"/>
      <c r="U19" s="1"/>
    </row>
    <row r="20" spans="1:24" ht="14.45" x14ac:dyDescent="0.35">
      <c r="A20" s="3"/>
      <c r="B20" s="7">
        <f t="shared" ref="B20:J20" si="2">(B3/50)*1000</f>
        <v>246.00000000000003</v>
      </c>
      <c r="C20" s="7">
        <f t="shared" si="2"/>
        <v>297.2</v>
      </c>
      <c r="D20" s="7">
        <f t="shared" si="2"/>
        <v>480</v>
      </c>
      <c r="E20" s="7">
        <f t="shared" si="2"/>
        <v>486</v>
      </c>
      <c r="F20" s="7">
        <f t="shared" si="2"/>
        <v>602</v>
      </c>
      <c r="G20" s="8">
        <f t="shared" si="2"/>
        <v>547.99999999999989</v>
      </c>
      <c r="H20" s="79">
        <f t="shared" si="2"/>
        <v>546</v>
      </c>
      <c r="I20" s="50">
        <f t="shared" si="2"/>
        <v>576.00000000000011</v>
      </c>
      <c r="J20" s="50">
        <f t="shared" si="2"/>
        <v>547.99999999999989</v>
      </c>
      <c r="K20" s="7"/>
      <c r="L20" s="1"/>
      <c r="M20" s="1"/>
      <c r="N20" s="7"/>
      <c r="O20" s="7"/>
      <c r="P20" s="7"/>
      <c r="Q20" s="1"/>
      <c r="R20" s="1"/>
      <c r="S20" s="1"/>
      <c r="T20" s="1"/>
      <c r="U20" s="1"/>
    </row>
    <row r="21" spans="1:24" ht="14.45" x14ac:dyDescent="0.35">
      <c r="A21" s="3"/>
      <c r="B21" s="7">
        <f t="shared" ref="B21:J21" si="3">(B4/50)*1000</f>
        <v>242.00000000000003</v>
      </c>
      <c r="C21" s="7">
        <f t="shared" si="3"/>
        <v>295.59999999999997</v>
      </c>
      <c r="D21" s="7">
        <f t="shared" si="3"/>
        <v>568</v>
      </c>
      <c r="E21" s="7">
        <f t="shared" si="3"/>
        <v>515</v>
      </c>
      <c r="F21" s="7">
        <f t="shared" si="3"/>
        <v>598</v>
      </c>
      <c r="G21" s="8">
        <f t="shared" si="3"/>
        <v>555</v>
      </c>
      <c r="H21" s="79">
        <f t="shared" si="3"/>
        <v>541</v>
      </c>
      <c r="I21" s="50">
        <f t="shared" si="3"/>
        <v>545</v>
      </c>
      <c r="J21" s="50">
        <f t="shared" si="3"/>
        <v>540</v>
      </c>
      <c r="K21" s="7"/>
      <c r="L21" s="1"/>
      <c r="M21" s="1"/>
      <c r="O21" s="7"/>
      <c r="P21" s="7"/>
      <c r="Q21" s="1"/>
      <c r="R21" s="1"/>
      <c r="S21" s="1"/>
      <c r="T21" s="1"/>
      <c r="U21" s="1"/>
    </row>
    <row r="22" spans="1:24" ht="14.45" x14ac:dyDescent="0.35">
      <c r="A22" s="3" t="s">
        <v>8</v>
      </c>
      <c r="B22" s="106">
        <f t="shared" ref="B22:G22" si="4">AVERAGE(B19:B21)</f>
        <v>242.66666666666666</v>
      </c>
      <c r="C22" s="106">
        <f t="shared" si="4"/>
        <v>294.26666666666665</v>
      </c>
      <c r="D22" s="106">
        <f t="shared" si="4"/>
        <v>524</v>
      </c>
      <c r="E22" s="106">
        <f t="shared" si="4"/>
        <v>515</v>
      </c>
      <c r="F22" s="106">
        <f>AVERAGE(F19:F21)</f>
        <v>539.33333333333337</v>
      </c>
      <c r="G22" s="107">
        <f t="shared" si="4"/>
        <v>515</v>
      </c>
      <c r="H22" s="116">
        <v>541</v>
      </c>
      <c r="I22" s="107">
        <f>AVERAGE(I19:I21)</f>
        <v>551.66666666666663</v>
      </c>
      <c r="J22" s="107">
        <f>AVERAGE(J19:J21)</f>
        <v>526.66666666666663</v>
      </c>
      <c r="K22" s="106"/>
      <c r="L22" s="1"/>
      <c r="M22" s="1"/>
      <c r="N22" s="6"/>
      <c r="O22" s="7"/>
      <c r="P22" s="7"/>
      <c r="Q22" s="1"/>
      <c r="R22" s="1"/>
      <c r="S22" s="1"/>
      <c r="T22" s="1"/>
      <c r="U22" s="1"/>
      <c r="W22" s="1"/>
      <c r="X22" s="1"/>
    </row>
    <row r="23" spans="1:24" ht="14.45" x14ac:dyDescent="0.35">
      <c r="A23" s="3" t="s">
        <v>9</v>
      </c>
      <c r="B23" s="110">
        <f t="shared" ref="B23:G23" si="5">_xlfn.STDEV.S(B19:B21)</f>
        <v>3.0550504633039055</v>
      </c>
      <c r="C23" s="110">
        <f t="shared" si="5"/>
        <v>3.7806525010020762</v>
      </c>
      <c r="D23" s="110">
        <f t="shared" si="5"/>
        <v>44</v>
      </c>
      <c r="E23" s="110">
        <f t="shared" si="5"/>
        <v>29</v>
      </c>
      <c r="F23" s="110">
        <f t="shared" si="5"/>
        <v>105.09678079433887</v>
      </c>
      <c r="G23" s="111">
        <f t="shared" si="5"/>
        <v>63.31666447310689</v>
      </c>
      <c r="H23" s="115">
        <v>5</v>
      </c>
      <c r="I23" s="111">
        <f>_xlfn.STDEV.S(I19:I21)</f>
        <v>21.779194965226242</v>
      </c>
      <c r="J23" s="111">
        <f>_xlfn.STDEV.S(J19:J21)</f>
        <v>30.287511177601388</v>
      </c>
      <c r="K23" s="7"/>
      <c r="L23" s="1"/>
      <c r="M23" s="1"/>
      <c r="O23" s="7"/>
      <c r="P23" s="7"/>
      <c r="Q23" s="1"/>
      <c r="R23" s="1"/>
      <c r="S23" s="1"/>
      <c r="T23" s="1"/>
      <c r="U23" s="1"/>
      <c r="W23" s="1"/>
      <c r="X23" s="1"/>
    </row>
    <row r="24" spans="1:24" ht="14.45" x14ac:dyDescent="0.35">
      <c r="A24" s="3"/>
      <c r="B24" s="1"/>
      <c r="C24" s="1"/>
      <c r="D24" s="1"/>
      <c r="E24" s="1"/>
      <c r="F24" s="1"/>
      <c r="G24" s="114"/>
      <c r="H24" s="52"/>
      <c r="I24" s="52"/>
      <c r="J24" s="52"/>
      <c r="K24" s="1"/>
      <c r="L24" s="1"/>
      <c r="M24" s="1"/>
      <c r="N24" s="1"/>
      <c r="O24" s="1"/>
      <c r="P24" s="7"/>
      <c r="Q24" s="1"/>
      <c r="R24" s="1"/>
      <c r="S24" s="1"/>
      <c r="T24" s="1"/>
      <c r="U24" s="1"/>
      <c r="V24" s="1"/>
      <c r="W24" s="1"/>
      <c r="X24" s="1"/>
    </row>
    <row r="25" spans="1:24" ht="14.45" x14ac:dyDescent="0.35">
      <c r="A25" s="4" t="s">
        <v>1</v>
      </c>
      <c r="B25" s="2">
        <v>0</v>
      </c>
      <c r="C25" s="2">
        <v>1</v>
      </c>
      <c r="D25" s="2">
        <v>2</v>
      </c>
      <c r="E25" s="2">
        <v>3</v>
      </c>
      <c r="F25" s="2">
        <v>4</v>
      </c>
      <c r="G25" s="112">
        <v>5</v>
      </c>
      <c r="H25" s="51">
        <v>6</v>
      </c>
      <c r="I25" s="80">
        <v>7</v>
      </c>
      <c r="J25" s="51">
        <v>8</v>
      </c>
      <c r="K25" s="2">
        <v>9</v>
      </c>
      <c r="L25" s="1"/>
      <c r="M25" s="1"/>
      <c r="N25" s="1"/>
    </row>
    <row r="26" spans="1:24" ht="14.45" x14ac:dyDescent="0.35">
      <c r="A26" s="3" t="s">
        <v>28</v>
      </c>
      <c r="B26" s="7">
        <f>(B6/50)*1000</f>
        <v>244</v>
      </c>
      <c r="C26" s="7">
        <f t="shared" ref="C26:K26" si="6">(C6/50)*1000</f>
        <v>456</v>
      </c>
      <c r="D26" s="7">
        <f t="shared" si="6"/>
        <v>510</v>
      </c>
      <c r="E26" s="7">
        <f t="shared" si="6"/>
        <v>426</v>
      </c>
      <c r="F26" s="7">
        <f t="shared" si="6"/>
        <v>490</v>
      </c>
      <c r="G26" s="8">
        <f t="shared" si="6"/>
        <v>730</v>
      </c>
      <c r="H26" s="50">
        <f t="shared" si="6"/>
        <v>690</v>
      </c>
      <c r="I26" s="81">
        <f t="shared" si="6"/>
        <v>586</v>
      </c>
      <c r="J26" s="50">
        <f t="shared" si="6"/>
        <v>620</v>
      </c>
      <c r="K26" s="7">
        <f t="shared" si="6"/>
        <v>604</v>
      </c>
      <c r="M26" s="1"/>
      <c r="W26" s="1"/>
      <c r="X26" s="1"/>
    </row>
    <row r="27" spans="1:24" ht="14.45" x14ac:dyDescent="0.35">
      <c r="A27" s="3"/>
      <c r="B27" s="7">
        <f t="shared" ref="B27:K28" si="7">(B7/50)*1000</f>
        <v>234</v>
      </c>
      <c r="C27" s="7">
        <f t="shared" si="7"/>
        <v>436</v>
      </c>
      <c r="D27" s="7">
        <f t="shared" si="7"/>
        <v>437.99999999999994</v>
      </c>
      <c r="E27" s="7">
        <f t="shared" si="7"/>
        <v>444</v>
      </c>
      <c r="F27" s="7">
        <f t="shared" si="7"/>
        <v>547.99999999999989</v>
      </c>
      <c r="G27" s="8">
        <f t="shared" si="7"/>
        <v>712.00000000000011</v>
      </c>
      <c r="H27" s="50">
        <f t="shared" si="7"/>
        <v>636</v>
      </c>
      <c r="I27" s="81">
        <f t="shared" si="7"/>
        <v>598</v>
      </c>
      <c r="J27" s="50">
        <f t="shared" si="7"/>
        <v>684</v>
      </c>
      <c r="K27" s="7">
        <f t="shared" si="7"/>
        <v>626</v>
      </c>
      <c r="M27" s="1"/>
      <c r="N27" s="7"/>
      <c r="W27" s="1"/>
      <c r="X27" s="1"/>
    </row>
    <row r="28" spans="1:24" ht="14.45" x14ac:dyDescent="0.35">
      <c r="A28" s="3"/>
      <c r="B28" s="7">
        <f t="shared" si="7"/>
        <v>239</v>
      </c>
      <c r="C28" s="7">
        <f t="shared" si="7"/>
        <v>395</v>
      </c>
      <c r="D28" s="7">
        <f t="shared" si="7"/>
        <v>447</v>
      </c>
      <c r="E28" s="7">
        <f t="shared" si="7"/>
        <v>457.99999999999994</v>
      </c>
      <c r="F28" s="7">
        <f t="shared" si="7"/>
        <v>589</v>
      </c>
      <c r="G28" s="8">
        <f>(G8/50)*1000</f>
        <v>561</v>
      </c>
      <c r="H28" s="50">
        <f t="shared" si="7"/>
        <v>523</v>
      </c>
      <c r="I28" s="81">
        <f t="shared" si="7"/>
        <v>552</v>
      </c>
      <c r="J28" s="50">
        <f t="shared" si="7"/>
        <v>492.00000000000006</v>
      </c>
      <c r="K28" s="7">
        <f t="shared" si="7"/>
        <v>495</v>
      </c>
    </row>
    <row r="29" spans="1:24" ht="14.45" x14ac:dyDescent="0.35">
      <c r="A29" s="3" t="s">
        <v>8</v>
      </c>
      <c r="B29" s="106">
        <f>AVERAGE(B26:B28)</f>
        <v>239</v>
      </c>
      <c r="C29" s="106">
        <f t="shared" ref="C29:K29" si="8">AVERAGE(C26:C28)</f>
        <v>429</v>
      </c>
      <c r="D29" s="106">
        <f t="shared" si="8"/>
        <v>465</v>
      </c>
      <c r="E29" s="106">
        <f>AVERAGE(E26:E28)</f>
        <v>442.66666666666669</v>
      </c>
      <c r="F29" s="106">
        <f>AVERAGE(F26:F28)</f>
        <v>542.33333333333337</v>
      </c>
      <c r="G29" s="107">
        <f t="shared" si="8"/>
        <v>667.66666666666663</v>
      </c>
      <c r="H29" s="107">
        <f t="shared" si="8"/>
        <v>616.33333333333337</v>
      </c>
      <c r="I29" s="116">
        <f t="shared" si="8"/>
        <v>578.66666666666663</v>
      </c>
      <c r="J29" s="107">
        <f t="shared" si="8"/>
        <v>598.66666666666663</v>
      </c>
      <c r="K29" s="106">
        <f t="shared" si="8"/>
        <v>575</v>
      </c>
    </row>
    <row r="30" spans="1:24" ht="14.45" x14ac:dyDescent="0.35">
      <c r="A30" s="3" t="s">
        <v>9</v>
      </c>
      <c r="B30" s="110">
        <f>_xlfn.STDEV.S(B26:B28)</f>
        <v>5</v>
      </c>
      <c r="C30" s="110">
        <f t="shared" ref="C30:K30" si="9">_xlfn.STDEV.S(C26:C28)</f>
        <v>31.096623610932426</v>
      </c>
      <c r="D30" s="110">
        <f t="shared" si="9"/>
        <v>39.230090491866079</v>
      </c>
      <c r="E30" s="110">
        <f t="shared" si="9"/>
        <v>16.04161255402126</v>
      </c>
      <c r="F30" s="110">
        <f>_xlfn.STDEV.S(F26:F28)</f>
        <v>49.742671151973063</v>
      </c>
      <c r="G30" s="111">
        <f t="shared" si="9"/>
        <v>92.813432935828246</v>
      </c>
      <c r="H30" s="111">
        <f t="shared" si="9"/>
        <v>85.219324881938434</v>
      </c>
      <c r="I30" s="115">
        <f t="shared" si="9"/>
        <v>23.860706890897706</v>
      </c>
      <c r="J30" s="111">
        <f t="shared" si="9"/>
        <v>97.761614825724791</v>
      </c>
      <c r="K30" s="110">
        <f t="shared" si="9"/>
        <v>70.149839629182338</v>
      </c>
    </row>
    <row r="31" spans="1:24" ht="14.45" x14ac:dyDescent="0.35">
      <c r="G31" s="29"/>
      <c r="H31" s="53"/>
      <c r="I31" s="53"/>
      <c r="J31" s="50"/>
      <c r="O31" s="7"/>
      <c r="P31" s="7"/>
      <c r="Q31" s="1"/>
      <c r="R31" s="1"/>
      <c r="S31" s="1"/>
      <c r="T31" s="1"/>
      <c r="U31" s="1"/>
      <c r="V31" s="1"/>
    </row>
    <row r="32" spans="1:24" ht="14.45" x14ac:dyDescent="0.35">
      <c r="A32" s="4" t="s">
        <v>1</v>
      </c>
      <c r="B32" s="2">
        <v>0</v>
      </c>
      <c r="C32" s="2">
        <v>1</v>
      </c>
      <c r="D32" s="2">
        <v>2</v>
      </c>
      <c r="E32" s="2">
        <v>3</v>
      </c>
      <c r="F32" s="2">
        <v>4</v>
      </c>
      <c r="G32" s="112">
        <v>5</v>
      </c>
      <c r="H32" s="51">
        <v>6</v>
      </c>
      <c r="I32" s="51">
        <v>7</v>
      </c>
      <c r="J32" s="80">
        <v>8</v>
      </c>
      <c r="K32" s="2">
        <v>9</v>
      </c>
      <c r="O32" s="7"/>
      <c r="P32" s="7"/>
      <c r="Q32" s="1"/>
      <c r="R32" s="1"/>
      <c r="S32" s="1"/>
      <c r="T32" s="1"/>
      <c r="U32" s="1"/>
      <c r="V32" s="1"/>
    </row>
    <row r="33" spans="1:22" ht="14.45" x14ac:dyDescent="0.35">
      <c r="A33" s="3" t="s">
        <v>30</v>
      </c>
      <c r="B33" s="7">
        <f>(B10/50)*1000</f>
        <v>218</v>
      </c>
      <c r="C33" s="7">
        <f t="shared" ref="C33:K33" si="10">(C10/50)*1000</f>
        <v>273.99999999999994</v>
      </c>
      <c r="D33" s="7">
        <f t="shared" si="10"/>
        <v>327.99999999999994</v>
      </c>
      <c r="E33" s="7">
        <f t="shared" si="10"/>
        <v>416.00000000000006</v>
      </c>
      <c r="F33" s="7">
        <f t="shared" si="10"/>
        <v>494</v>
      </c>
      <c r="G33" s="8">
        <f t="shared" si="10"/>
        <v>780</v>
      </c>
      <c r="H33" s="50">
        <f t="shared" si="10"/>
        <v>850</v>
      </c>
      <c r="I33" s="50">
        <f t="shared" si="10"/>
        <v>912</v>
      </c>
      <c r="J33" s="81">
        <f t="shared" si="10"/>
        <v>888</v>
      </c>
      <c r="K33" s="7">
        <f t="shared" si="10"/>
        <v>826</v>
      </c>
      <c r="O33" s="1"/>
      <c r="P33" s="7"/>
      <c r="Q33" s="1"/>
      <c r="R33" s="1"/>
      <c r="S33" s="1"/>
      <c r="T33" s="1"/>
      <c r="U33" s="1"/>
      <c r="V33" s="1"/>
    </row>
    <row r="34" spans="1:22" ht="14.45" x14ac:dyDescent="0.35">
      <c r="A34" s="3"/>
      <c r="B34" s="7">
        <f t="shared" ref="B34:K35" si="11">(B11/50)*1000</f>
        <v>250</v>
      </c>
      <c r="C34" s="7">
        <f t="shared" si="11"/>
        <v>292</v>
      </c>
      <c r="D34" s="7">
        <f t="shared" si="11"/>
        <v>298</v>
      </c>
      <c r="E34" s="7">
        <f t="shared" si="11"/>
        <v>430</v>
      </c>
      <c r="F34" s="7">
        <f t="shared" si="11"/>
        <v>594</v>
      </c>
      <c r="G34" s="8">
        <f t="shared" si="11"/>
        <v>665.99999999999989</v>
      </c>
      <c r="H34" s="50">
        <f t="shared" si="11"/>
        <v>858</v>
      </c>
      <c r="I34" s="50">
        <f t="shared" si="11"/>
        <v>927.99999999999989</v>
      </c>
      <c r="J34" s="81">
        <f t="shared" si="11"/>
        <v>950</v>
      </c>
      <c r="K34" s="7">
        <f>(K11/50)*1000</f>
        <v>824.00000000000011</v>
      </c>
      <c r="O34" s="1"/>
      <c r="P34" s="7"/>
    </row>
    <row r="35" spans="1:22" ht="14.45" x14ac:dyDescent="0.35">
      <c r="A35" s="3"/>
      <c r="B35" s="7">
        <f t="shared" si="11"/>
        <v>234</v>
      </c>
      <c r="C35" s="7">
        <f t="shared" si="11"/>
        <v>337.99999999999994</v>
      </c>
      <c r="D35" s="7">
        <f t="shared" si="11"/>
        <v>310</v>
      </c>
      <c r="E35" s="7">
        <f t="shared" si="11"/>
        <v>423</v>
      </c>
      <c r="F35" s="7">
        <f t="shared" si="11"/>
        <v>544</v>
      </c>
      <c r="G35" s="8">
        <f t="shared" si="11"/>
        <v>763</v>
      </c>
      <c r="H35" s="50">
        <f t="shared" si="11"/>
        <v>854.00000000000011</v>
      </c>
      <c r="I35" s="50">
        <f t="shared" si="11"/>
        <v>920</v>
      </c>
      <c r="J35" s="81">
        <f t="shared" si="11"/>
        <v>909</v>
      </c>
      <c r="K35" s="7">
        <f t="shared" si="11"/>
        <v>825</v>
      </c>
      <c r="O35" s="1"/>
      <c r="P35" s="7"/>
    </row>
    <row r="36" spans="1:22" ht="14.45" x14ac:dyDescent="0.35">
      <c r="A36" s="3" t="s">
        <v>8</v>
      </c>
      <c r="B36" s="106">
        <f>AVERAGE(B33:B35)</f>
        <v>234</v>
      </c>
      <c r="C36" s="106">
        <f t="shared" ref="C36" si="12">AVERAGE(C33:C35)</f>
        <v>301.33333333333331</v>
      </c>
      <c r="D36" s="106">
        <f t="shared" ref="D36" si="13">AVERAGE(D33:D35)</f>
        <v>312</v>
      </c>
      <c r="E36" s="106">
        <f>AVERAGE(E33:E35)</f>
        <v>423</v>
      </c>
      <c r="F36" s="106">
        <f>AVERAGE(F33:F35)</f>
        <v>544</v>
      </c>
      <c r="G36" s="107">
        <f t="shared" ref="G36" si="14">AVERAGE(G33:G35)</f>
        <v>736.33333333333337</v>
      </c>
      <c r="H36" s="107">
        <f t="shared" ref="H36" si="15">AVERAGE(H33:H35)</f>
        <v>854</v>
      </c>
      <c r="I36" s="107">
        <f t="shared" ref="I36:J36" si="16">AVERAGE(I33:I35)</f>
        <v>920</v>
      </c>
      <c r="J36" s="116">
        <f t="shared" si="16"/>
        <v>915.66666666666663</v>
      </c>
      <c r="K36" s="106">
        <f t="shared" ref="K36" si="17">AVERAGE(K33:K35)</f>
        <v>825</v>
      </c>
      <c r="N36" s="1"/>
      <c r="O36" s="1"/>
      <c r="P36" s="7"/>
    </row>
    <row r="37" spans="1:22" ht="14.45" x14ac:dyDescent="0.35">
      <c r="A37" s="3" t="s">
        <v>9</v>
      </c>
      <c r="B37" s="110">
        <f>_xlfn.STDEV.S(B33:B35)</f>
        <v>16</v>
      </c>
      <c r="C37" s="110">
        <f t="shared" ref="C37:K37" si="18">_xlfn.STDEV.S(C33:C35)</f>
        <v>33.005050118630827</v>
      </c>
      <c r="D37" s="110">
        <f t="shared" si="18"/>
        <v>15.099668870541469</v>
      </c>
      <c r="E37" s="110">
        <f t="shared" si="18"/>
        <v>6.9999999999999716</v>
      </c>
      <c r="F37" s="110">
        <f t="shared" si="18"/>
        <v>50</v>
      </c>
      <c r="G37" s="111">
        <f t="shared" si="18"/>
        <v>61.500677503043342</v>
      </c>
      <c r="H37" s="111">
        <f t="shared" si="18"/>
        <v>4</v>
      </c>
      <c r="I37" s="111">
        <f t="shared" si="18"/>
        <v>7.9999999999999432</v>
      </c>
      <c r="J37" s="115">
        <f t="shared" ref="J37" si="19">_xlfn.STDEV.S(J33:J35)</f>
        <v>31.533051443419385</v>
      </c>
      <c r="K37" s="110">
        <f t="shared" si="18"/>
        <v>0.99999999999994316</v>
      </c>
      <c r="N37" s="1"/>
      <c r="O37" s="1"/>
    </row>
    <row r="38" spans="1:22" ht="14.45" x14ac:dyDescent="0.35">
      <c r="A38" s="3"/>
      <c r="B38" s="7"/>
      <c r="C38" s="7"/>
      <c r="D38" s="7"/>
      <c r="E38" s="7"/>
      <c r="F38" s="7"/>
      <c r="G38" s="7"/>
      <c r="H38" s="7"/>
      <c r="I38" s="7"/>
      <c r="J38" s="7"/>
      <c r="K38" s="7"/>
      <c r="O38" s="1"/>
    </row>
    <row r="40" spans="1:22" ht="14.45" x14ac:dyDescent="0.35">
      <c r="A40" s="117" t="s">
        <v>3</v>
      </c>
      <c r="B40" s="117" t="s">
        <v>4</v>
      </c>
      <c r="C40" s="21"/>
      <c r="D40" s="117" t="s">
        <v>8</v>
      </c>
      <c r="E40" s="21" t="s">
        <v>9</v>
      </c>
      <c r="F40" s="18"/>
      <c r="G40" s="18"/>
    </row>
    <row r="41" spans="1:22" x14ac:dyDescent="0.25">
      <c r="A41" s="3" t="s">
        <v>7</v>
      </c>
      <c r="B41" s="119">
        <f>(G19-B19)/5</f>
        <v>40.4</v>
      </c>
      <c r="C41" s="120"/>
      <c r="D41" s="89"/>
      <c r="E41" s="62"/>
      <c r="F41" s="18"/>
      <c r="G41" s="18"/>
    </row>
    <row r="42" spans="1:22" x14ac:dyDescent="0.25">
      <c r="A42" s="82"/>
      <c r="B42" s="119">
        <f t="shared" ref="B42" si="20">(G20-B20)/5</f>
        <v>60.399999999999977</v>
      </c>
      <c r="C42" s="120"/>
      <c r="D42" s="118">
        <f>AVERAGE(B41:C43)</f>
        <v>54.466666666666661</v>
      </c>
      <c r="E42" s="91">
        <f>STDEVA(B41:C43)</f>
        <v>12.231652927275761</v>
      </c>
      <c r="F42" s="18"/>
      <c r="G42" s="18"/>
    </row>
    <row r="43" spans="1:22" x14ac:dyDescent="0.25">
      <c r="A43" s="82"/>
      <c r="B43" s="119">
        <f>(G21-B21)/5</f>
        <v>62.6</v>
      </c>
      <c r="C43" s="120"/>
      <c r="D43" s="89"/>
      <c r="E43" s="62"/>
      <c r="F43" s="18"/>
      <c r="G43" s="18"/>
    </row>
    <row r="44" spans="1:22" x14ac:dyDescent="0.25">
      <c r="A44" s="82"/>
      <c r="B44" s="56"/>
      <c r="C44" s="32"/>
      <c r="D44" s="89"/>
      <c r="E44" s="62"/>
      <c r="F44" s="18"/>
      <c r="G44" s="18"/>
    </row>
    <row r="45" spans="1:22" x14ac:dyDescent="0.25">
      <c r="A45" s="3" t="s">
        <v>28</v>
      </c>
      <c r="B45" s="119">
        <f>(G26-B26)/5</f>
        <v>97.2</v>
      </c>
      <c r="C45" s="120"/>
      <c r="D45" s="89"/>
      <c r="E45" s="62"/>
      <c r="F45" s="18"/>
      <c r="G45" s="18"/>
    </row>
    <row r="46" spans="1:22" x14ac:dyDescent="0.25">
      <c r="A46" s="82"/>
      <c r="B46" s="119">
        <f t="shared" ref="B46:B47" si="21">(G27-B27)/5</f>
        <v>95.600000000000023</v>
      </c>
      <c r="C46" s="120"/>
      <c r="D46" s="118">
        <f>AVERAGE(B45:C47)</f>
        <v>85.733333333333348</v>
      </c>
      <c r="E46" s="91">
        <f>STDEVA(B45:C47)</f>
        <v>18.492521010758146</v>
      </c>
      <c r="F46" s="18"/>
      <c r="G46" s="18"/>
    </row>
    <row r="47" spans="1:22" x14ac:dyDescent="0.25">
      <c r="A47" s="82"/>
      <c r="B47" s="119">
        <f t="shared" si="21"/>
        <v>64.400000000000006</v>
      </c>
      <c r="C47" s="120"/>
      <c r="D47" s="89"/>
      <c r="E47" s="62"/>
      <c r="F47" s="18"/>
      <c r="G47" s="18"/>
    </row>
    <row r="48" spans="1:22" x14ac:dyDescent="0.25">
      <c r="A48" s="82"/>
      <c r="B48" s="56"/>
      <c r="C48" s="32"/>
      <c r="D48" s="89"/>
      <c r="E48" s="62"/>
      <c r="F48" s="18"/>
      <c r="G48" s="18"/>
    </row>
    <row r="49" spans="1:7" x14ac:dyDescent="0.25">
      <c r="A49" s="3" t="s">
        <v>30</v>
      </c>
      <c r="B49" s="119">
        <f>(G33-B33)/5</f>
        <v>112.4</v>
      </c>
      <c r="C49" s="120"/>
      <c r="D49" s="89"/>
      <c r="E49" s="62"/>
      <c r="F49" s="18"/>
      <c r="G49" s="18"/>
    </row>
    <row r="50" spans="1:7" x14ac:dyDescent="0.25">
      <c r="A50" s="82"/>
      <c r="B50" s="119">
        <f t="shared" ref="B50:B51" si="22">(G34-B34)/5</f>
        <v>83.199999999999974</v>
      </c>
      <c r="C50" s="120"/>
      <c r="D50" s="118">
        <f>AVERAGE(B49:C51)</f>
        <v>100.46666666666665</v>
      </c>
      <c r="E50" s="91">
        <f>STDEVA(B49:C51)</f>
        <v>15.31317515518365</v>
      </c>
      <c r="F50" s="18"/>
      <c r="G50" s="18"/>
    </row>
    <row r="51" spans="1:7" x14ac:dyDescent="0.25">
      <c r="A51" s="83"/>
      <c r="B51" s="121">
        <f t="shared" si="22"/>
        <v>105.8</v>
      </c>
      <c r="C51" s="122"/>
      <c r="D51" s="83"/>
      <c r="E51" s="4"/>
    </row>
  </sheetData>
  <mergeCells count="9">
    <mergeCell ref="B49:C49"/>
    <mergeCell ref="B50:C50"/>
    <mergeCell ref="B51:C51"/>
    <mergeCell ref="B41:C41"/>
    <mergeCell ref="B42:C42"/>
    <mergeCell ref="B43:C43"/>
    <mergeCell ref="B45:C45"/>
    <mergeCell ref="B46:C46"/>
    <mergeCell ref="B47:C4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>
      <selection activeCell="N16" sqref="N16"/>
    </sheetView>
  </sheetViews>
  <sheetFormatPr defaultRowHeight="15" x14ac:dyDescent="0.25"/>
  <cols>
    <col min="1" max="1" width="18.140625" customWidth="1"/>
  </cols>
  <sheetData>
    <row r="1" spans="1:16" x14ac:dyDescent="0.35">
      <c r="A1" s="4" t="s">
        <v>2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6"/>
      <c r="L1" s="6"/>
      <c r="M1" s="6"/>
      <c r="N1" s="6"/>
    </row>
    <row r="2" spans="1:16" x14ac:dyDescent="0.35">
      <c r="A2" s="3" t="s">
        <v>31</v>
      </c>
      <c r="B2" s="7">
        <v>11.2</v>
      </c>
      <c r="C2" s="7">
        <v>22.8</v>
      </c>
      <c r="D2" s="7">
        <v>24.6</v>
      </c>
      <c r="E2" s="7">
        <v>27.5</v>
      </c>
      <c r="F2" s="7">
        <v>32.1</v>
      </c>
      <c r="G2" s="7">
        <v>34.4</v>
      </c>
      <c r="H2" s="7">
        <v>35.9</v>
      </c>
      <c r="I2" s="7">
        <v>38.4</v>
      </c>
      <c r="J2" s="7">
        <v>40</v>
      </c>
      <c r="K2" s="6"/>
      <c r="L2" s="6"/>
      <c r="M2" s="6"/>
      <c r="N2" s="6"/>
      <c r="O2" s="18"/>
    </row>
    <row r="3" spans="1:16" x14ac:dyDescent="0.35">
      <c r="A3" s="3" t="s">
        <v>32</v>
      </c>
      <c r="B3" s="7">
        <v>12.5</v>
      </c>
      <c r="C3" s="7">
        <v>22.4</v>
      </c>
      <c r="D3" s="7">
        <v>24.8</v>
      </c>
      <c r="E3" s="7">
        <v>34.5</v>
      </c>
      <c r="F3" s="7">
        <v>34.9</v>
      </c>
      <c r="G3" s="7">
        <v>35</v>
      </c>
      <c r="H3" s="7">
        <v>40.299999999999997</v>
      </c>
      <c r="I3" s="7">
        <v>43.6</v>
      </c>
      <c r="J3" s="7">
        <v>42.7</v>
      </c>
      <c r="K3" s="6"/>
      <c r="L3" s="9"/>
      <c r="M3" s="9"/>
      <c r="N3" s="9"/>
      <c r="O3" s="74"/>
    </row>
    <row r="4" spans="1:16" x14ac:dyDescent="0.35">
      <c r="A4" s="3" t="s">
        <v>33</v>
      </c>
      <c r="B4" s="8">
        <v>12.35</v>
      </c>
      <c r="C4" s="8">
        <v>22.6</v>
      </c>
      <c r="D4" s="8">
        <v>34.700000000000003</v>
      </c>
      <c r="E4" s="8">
        <v>26</v>
      </c>
      <c r="F4" s="8">
        <v>35</v>
      </c>
      <c r="G4" s="8">
        <v>35.1</v>
      </c>
      <c r="H4" s="8">
        <v>37.6</v>
      </c>
      <c r="I4" s="8">
        <v>36</v>
      </c>
      <c r="J4" s="8">
        <v>40.200000000000003</v>
      </c>
      <c r="K4" s="6"/>
      <c r="L4" s="9"/>
      <c r="M4" s="9"/>
      <c r="N4" s="9"/>
      <c r="O4" s="26"/>
    </row>
    <row r="5" spans="1:16" x14ac:dyDescent="0.35">
      <c r="A5" s="3"/>
      <c r="B5" s="8"/>
      <c r="C5" s="8"/>
      <c r="D5" s="8"/>
      <c r="E5" s="8"/>
      <c r="F5" s="8"/>
      <c r="G5" s="8"/>
      <c r="H5" s="8"/>
      <c r="I5" s="8"/>
      <c r="J5" s="8"/>
      <c r="K5" s="6"/>
      <c r="L5" s="9"/>
      <c r="M5" s="10"/>
      <c r="N5" s="10"/>
      <c r="O5" s="25"/>
    </row>
    <row r="6" spans="1:16" x14ac:dyDescent="0.35">
      <c r="A6" s="3" t="s">
        <v>34</v>
      </c>
      <c r="B6" s="8">
        <v>14.3</v>
      </c>
      <c r="C6" s="8">
        <v>16.7</v>
      </c>
      <c r="D6" s="8">
        <v>20.8</v>
      </c>
      <c r="E6" s="8">
        <v>25.4</v>
      </c>
      <c r="F6" s="8">
        <v>27.3</v>
      </c>
      <c r="G6" s="8">
        <v>34.4</v>
      </c>
      <c r="H6" s="8">
        <v>38.6</v>
      </c>
      <c r="I6" s="8">
        <v>42.8</v>
      </c>
      <c r="J6" s="8">
        <v>42.6</v>
      </c>
      <c r="K6" s="6"/>
      <c r="L6" s="9"/>
      <c r="M6" s="10"/>
      <c r="N6" s="10"/>
      <c r="O6" s="25"/>
    </row>
    <row r="7" spans="1:16" x14ac:dyDescent="0.35">
      <c r="A7" s="3" t="s">
        <v>35</v>
      </c>
      <c r="B7" s="8">
        <v>13.8</v>
      </c>
      <c r="C7" s="8">
        <v>18.100000000000001</v>
      </c>
      <c r="D7" s="8">
        <v>21.2</v>
      </c>
      <c r="E7" s="8">
        <v>25.7</v>
      </c>
      <c r="F7" s="8">
        <v>27.9</v>
      </c>
      <c r="G7" s="8">
        <v>34.5</v>
      </c>
      <c r="H7" s="8">
        <v>37.4</v>
      </c>
      <c r="I7" s="8">
        <v>46.4</v>
      </c>
      <c r="J7" s="8">
        <v>44.3</v>
      </c>
      <c r="K7" s="6"/>
      <c r="L7" s="9"/>
      <c r="M7" s="10"/>
      <c r="N7" s="10"/>
      <c r="O7" s="25"/>
      <c r="P7" s="18"/>
    </row>
    <row r="8" spans="1:16" x14ac:dyDescent="0.35">
      <c r="A8" s="3" t="s">
        <v>36</v>
      </c>
      <c r="B8" s="8">
        <v>14.05</v>
      </c>
      <c r="C8" s="8">
        <v>17.399999999999999</v>
      </c>
      <c r="D8" s="8">
        <v>21</v>
      </c>
      <c r="E8" s="8">
        <v>24.049999999999997</v>
      </c>
      <c r="F8" s="8">
        <v>28.1</v>
      </c>
      <c r="G8" s="8">
        <v>35.200000000000003</v>
      </c>
      <c r="H8" s="8">
        <v>38.5</v>
      </c>
      <c r="I8" s="8">
        <v>42.7</v>
      </c>
      <c r="J8" s="8">
        <v>43.45</v>
      </c>
      <c r="K8" s="6"/>
      <c r="L8" s="9"/>
      <c r="M8" s="10"/>
      <c r="N8" s="10"/>
      <c r="O8" s="25"/>
      <c r="P8" s="18"/>
    </row>
    <row r="9" spans="1:16" x14ac:dyDescent="0.35">
      <c r="A9" s="3"/>
      <c r="B9" s="8"/>
      <c r="C9" s="8"/>
      <c r="D9" s="8"/>
      <c r="E9" s="8"/>
      <c r="F9" s="8"/>
      <c r="G9" s="8"/>
      <c r="H9" s="8"/>
      <c r="I9" s="8"/>
      <c r="J9" s="8"/>
      <c r="K9" s="6"/>
      <c r="L9" s="6"/>
      <c r="M9" s="6"/>
      <c r="N9" s="6"/>
      <c r="O9" s="18"/>
      <c r="P9" s="18"/>
    </row>
    <row r="10" spans="1:16" x14ac:dyDescent="0.35">
      <c r="A10" s="3" t="s">
        <v>37</v>
      </c>
      <c r="B10" s="8">
        <v>14.9</v>
      </c>
      <c r="C10" s="8">
        <v>28</v>
      </c>
      <c r="D10" s="8">
        <v>34.4</v>
      </c>
      <c r="E10" s="8">
        <v>33.799999999999997</v>
      </c>
      <c r="F10" s="8">
        <v>36.4</v>
      </c>
      <c r="G10" s="8">
        <v>41.8</v>
      </c>
      <c r="H10" s="8">
        <v>55.3</v>
      </c>
      <c r="I10" s="8">
        <v>58.2</v>
      </c>
      <c r="J10" s="8">
        <v>59.5</v>
      </c>
      <c r="K10" s="6"/>
      <c r="L10" s="9"/>
      <c r="M10" s="6"/>
      <c r="N10" s="6"/>
      <c r="O10" s="18"/>
      <c r="P10" s="18"/>
    </row>
    <row r="11" spans="1:16" x14ac:dyDescent="0.35">
      <c r="A11" s="3" t="s">
        <v>38</v>
      </c>
      <c r="B11" s="8">
        <v>14.2</v>
      </c>
      <c r="C11" s="8">
        <v>31</v>
      </c>
      <c r="D11" s="8">
        <v>37</v>
      </c>
      <c r="E11" s="8">
        <v>38</v>
      </c>
      <c r="F11" s="8">
        <v>42.6</v>
      </c>
      <c r="G11" s="8">
        <v>42.4</v>
      </c>
      <c r="H11" s="8">
        <v>56</v>
      </c>
      <c r="I11" s="8">
        <v>56.6</v>
      </c>
      <c r="J11" s="8">
        <v>51.3</v>
      </c>
      <c r="K11" s="6"/>
      <c r="L11" s="9"/>
      <c r="M11" s="6"/>
      <c r="N11" s="6"/>
    </row>
    <row r="12" spans="1:16" x14ac:dyDescent="0.35">
      <c r="A12" s="3" t="s">
        <v>39</v>
      </c>
      <c r="B12" s="8">
        <v>14.55</v>
      </c>
      <c r="C12" s="8">
        <v>29.5</v>
      </c>
      <c r="D12" s="8">
        <v>35.700000000000003</v>
      </c>
      <c r="E12" s="8">
        <v>39.200000000000003</v>
      </c>
      <c r="F12" s="8">
        <v>43.2</v>
      </c>
      <c r="G12" s="8">
        <v>45.8</v>
      </c>
      <c r="H12" s="8">
        <v>58.24</v>
      </c>
      <c r="I12" s="8">
        <v>58.4</v>
      </c>
      <c r="J12" s="8">
        <v>58.4</v>
      </c>
      <c r="K12" s="6"/>
      <c r="L12" s="6"/>
      <c r="M12" s="6"/>
      <c r="N12" s="6"/>
    </row>
    <row r="13" spans="1:16" x14ac:dyDescent="0.35">
      <c r="K13" s="6"/>
      <c r="L13" s="6"/>
      <c r="M13" s="6"/>
      <c r="N13" s="11"/>
    </row>
    <row r="14" spans="1:16" x14ac:dyDescent="0.35">
      <c r="A14" s="4" t="s">
        <v>1</v>
      </c>
      <c r="B14" s="2">
        <v>0</v>
      </c>
      <c r="C14" s="2">
        <v>1</v>
      </c>
      <c r="D14" s="2">
        <v>2</v>
      </c>
      <c r="E14" s="2">
        <v>3</v>
      </c>
      <c r="F14" s="112">
        <v>4</v>
      </c>
      <c r="G14" s="51">
        <v>5</v>
      </c>
      <c r="H14" s="51">
        <v>6</v>
      </c>
      <c r="I14" s="51">
        <v>7</v>
      </c>
      <c r="J14" s="2">
        <v>8</v>
      </c>
      <c r="K14" s="6"/>
      <c r="L14" s="6"/>
      <c r="M14" s="7"/>
      <c r="N14" s="7"/>
      <c r="O14" s="7"/>
    </row>
    <row r="15" spans="1:16" x14ac:dyDescent="0.35">
      <c r="A15" s="3" t="s">
        <v>7</v>
      </c>
      <c r="B15" s="7">
        <f>B2/(50/1000)</f>
        <v>223.99999999999997</v>
      </c>
      <c r="C15" s="7">
        <f>C2/(50/1000)</f>
        <v>456</v>
      </c>
      <c r="D15" s="7">
        <f>D2/(50/1000)</f>
        <v>492</v>
      </c>
      <c r="E15" s="7">
        <f t="shared" ref="E15:I15" si="0">(E2/50)*1000</f>
        <v>550</v>
      </c>
      <c r="F15" s="8">
        <f>(F2/50)*1000</f>
        <v>642</v>
      </c>
      <c r="G15" s="50">
        <f>(G2/50)*1000</f>
        <v>688</v>
      </c>
      <c r="H15" s="50">
        <f t="shared" si="0"/>
        <v>718</v>
      </c>
      <c r="I15" s="50">
        <f t="shared" si="0"/>
        <v>768</v>
      </c>
      <c r="J15" s="7">
        <v>757</v>
      </c>
      <c r="K15" s="11"/>
      <c r="L15" s="11"/>
      <c r="M15" s="11"/>
      <c r="N15" s="11"/>
      <c r="O15" s="7"/>
    </row>
    <row r="16" spans="1:16" x14ac:dyDescent="0.35">
      <c r="A16" s="3"/>
      <c r="B16" s="7">
        <f t="shared" ref="B16:I16" si="1">(B3/50)*1000</f>
        <v>250</v>
      </c>
      <c r="C16" s="7">
        <f t="shared" si="1"/>
        <v>447.99999999999994</v>
      </c>
      <c r="D16" s="7">
        <f t="shared" si="1"/>
        <v>496</v>
      </c>
      <c r="E16" s="7">
        <f t="shared" si="1"/>
        <v>690</v>
      </c>
      <c r="F16" s="8">
        <f t="shared" si="1"/>
        <v>698</v>
      </c>
      <c r="G16" s="50">
        <f>(G3/50)*1000</f>
        <v>700</v>
      </c>
      <c r="H16" s="50">
        <f t="shared" si="1"/>
        <v>805.99999999999989</v>
      </c>
      <c r="I16" s="50">
        <f t="shared" si="1"/>
        <v>872</v>
      </c>
      <c r="J16" s="7">
        <v>805.6</v>
      </c>
      <c r="K16" s="11"/>
      <c r="L16" s="11"/>
      <c r="M16" s="7"/>
      <c r="N16" s="7"/>
      <c r="O16" s="7"/>
    </row>
    <row r="17" spans="1:15" x14ac:dyDescent="0.35">
      <c r="A17" s="3"/>
      <c r="B17" s="7">
        <f t="shared" ref="B17:I17" si="2">(B4/50)*1000</f>
        <v>247</v>
      </c>
      <c r="C17" s="7">
        <f t="shared" si="2"/>
        <v>452</v>
      </c>
      <c r="D17" s="7">
        <f t="shared" si="2"/>
        <v>694.00000000000011</v>
      </c>
      <c r="E17" s="7">
        <f t="shared" si="2"/>
        <v>520</v>
      </c>
      <c r="F17" s="8">
        <f t="shared" si="2"/>
        <v>700</v>
      </c>
      <c r="G17" s="50">
        <f>(G4/50)*1000</f>
        <v>702.00000000000011</v>
      </c>
      <c r="H17" s="50">
        <f t="shared" si="2"/>
        <v>752</v>
      </c>
      <c r="I17" s="50">
        <f t="shared" si="2"/>
        <v>720</v>
      </c>
      <c r="J17" s="7">
        <v>748.2</v>
      </c>
      <c r="K17" s="11"/>
      <c r="L17" s="7"/>
      <c r="M17" s="7"/>
      <c r="O17" s="7"/>
    </row>
    <row r="18" spans="1:15" x14ac:dyDescent="0.35">
      <c r="A18" s="3" t="s">
        <v>8</v>
      </c>
      <c r="B18" s="106">
        <f>AVERAGE(B15:B17)</f>
        <v>240.33333333333334</v>
      </c>
      <c r="C18" s="106">
        <f t="shared" ref="C18:J18" si="3">AVERAGE(C15:C17)</f>
        <v>452</v>
      </c>
      <c r="D18" s="106">
        <f t="shared" si="3"/>
        <v>560.66666666666663</v>
      </c>
      <c r="E18" s="106">
        <f>AVERAGE(E15:E17)</f>
        <v>586.66666666666663</v>
      </c>
      <c r="F18" s="107">
        <f>AVERAGE(F15:F17)</f>
        <v>680</v>
      </c>
      <c r="G18" s="107">
        <f>AVERAGE(G15:G17)</f>
        <v>696.66666666666663</v>
      </c>
      <c r="H18" s="107">
        <f t="shared" si="3"/>
        <v>758.66666666666663</v>
      </c>
      <c r="I18" s="107">
        <f t="shared" si="3"/>
        <v>786.66666666666663</v>
      </c>
      <c r="J18" s="107">
        <f t="shared" si="3"/>
        <v>770.26666666666677</v>
      </c>
      <c r="K18" s="11"/>
      <c r="L18" s="7"/>
      <c r="M18" s="7"/>
      <c r="N18" s="7"/>
      <c r="O18" s="7"/>
    </row>
    <row r="19" spans="1:15" x14ac:dyDescent="0.35">
      <c r="A19" s="3" t="s">
        <v>9</v>
      </c>
      <c r="B19" s="108">
        <f>_xlfn.STDEV.S(B15:B17)</f>
        <v>14.22439219556793</v>
      </c>
      <c r="C19" s="108">
        <f t="shared" ref="C19:J19" si="4">_xlfn.STDEV.S(C15:C17)</f>
        <v>4.0000000000000284</v>
      </c>
      <c r="D19" s="108">
        <f>_xlfn.STDEV.S(D15:D17)</f>
        <v>115.48737304715797</v>
      </c>
      <c r="E19" s="108">
        <f>_xlfn.STDEV.S(E15:E17)</f>
        <v>90.737717258774552</v>
      </c>
      <c r="F19" s="109">
        <f>_xlfn.STDEV.S(F15:F17)</f>
        <v>32.924155266308659</v>
      </c>
      <c r="G19" s="109">
        <v>46.65118790913403</v>
      </c>
      <c r="H19" s="109">
        <f t="shared" si="4"/>
        <v>44.377171308380255</v>
      </c>
      <c r="I19" s="109">
        <f t="shared" si="4"/>
        <v>77.700278849778485</v>
      </c>
      <c r="J19" s="109">
        <f t="shared" si="4"/>
        <v>30.914290115306436</v>
      </c>
      <c r="K19" s="11"/>
      <c r="L19" s="7"/>
      <c r="M19" s="7"/>
      <c r="N19" s="7"/>
      <c r="O19" s="7"/>
    </row>
    <row r="20" spans="1:15" x14ac:dyDescent="0.35">
      <c r="B20" s="19"/>
      <c r="C20" s="19"/>
      <c r="D20" s="19"/>
      <c r="E20" s="19"/>
      <c r="F20" s="113"/>
      <c r="G20" s="54"/>
      <c r="H20" s="55"/>
      <c r="I20" s="54"/>
      <c r="J20" s="19"/>
      <c r="M20" s="7"/>
      <c r="N20" s="7"/>
      <c r="O20" s="7"/>
    </row>
    <row r="21" spans="1:15" x14ac:dyDescent="0.35">
      <c r="A21" s="4" t="s">
        <v>1</v>
      </c>
      <c r="B21" s="2">
        <v>0</v>
      </c>
      <c r="C21" s="2">
        <v>1</v>
      </c>
      <c r="D21" s="2">
        <v>2</v>
      </c>
      <c r="E21" s="2">
        <v>3</v>
      </c>
      <c r="F21" s="112">
        <v>4</v>
      </c>
      <c r="G21" s="51">
        <v>5</v>
      </c>
      <c r="H21" s="51">
        <v>6</v>
      </c>
      <c r="I21" s="51">
        <v>7</v>
      </c>
      <c r="J21" s="2">
        <v>8</v>
      </c>
      <c r="K21" s="19"/>
      <c r="M21" s="7"/>
      <c r="N21" s="7"/>
      <c r="O21" s="7"/>
    </row>
    <row r="22" spans="1:15" x14ac:dyDescent="0.35">
      <c r="A22" s="3" t="s">
        <v>28</v>
      </c>
      <c r="B22" s="7">
        <f>(B6/50)*1000</f>
        <v>286.00000000000006</v>
      </c>
      <c r="C22" s="7">
        <f t="shared" ref="C22:J22" si="5">(C6/50)*1000</f>
        <v>333.99999999999994</v>
      </c>
      <c r="D22" s="7">
        <f t="shared" si="5"/>
        <v>416.00000000000006</v>
      </c>
      <c r="E22" s="7">
        <f t="shared" si="5"/>
        <v>508</v>
      </c>
      <c r="F22" s="8">
        <f t="shared" si="5"/>
        <v>546</v>
      </c>
      <c r="G22" s="50">
        <f>(G6/50)*1000</f>
        <v>688</v>
      </c>
      <c r="H22" s="50">
        <f t="shared" si="5"/>
        <v>772</v>
      </c>
      <c r="I22" s="50">
        <f t="shared" si="5"/>
        <v>856</v>
      </c>
      <c r="J22" s="7">
        <f t="shared" si="5"/>
        <v>852</v>
      </c>
      <c r="M22" s="7"/>
      <c r="N22" s="7"/>
      <c r="O22" s="7"/>
    </row>
    <row r="23" spans="1:15" x14ac:dyDescent="0.35">
      <c r="A23" s="3"/>
      <c r="B23" s="7">
        <f t="shared" ref="B23:J23" si="6">(B7/50)*1000</f>
        <v>276</v>
      </c>
      <c r="C23" s="7">
        <f t="shared" si="6"/>
        <v>362.00000000000006</v>
      </c>
      <c r="D23" s="7">
        <f t="shared" si="6"/>
        <v>424</v>
      </c>
      <c r="E23" s="7">
        <f t="shared" si="6"/>
        <v>514</v>
      </c>
      <c r="F23" s="8">
        <f t="shared" si="6"/>
        <v>557.99999999999989</v>
      </c>
      <c r="G23" s="50">
        <f>(G7/50)*1000</f>
        <v>690</v>
      </c>
      <c r="H23" s="50">
        <f t="shared" si="6"/>
        <v>748</v>
      </c>
      <c r="I23" s="50">
        <f t="shared" si="6"/>
        <v>927.99999999999989</v>
      </c>
      <c r="J23" s="7">
        <f t="shared" si="6"/>
        <v>885.99999999999989</v>
      </c>
      <c r="M23" s="7"/>
      <c r="N23" s="7"/>
      <c r="O23" s="7"/>
    </row>
    <row r="24" spans="1:15" x14ac:dyDescent="0.35">
      <c r="A24" s="3"/>
      <c r="B24" s="7">
        <f t="shared" ref="B24:J24" si="7">(B8/50)*1000</f>
        <v>281</v>
      </c>
      <c r="C24" s="7">
        <f t="shared" si="7"/>
        <v>348</v>
      </c>
      <c r="D24" s="7">
        <f t="shared" si="7"/>
        <v>420</v>
      </c>
      <c r="E24" s="7">
        <f t="shared" si="7"/>
        <v>480.99999999999994</v>
      </c>
      <c r="F24" s="8">
        <f>(F8/50)*1000</f>
        <v>562</v>
      </c>
      <c r="G24" s="50">
        <f>(G8/50)*1000</f>
        <v>704.00000000000011</v>
      </c>
      <c r="H24" s="50">
        <f t="shared" si="7"/>
        <v>770</v>
      </c>
      <c r="I24" s="50">
        <f t="shared" si="7"/>
        <v>854.00000000000011</v>
      </c>
      <c r="J24" s="7">
        <f t="shared" si="7"/>
        <v>869.00000000000011</v>
      </c>
      <c r="K24" s="19"/>
      <c r="L24" s="7"/>
      <c r="N24" s="7"/>
      <c r="O24" s="7"/>
    </row>
    <row r="25" spans="1:15" x14ac:dyDescent="0.35">
      <c r="A25" s="3" t="s">
        <v>8</v>
      </c>
      <c r="B25" s="106">
        <f>AVERAGE(B22:B24)</f>
        <v>281</v>
      </c>
      <c r="C25" s="106">
        <f t="shared" ref="C25" si="8">AVERAGE(C22:C24)</f>
        <v>348</v>
      </c>
      <c r="D25" s="106">
        <f t="shared" ref="D25" si="9">AVERAGE(D22:D24)</f>
        <v>420</v>
      </c>
      <c r="E25" s="106">
        <f t="shared" ref="E25" si="10">AVERAGE(E22:E24)</f>
        <v>501</v>
      </c>
      <c r="F25" s="107">
        <f t="shared" ref="F25" si="11">AVERAGE(F22:F24)</f>
        <v>555.33333333333337</v>
      </c>
      <c r="G25" s="107">
        <f>AVERAGE(G22:G24)</f>
        <v>694</v>
      </c>
      <c r="H25" s="107">
        <f t="shared" ref="H25" si="12">AVERAGE(H22:H24)</f>
        <v>763.33333333333337</v>
      </c>
      <c r="I25" s="107">
        <f t="shared" ref="I25" si="13">AVERAGE(I22:I24)</f>
        <v>879.33333333333337</v>
      </c>
      <c r="J25" s="106">
        <f>AVERAGE(J22:J24)</f>
        <v>869</v>
      </c>
      <c r="L25" s="7"/>
    </row>
    <row r="26" spans="1:15" x14ac:dyDescent="0.35">
      <c r="A26" s="3" t="s">
        <v>9</v>
      </c>
      <c r="B26" s="110">
        <f>_xlfn.STDEV.S(B22:B24)</f>
        <v>5.0000000000000284</v>
      </c>
      <c r="C26" s="110">
        <f t="shared" ref="C26" si="14">_xlfn.STDEV.S(C22:C24)</f>
        <v>14.000000000000057</v>
      </c>
      <c r="D26" s="110">
        <f>_xlfn.STDEV.S(D22:D24)</f>
        <v>3.9999999999999716</v>
      </c>
      <c r="E26" s="110">
        <f t="shared" ref="E26" si="15">_xlfn.STDEV.S(E22:E24)</f>
        <v>17.578395831246979</v>
      </c>
      <c r="F26" s="111">
        <f>_xlfn.STDEV.S(F22:F24)</f>
        <v>8.3266639978645127</v>
      </c>
      <c r="G26" s="111">
        <f t="shared" ref="G26:I26" si="16">_xlfn.STDEV.S(G22:G24)</f>
        <v>8.7177978870814119</v>
      </c>
      <c r="H26" s="111">
        <f t="shared" ref="H26" si="17">_xlfn.STDEV.S(H22:H24)</f>
        <v>13.316656236958787</v>
      </c>
      <c r="I26" s="111">
        <f t="shared" si="16"/>
        <v>42.158431343366239</v>
      </c>
      <c r="J26" s="110">
        <f>_xlfn.STDEV.S(J22:J24)</f>
        <v>16.999999999999943</v>
      </c>
      <c r="K26" s="1"/>
    </row>
    <row r="27" spans="1:15" x14ac:dyDescent="0.35">
      <c r="B27" s="1"/>
      <c r="C27" s="1"/>
      <c r="D27" s="1"/>
      <c r="E27" s="11"/>
      <c r="F27" s="114"/>
      <c r="G27" s="52"/>
      <c r="H27" s="50"/>
      <c r="I27" s="53"/>
      <c r="L27" s="7"/>
    </row>
    <row r="28" spans="1:15" x14ac:dyDescent="0.35">
      <c r="A28" s="4" t="s">
        <v>1</v>
      </c>
      <c r="B28" s="2">
        <v>0</v>
      </c>
      <c r="C28" s="2">
        <v>1</v>
      </c>
      <c r="D28" s="2">
        <v>2</v>
      </c>
      <c r="E28" s="2">
        <v>3</v>
      </c>
      <c r="F28" s="112">
        <v>4</v>
      </c>
      <c r="G28" s="51">
        <v>5</v>
      </c>
      <c r="H28" s="51">
        <v>6</v>
      </c>
      <c r="I28" s="51">
        <v>7</v>
      </c>
      <c r="J28" s="2">
        <v>8</v>
      </c>
      <c r="L28" s="7"/>
    </row>
    <row r="29" spans="1:15" x14ac:dyDescent="0.35">
      <c r="A29" s="3" t="s">
        <v>29</v>
      </c>
      <c r="B29" s="7">
        <f>(B10/50)*1000</f>
        <v>298</v>
      </c>
      <c r="C29" s="7">
        <f t="shared" ref="C29:J29" si="18">(C10/50)*1000</f>
        <v>560</v>
      </c>
      <c r="D29" s="7">
        <f t="shared" si="18"/>
        <v>688</v>
      </c>
      <c r="E29" s="7">
        <f t="shared" si="18"/>
        <v>675.99999999999989</v>
      </c>
      <c r="F29" s="8">
        <f t="shared" si="18"/>
        <v>728</v>
      </c>
      <c r="G29" s="50">
        <f>(G10/50)*1000</f>
        <v>836</v>
      </c>
      <c r="H29" s="50">
        <f t="shared" si="18"/>
        <v>1105.9999999999998</v>
      </c>
      <c r="I29" s="50">
        <f t="shared" si="18"/>
        <v>1164.0000000000002</v>
      </c>
      <c r="J29" s="7">
        <f t="shared" si="18"/>
        <v>1190</v>
      </c>
    </row>
    <row r="30" spans="1:15" x14ac:dyDescent="0.35">
      <c r="A30" s="3"/>
      <c r="B30" s="7">
        <f t="shared" ref="B30:J30" si="19">(B11/50)*1000</f>
        <v>284</v>
      </c>
      <c r="C30" s="7">
        <f t="shared" si="19"/>
        <v>620</v>
      </c>
      <c r="D30" s="7">
        <f t="shared" si="19"/>
        <v>740</v>
      </c>
      <c r="E30" s="7">
        <f t="shared" si="19"/>
        <v>760</v>
      </c>
      <c r="F30" s="8">
        <f t="shared" si="19"/>
        <v>852</v>
      </c>
      <c r="G30" s="50">
        <f t="shared" si="19"/>
        <v>848</v>
      </c>
      <c r="H30" s="50">
        <f t="shared" si="19"/>
        <v>1120</v>
      </c>
      <c r="I30" s="50">
        <f t="shared" si="19"/>
        <v>1132.0000000000002</v>
      </c>
      <c r="J30" s="7">
        <f t="shared" si="19"/>
        <v>1026</v>
      </c>
    </row>
    <row r="31" spans="1:15" x14ac:dyDescent="0.35">
      <c r="A31" s="3"/>
      <c r="B31" s="7">
        <f t="shared" ref="B31:J31" si="20">(B12/50)*1000</f>
        <v>291.00000000000006</v>
      </c>
      <c r="C31" s="7">
        <f t="shared" si="20"/>
        <v>590</v>
      </c>
      <c r="D31" s="7">
        <f t="shared" si="20"/>
        <v>714.00000000000011</v>
      </c>
      <c r="E31" s="7">
        <f t="shared" si="20"/>
        <v>784</v>
      </c>
      <c r="F31" s="8">
        <f t="shared" si="20"/>
        <v>864.00000000000011</v>
      </c>
      <c r="G31" s="50">
        <f>(G12/50)*1000</f>
        <v>915.99999999999989</v>
      </c>
      <c r="H31" s="50">
        <f t="shared" si="20"/>
        <v>1164.8</v>
      </c>
      <c r="I31" s="50">
        <f t="shared" si="20"/>
        <v>1168</v>
      </c>
      <c r="J31" s="7">
        <f t="shared" si="20"/>
        <v>1168</v>
      </c>
    </row>
    <row r="32" spans="1:15" x14ac:dyDescent="0.35">
      <c r="A32" s="3" t="s">
        <v>8</v>
      </c>
      <c r="B32" s="106">
        <f>AVERAGE(B29:B31)</f>
        <v>291</v>
      </c>
      <c r="C32" s="106">
        <f t="shared" ref="C32" si="21">AVERAGE(C29:C31)</f>
        <v>590</v>
      </c>
      <c r="D32" s="106">
        <f t="shared" ref="D32" si="22">AVERAGE(D29:D31)</f>
        <v>714</v>
      </c>
      <c r="E32" s="106">
        <f t="shared" ref="E32" si="23">AVERAGE(E29:E31)</f>
        <v>740</v>
      </c>
      <c r="F32" s="107">
        <f t="shared" ref="F32" si="24">AVERAGE(F29:F31)</f>
        <v>814.66666666666663</v>
      </c>
      <c r="G32" s="107">
        <f>AVERAGE(G29:G31)</f>
        <v>866.66666666666663</v>
      </c>
      <c r="H32" s="107">
        <f t="shared" ref="H32:I32" si="25">AVERAGE(H29:H31)</f>
        <v>1130.2666666666667</v>
      </c>
      <c r="I32" s="107">
        <f t="shared" si="25"/>
        <v>1154.6666666666667</v>
      </c>
      <c r="J32" s="106">
        <f>AVERAGE(J29:J31)</f>
        <v>1128</v>
      </c>
    </row>
    <row r="33" spans="1:10" x14ac:dyDescent="0.35">
      <c r="A33" s="3" t="s">
        <v>9</v>
      </c>
      <c r="B33" s="110">
        <f>_xlfn.STDEV.S(B29:B31)</f>
        <v>7</v>
      </c>
      <c r="C33" s="110">
        <f t="shared" ref="C33" si="26">_xlfn.STDEV.S(C29:C31)</f>
        <v>30</v>
      </c>
      <c r="D33" s="110">
        <f>_xlfn.STDEV.S(D29:D31)</f>
        <v>26</v>
      </c>
      <c r="E33" s="110">
        <f t="shared" ref="E33" si="27">_xlfn.STDEV.S(E29:E31)</f>
        <v>56.709787515031366</v>
      </c>
      <c r="F33" s="111">
        <f>_xlfn.STDEV.S(F29:F31)</f>
        <v>75.294975485309379</v>
      </c>
      <c r="G33" s="111">
        <f t="shared" ref="G33:H33" si="28">_xlfn.STDEV.S(G29:G31)</f>
        <v>43.14317249963576</v>
      </c>
      <c r="H33" s="111">
        <f t="shared" si="28"/>
        <v>30.715034320888154</v>
      </c>
      <c r="I33" s="111">
        <f t="shared" ref="I33" si="29">_xlfn.STDEV.S(I29:I31)</f>
        <v>19.731531449264914</v>
      </c>
      <c r="J33" s="110">
        <f>_xlfn.STDEV.S(J29:J31)</f>
        <v>89.016852337071541</v>
      </c>
    </row>
    <row r="34" spans="1:10" x14ac:dyDescent="0.35">
      <c r="I34" s="7"/>
    </row>
    <row r="35" spans="1:10" x14ac:dyDescent="0.35">
      <c r="B35" s="6"/>
      <c r="C35" s="6"/>
      <c r="D35" s="6"/>
      <c r="E35" s="6"/>
      <c r="F35" s="6"/>
      <c r="G35" s="6"/>
      <c r="H35" s="6"/>
    </row>
    <row r="36" spans="1:10" x14ac:dyDescent="0.35">
      <c r="A36" s="87" t="s">
        <v>23</v>
      </c>
      <c r="B36" s="88" t="s">
        <v>4</v>
      </c>
      <c r="C36" s="88"/>
      <c r="D36" s="87" t="s">
        <v>8</v>
      </c>
      <c r="E36" s="21" t="s">
        <v>9</v>
      </c>
      <c r="F36" s="6"/>
      <c r="G36" s="6"/>
      <c r="H36" s="6"/>
    </row>
    <row r="37" spans="1:10" x14ac:dyDescent="0.35">
      <c r="A37" s="3" t="s">
        <v>7</v>
      </c>
      <c r="B37" s="123">
        <f>(F15-B15)/4</f>
        <v>104.5</v>
      </c>
      <c r="C37" s="123"/>
      <c r="D37" s="86"/>
      <c r="E37" s="62"/>
      <c r="F37" s="6"/>
      <c r="G37" s="6"/>
      <c r="H37" s="6"/>
    </row>
    <row r="38" spans="1:10" x14ac:dyDescent="0.35">
      <c r="A38" s="84"/>
      <c r="B38" s="123">
        <f>(F16-B16)/4</f>
        <v>112</v>
      </c>
      <c r="C38" s="123"/>
      <c r="D38" s="86">
        <f>AVERAGE(B37:C39)</f>
        <v>109.91666666666667</v>
      </c>
      <c r="E38" s="62">
        <f>STDEVA(B37:C39)</f>
        <v>4.732423621500228</v>
      </c>
      <c r="F38" s="6"/>
      <c r="G38" s="6"/>
      <c r="H38" s="6"/>
    </row>
    <row r="39" spans="1:10" x14ac:dyDescent="0.35">
      <c r="A39" s="84"/>
      <c r="B39" s="123">
        <f>(F17-B17)/4</f>
        <v>113.25</v>
      </c>
      <c r="C39" s="123"/>
      <c r="D39" s="86"/>
      <c r="E39" s="62"/>
      <c r="F39" s="6"/>
      <c r="G39" s="6"/>
      <c r="H39" s="6"/>
    </row>
    <row r="40" spans="1:10" x14ac:dyDescent="0.35">
      <c r="A40" s="3"/>
      <c r="B40" s="119"/>
      <c r="C40" s="120"/>
      <c r="D40" s="86"/>
      <c r="E40" s="62"/>
      <c r="F40" s="6"/>
      <c r="G40" s="6"/>
      <c r="H40" s="6"/>
    </row>
    <row r="41" spans="1:10" x14ac:dyDescent="0.35">
      <c r="A41" s="3" t="s">
        <v>28</v>
      </c>
      <c r="B41" s="123">
        <f>(F22-B22)/4</f>
        <v>64.999999999999986</v>
      </c>
      <c r="C41" s="123"/>
      <c r="D41" s="86"/>
      <c r="E41" s="62"/>
      <c r="F41" s="6"/>
      <c r="G41" s="6"/>
      <c r="H41" s="6"/>
    </row>
    <row r="42" spans="1:10" x14ac:dyDescent="0.35">
      <c r="A42" s="84"/>
      <c r="B42" s="123">
        <f>(F23-B23)/4</f>
        <v>70.499999999999972</v>
      </c>
      <c r="C42" s="123"/>
      <c r="D42" s="86">
        <f>AVERAGE(B41:C43)</f>
        <v>68.583333333333314</v>
      </c>
      <c r="E42" s="62">
        <f>STDEVA(B41:C43)</f>
        <v>3.1057741922640365</v>
      </c>
      <c r="F42" s="6"/>
      <c r="G42" s="6"/>
      <c r="H42" s="6"/>
    </row>
    <row r="43" spans="1:10" x14ac:dyDescent="0.35">
      <c r="A43" s="84"/>
      <c r="B43" s="123">
        <f>(F24-B24)/4</f>
        <v>70.25</v>
      </c>
      <c r="C43" s="123"/>
      <c r="D43" s="86"/>
      <c r="E43" s="62"/>
      <c r="F43" s="6"/>
      <c r="G43" s="6"/>
      <c r="H43" s="6"/>
    </row>
    <row r="44" spans="1:10" x14ac:dyDescent="0.35">
      <c r="A44" s="3"/>
      <c r="B44" s="119"/>
      <c r="C44" s="120"/>
      <c r="D44" s="86"/>
      <c r="E44" s="62"/>
      <c r="F44" s="6"/>
      <c r="G44" s="6"/>
      <c r="H44" s="6"/>
    </row>
    <row r="45" spans="1:10" x14ac:dyDescent="0.35">
      <c r="A45" s="3" t="s">
        <v>29</v>
      </c>
      <c r="B45" s="123">
        <f>(F29-B29)/4</f>
        <v>107.5</v>
      </c>
      <c r="C45" s="123"/>
      <c r="D45" s="86"/>
      <c r="E45" s="62"/>
      <c r="F45" s="6"/>
      <c r="G45" s="6"/>
      <c r="H45" s="6"/>
    </row>
    <row r="46" spans="1:10" x14ac:dyDescent="0.35">
      <c r="A46" s="84"/>
      <c r="B46" s="123">
        <f>(F30-B30)/4</f>
        <v>142</v>
      </c>
      <c r="C46" s="123"/>
      <c r="D46" s="86">
        <f>AVERAGE(B45:C47)</f>
        <v>130.91666666666666</v>
      </c>
      <c r="E46" s="62">
        <f>STDEVA(B45:C47)</f>
        <v>20.28905698482145</v>
      </c>
    </row>
    <row r="47" spans="1:10" x14ac:dyDescent="0.35">
      <c r="A47" s="85"/>
      <c r="B47" s="126">
        <f>(F31-B31)/4</f>
        <v>143.25</v>
      </c>
      <c r="C47" s="126"/>
      <c r="D47" s="85"/>
      <c r="E47" s="4"/>
    </row>
    <row r="50" spans="1:7" x14ac:dyDescent="0.35">
      <c r="A50" s="87" t="s">
        <v>3</v>
      </c>
      <c r="B50" s="88" t="s">
        <v>24</v>
      </c>
      <c r="C50" s="77" t="s">
        <v>25</v>
      </c>
      <c r="D50" s="75" t="s">
        <v>24</v>
      </c>
      <c r="E50" s="76" t="s">
        <v>25</v>
      </c>
      <c r="F50" s="124" t="s">
        <v>43</v>
      </c>
      <c r="G50" s="125"/>
    </row>
    <row r="51" spans="1:7" x14ac:dyDescent="0.35">
      <c r="A51" s="105" t="s">
        <v>7</v>
      </c>
      <c r="B51" s="22">
        <v>688</v>
      </c>
      <c r="C51" s="13">
        <v>5</v>
      </c>
      <c r="D51" s="56">
        <v>223.99999999999997</v>
      </c>
      <c r="E51" s="34">
        <v>0</v>
      </c>
      <c r="F51" s="56">
        <f>(B51-D51)/(C51)</f>
        <v>92.8</v>
      </c>
      <c r="G51" s="3"/>
    </row>
    <row r="52" spans="1:7" x14ac:dyDescent="0.35">
      <c r="A52" s="84"/>
      <c r="B52" s="22">
        <v>700</v>
      </c>
      <c r="C52" s="13">
        <v>5</v>
      </c>
      <c r="D52" s="56">
        <v>250</v>
      </c>
      <c r="E52" s="34">
        <v>0</v>
      </c>
      <c r="F52" s="56">
        <f t="shared" ref="F52:F61" si="30">(B52-D52)/(C52)</f>
        <v>90</v>
      </c>
      <c r="G52" s="3"/>
    </row>
    <row r="53" spans="1:7" x14ac:dyDescent="0.35">
      <c r="A53" s="84"/>
      <c r="B53" s="22">
        <v>702.00000000000011</v>
      </c>
      <c r="C53" s="13">
        <v>5</v>
      </c>
      <c r="D53" s="56">
        <v>247</v>
      </c>
      <c r="E53" s="34">
        <v>0</v>
      </c>
      <c r="F53" s="56">
        <f t="shared" si="30"/>
        <v>91.000000000000028</v>
      </c>
      <c r="G53" s="3"/>
    </row>
    <row r="54" spans="1:7" x14ac:dyDescent="0.35">
      <c r="A54" s="3"/>
      <c r="B54" s="22"/>
      <c r="C54" s="13"/>
      <c r="D54" s="56"/>
      <c r="E54" s="34"/>
      <c r="F54" s="90">
        <f>AVERAGE(F51:F53)</f>
        <v>91.266666666666694</v>
      </c>
      <c r="G54" s="91">
        <f>STDEVA(F51:F53)</f>
        <v>1.4189197769195132</v>
      </c>
    </row>
    <row r="55" spans="1:7" x14ac:dyDescent="0.35">
      <c r="A55" s="3" t="s">
        <v>28</v>
      </c>
      <c r="B55" s="22">
        <v>772</v>
      </c>
      <c r="C55" s="13">
        <v>6</v>
      </c>
      <c r="D55" s="56">
        <v>286.00000000000006</v>
      </c>
      <c r="E55" s="34">
        <v>0</v>
      </c>
      <c r="F55" s="56">
        <f t="shared" si="30"/>
        <v>80.999999999999986</v>
      </c>
      <c r="G55" s="62"/>
    </row>
    <row r="56" spans="1:7" x14ac:dyDescent="0.35">
      <c r="A56" s="84"/>
      <c r="B56" s="22">
        <v>748</v>
      </c>
      <c r="C56" s="13">
        <v>6</v>
      </c>
      <c r="D56" s="56">
        <v>276</v>
      </c>
      <c r="E56" s="34">
        <v>0</v>
      </c>
      <c r="F56" s="56">
        <f t="shared" si="30"/>
        <v>78.666666666666671</v>
      </c>
      <c r="G56" s="62"/>
    </row>
    <row r="57" spans="1:7" x14ac:dyDescent="0.35">
      <c r="A57" s="3"/>
      <c r="B57" s="22">
        <v>770</v>
      </c>
      <c r="C57" s="13">
        <v>6</v>
      </c>
      <c r="D57" s="56">
        <v>281</v>
      </c>
      <c r="E57" s="34">
        <v>0</v>
      </c>
      <c r="F57" s="56">
        <f>(B57-D57)/(C57)</f>
        <v>81.5</v>
      </c>
      <c r="G57" s="62"/>
    </row>
    <row r="58" spans="1:7" x14ac:dyDescent="0.35">
      <c r="A58" s="84"/>
      <c r="B58" s="22"/>
      <c r="C58" s="13"/>
      <c r="D58" s="89"/>
      <c r="E58" s="3"/>
      <c r="F58" s="90">
        <f>AVERAGE(F55:F57)</f>
        <v>80.388888888888886</v>
      </c>
      <c r="G58" s="91">
        <f>STDEVA(F55:F57)</f>
        <v>1.5122952876462388</v>
      </c>
    </row>
    <row r="59" spans="1:7" x14ac:dyDescent="0.35">
      <c r="A59" s="3" t="s">
        <v>29</v>
      </c>
      <c r="B59" s="22">
        <v>1164.0000000000002</v>
      </c>
      <c r="C59" s="13">
        <v>7</v>
      </c>
      <c r="D59" s="56">
        <v>298</v>
      </c>
      <c r="E59" s="34">
        <v>0</v>
      </c>
      <c r="F59" s="56">
        <f t="shared" si="30"/>
        <v>123.71428571428575</v>
      </c>
      <c r="G59" s="62"/>
    </row>
    <row r="60" spans="1:7" x14ac:dyDescent="0.35">
      <c r="A60" s="84"/>
      <c r="B60" s="22">
        <v>1132.0000000000002</v>
      </c>
      <c r="C60" s="13">
        <v>7</v>
      </c>
      <c r="D60" s="56">
        <v>284</v>
      </c>
      <c r="E60" s="34">
        <v>0</v>
      </c>
      <c r="F60" s="56">
        <f t="shared" si="30"/>
        <v>121.14285714285718</v>
      </c>
      <c r="G60" s="62"/>
    </row>
    <row r="61" spans="1:7" s="18" customFormat="1" x14ac:dyDescent="0.35">
      <c r="A61" s="84"/>
      <c r="B61" s="22">
        <v>1168</v>
      </c>
      <c r="C61" s="13">
        <v>7</v>
      </c>
      <c r="D61" s="56">
        <v>291.00000000000006</v>
      </c>
      <c r="E61" s="34">
        <v>0</v>
      </c>
      <c r="F61" s="56">
        <f t="shared" si="30"/>
        <v>125.28571428571429</v>
      </c>
      <c r="G61" s="62"/>
    </row>
    <row r="62" spans="1:7" x14ac:dyDescent="0.35">
      <c r="A62" s="84"/>
      <c r="B62" s="18"/>
      <c r="C62" s="18"/>
      <c r="D62" s="82"/>
      <c r="E62" s="3"/>
      <c r="F62" s="90">
        <f>AVERAGE(F59:F61)</f>
        <v>123.38095238095241</v>
      </c>
      <c r="G62" s="91">
        <f>STDEVA(F59:F61)</f>
        <v>2.0914467862854851</v>
      </c>
    </row>
    <row r="63" spans="1:7" x14ac:dyDescent="0.35">
      <c r="A63" s="85"/>
      <c r="B63" s="2"/>
      <c r="C63" s="2"/>
      <c r="D63" s="83"/>
      <c r="E63" s="4"/>
      <c r="F63" s="83"/>
      <c r="G63" s="4"/>
    </row>
  </sheetData>
  <mergeCells count="12">
    <mergeCell ref="F50:G50"/>
    <mergeCell ref="B43:C43"/>
    <mergeCell ref="B45:C45"/>
    <mergeCell ref="B46:C46"/>
    <mergeCell ref="B47:C47"/>
    <mergeCell ref="B44:C44"/>
    <mergeCell ref="B37:C37"/>
    <mergeCell ref="B38:C38"/>
    <mergeCell ref="B39:C39"/>
    <mergeCell ref="B41:C41"/>
    <mergeCell ref="B42:C42"/>
    <mergeCell ref="B40:C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biomass(DW)</vt:lpstr>
      <vt:lpstr>Pure</vt:lpstr>
      <vt:lpstr>Co-culture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 szeyee</dc:creator>
  <cp:lastModifiedBy>Fisheries</cp:lastModifiedBy>
  <dcterms:created xsi:type="dcterms:W3CDTF">2019-11-05T07:56:33Z</dcterms:created>
  <dcterms:modified xsi:type="dcterms:W3CDTF">2020-12-08T06:31:40Z</dcterms:modified>
</cp:coreProperties>
</file>