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_0\Google Drive\ESC\UCSC\Tesis\Manuscrito\Nicho trófico\Someter\"/>
    </mc:Choice>
  </mc:AlternateContent>
  <xr:revisionPtr revIDLastSave="0" documentId="13_ncr:1_{305DF780-537F-4D5A-A179-8CDE16F27D3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ata_Hammerhead" sheetId="2" r:id="rId1"/>
    <sheet name="Data_accomp_fish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K2" i="3" s="1"/>
  <c r="AU2" i="3"/>
  <c r="AV2" i="3"/>
  <c r="AW2" i="3"/>
  <c r="AX2" i="3"/>
  <c r="AY2" i="3"/>
  <c r="J3" i="3"/>
  <c r="K3" i="3" s="1"/>
  <c r="AU3" i="3"/>
  <c r="AV3" i="3"/>
  <c r="AW3" i="3"/>
  <c r="AX3" i="3"/>
  <c r="AY3" i="3"/>
  <c r="J4" i="3"/>
  <c r="K4" i="3"/>
  <c r="AU4" i="3"/>
  <c r="AV4" i="3"/>
  <c r="AW4" i="3"/>
  <c r="AX4" i="3"/>
  <c r="AY4" i="3"/>
  <c r="J5" i="3"/>
  <c r="K5" i="3" s="1"/>
  <c r="AU5" i="3"/>
  <c r="AV5" i="3"/>
  <c r="AW5" i="3"/>
  <c r="AX5" i="3"/>
  <c r="AY5" i="3"/>
  <c r="J6" i="3"/>
  <c r="K6" i="3" s="1"/>
  <c r="AU6" i="3"/>
  <c r="AV6" i="3"/>
  <c r="AW6" i="3"/>
  <c r="AX6" i="3"/>
  <c r="AY6" i="3"/>
  <c r="J7" i="3"/>
  <c r="K7" i="3" s="1"/>
  <c r="AU7" i="3"/>
  <c r="AV7" i="3"/>
  <c r="AW7" i="3"/>
  <c r="AX7" i="3"/>
  <c r="AY7" i="3"/>
  <c r="J8" i="3"/>
  <c r="K8" i="3" s="1"/>
  <c r="AU8" i="3"/>
  <c r="AV8" i="3"/>
  <c r="AW8" i="3"/>
  <c r="AX8" i="3"/>
  <c r="AY8" i="3"/>
  <c r="J9" i="3"/>
  <c r="K9" i="3" s="1"/>
  <c r="AU9" i="3"/>
  <c r="AV9" i="3"/>
  <c r="AW9" i="3"/>
  <c r="AX9" i="3"/>
  <c r="AY9" i="3"/>
  <c r="J10" i="3"/>
  <c r="K10" i="3"/>
  <c r="AU10" i="3"/>
  <c r="AV10" i="3"/>
  <c r="AW10" i="3"/>
  <c r="AX10" i="3"/>
  <c r="AY10" i="3"/>
  <c r="J11" i="3"/>
  <c r="K11" i="3" s="1"/>
  <c r="AU11" i="3"/>
  <c r="AV11" i="3"/>
  <c r="AW11" i="3"/>
  <c r="AX11" i="3"/>
  <c r="AY11" i="3"/>
  <c r="J12" i="3"/>
  <c r="K12" i="3" s="1"/>
  <c r="AU12" i="3"/>
  <c r="AV12" i="3"/>
  <c r="AW12" i="3"/>
  <c r="AX12" i="3"/>
  <c r="AY12" i="3"/>
  <c r="J13" i="3"/>
  <c r="K13" i="3" s="1"/>
  <c r="AU13" i="3"/>
  <c r="AV13" i="3"/>
  <c r="AW13" i="3"/>
  <c r="AX13" i="3"/>
  <c r="AY13" i="3"/>
  <c r="J14" i="3"/>
  <c r="K14" i="3"/>
  <c r="AU14" i="3"/>
  <c r="AV14" i="3"/>
  <c r="AW14" i="3"/>
  <c r="AX14" i="3"/>
  <c r="AY14" i="3"/>
  <c r="J15" i="3"/>
  <c r="K15" i="3" s="1"/>
  <c r="AU15" i="3"/>
  <c r="AV15" i="3"/>
  <c r="AW15" i="3"/>
  <c r="AX15" i="3"/>
  <c r="AY15" i="3"/>
  <c r="J16" i="3"/>
  <c r="K16" i="3" s="1"/>
  <c r="AU16" i="3"/>
  <c r="AV16" i="3"/>
  <c r="AW16" i="3"/>
  <c r="AX16" i="3"/>
  <c r="AY16" i="3"/>
  <c r="J17" i="3"/>
  <c r="K17" i="3" s="1"/>
  <c r="AU17" i="3"/>
  <c r="AV17" i="3"/>
  <c r="AW17" i="3"/>
  <c r="AX17" i="3"/>
  <c r="AY17" i="3"/>
  <c r="J18" i="3"/>
  <c r="K18" i="3"/>
  <c r="AU18" i="3"/>
  <c r="AV18" i="3"/>
  <c r="AW18" i="3"/>
  <c r="AX18" i="3"/>
  <c r="AY18" i="3"/>
  <c r="J19" i="3"/>
  <c r="K19" i="3" s="1"/>
  <c r="AU19" i="3"/>
  <c r="AV19" i="3"/>
  <c r="AW19" i="3"/>
  <c r="AX19" i="3"/>
  <c r="AY19" i="3"/>
  <c r="J20" i="3"/>
  <c r="K20" i="3" s="1"/>
  <c r="AU20" i="3"/>
  <c r="AV20" i="3"/>
  <c r="AW20" i="3"/>
  <c r="AX20" i="3"/>
  <c r="AY20" i="3"/>
  <c r="J21" i="3"/>
  <c r="K21" i="3" s="1"/>
  <c r="AU21" i="3"/>
  <c r="AV21" i="3"/>
  <c r="AW21" i="3"/>
  <c r="AX21" i="3"/>
  <c r="AY21" i="3"/>
  <c r="J22" i="3"/>
  <c r="K22" i="3"/>
  <c r="AU22" i="3"/>
  <c r="AV22" i="3"/>
  <c r="AW22" i="3"/>
  <c r="AX22" i="3"/>
  <c r="AY22" i="3"/>
  <c r="J23" i="3"/>
  <c r="K23" i="3" s="1"/>
  <c r="AU23" i="3"/>
  <c r="AV23" i="3"/>
  <c r="AW23" i="3"/>
  <c r="AX23" i="3"/>
  <c r="AY23" i="3"/>
  <c r="J24" i="3"/>
  <c r="K24" i="3" s="1"/>
  <c r="AU24" i="3"/>
  <c r="AV24" i="3"/>
  <c r="AW24" i="3"/>
  <c r="AX24" i="3"/>
  <c r="AY24" i="3"/>
  <c r="J25" i="3"/>
  <c r="K25" i="3" s="1"/>
  <c r="AU25" i="3"/>
  <c r="AV25" i="3"/>
  <c r="AW25" i="3"/>
  <c r="AX25" i="3"/>
  <c r="AY25" i="3"/>
  <c r="J26" i="3"/>
  <c r="K26" i="3"/>
  <c r="AU26" i="3"/>
  <c r="AV26" i="3"/>
  <c r="AW26" i="3"/>
  <c r="AX26" i="3"/>
  <c r="AY26" i="3"/>
  <c r="J27" i="3"/>
  <c r="K27" i="3" s="1"/>
  <c r="AU27" i="3"/>
  <c r="AV27" i="3"/>
  <c r="AW27" i="3"/>
  <c r="AX27" i="3"/>
  <c r="AY27" i="3"/>
  <c r="J28" i="3"/>
  <c r="K28" i="3" s="1"/>
  <c r="AU28" i="3"/>
  <c r="AV28" i="3"/>
  <c r="AW28" i="3"/>
  <c r="AX28" i="3"/>
  <c r="AY28" i="3"/>
  <c r="AU29" i="3"/>
  <c r="AV29" i="3"/>
  <c r="AW29" i="3"/>
  <c r="AX29" i="3"/>
  <c r="AY29" i="3"/>
  <c r="AU30" i="3"/>
  <c r="AV30" i="3"/>
  <c r="AW30" i="3"/>
  <c r="AX30" i="3"/>
  <c r="AY30" i="3"/>
  <c r="J31" i="3"/>
  <c r="K31" i="3" s="1"/>
  <c r="AU31" i="3"/>
  <c r="AV31" i="3"/>
  <c r="AW31" i="3"/>
  <c r="AX31" i="3"/>
  <c r="AY31" i="3"/>
  <c r="J32" i="3"/>
  <c r="K32" i="3"/>
  <c r="AU32" i="3"/>
  <c r="AV32" i="3"/>
  <c r="AW32" i="3"/>
  <c r="AX32" i="3"/>
  <c r="AY32" i="3"/>
  <c r="J33" i="3"/>
  <c r="K33" i="3" s="1"/>
  <c r="AU33" i="3"/>
  <c r="AV33" i="3"/>
  <c r="AW33" i="3"/>
  <c r="AX33" i="3"/>
  <c r="AY33" i="3"/>
  <c r="J34" i="3"/>
  <c r="K34" i="3" s="1"/>
  <c r="AU34" i="3"/>
  <c r="AV34" i="3"/>
  <c r="AW34" i="3"/>
  <c r="AX34" i="3"/>
  <c r="AY34" i="3"/>
  <c r="J2" i="2"/>
  <c r="N2" i="2"/>
  <c r="BA2" i="2"/>
  <c r="BB2" i="2"/>
  <c r="BC2" i="2"/>
  <c r="BD2" i="2"/>
  <c r="BE2" i="2"/>
  <c r="BF2" i="2"/>
  <c r="BG2" i="2"/>
  <c r="BH2" i="2"/>
  <c r="BI2" i="2"/>
  <c r="J3" i="2"/>
  <c r="N3" i="2"/>
  <c r="BA3" i="2"/>
  <c r="BB3" i="2"/>
  <c r="BC3" i="2"/>
  <c r="BD3" i="2"/>
  <c r="BE3" i="2"/>
  <c r="BF3" i="2"/>
  <c r="BG3" i="2"/>
  <c r="BH3" i="2"/>
  <c r="BI3" i="2"/>
  <c r="J4" i="2"/>
  <c r="N4" i="2"/>
  <c r="BA4" i="2"/>
  <c r="BB4" i="2"/>
  <c r="BC4" i="2"/>
  <c r="BD4" i="2"/>
  <c r="BE4" i="2"/>
  <c r="BF4" i="2"/>
  <c r="BG4" i="2"/>
  <c r="BH4" i="2"/>
  <c r="BI4" i="2"/>
  <c r="J5" i="2"/>
  <c r="N5" i="2"/>
  <c r="BA5" i="2"/>
  <c r="BB5" i="2"/>
  <c r="BC5" i="2"/>
  <c r="BD5" i="2"/>
  <c r="BE5" i="2"/>
  <c r="BF5" i="2"/>
  <c r="BG5" i="2"/>
  <c r="BH5" i="2"/>
  <c r="BI5" i="2"/>
  <c r="J6" i="2"/>
  <c r="N6" i="2"/>
  <c r="BA6" i="2"/>
  <c r="BB6" i="2"/>
  <c r="BC6" i="2"/>
  <c r="BD6" i="2"/>
  <c r="BE6" i="2"/>
  <c r="BF6" i="2"/>
  <c r="BG6" i="2"/>
  <c r="BH6" i="2"/>
  <c r="BI6" i="2"/>
  <c r="J7" i="2"/>
  <c r="N7" i="2"/>
  <c r="BA7" i="2"/>
  <c r="BB7" i="2"/>
  <c r="BC7" i="2"/>
  <c r="BD7" i="2"/>
  <c r="BE7" i="2"/>
  <c r="BF7" i="2"/>
  <c r="BG7" i="2"/>
  <c r="BH7" i="2"/>
  <c r="BI7" i="2"/>
  <c r="J8" i="2"/>
  <c r="N8" i="2"/>
  <c r="BA8" i="2"/>
  <c r="BB8" i="2"/>
  <c r="BC8" i="2"/>
  <c r="BD8" i="2"/>
  <c r="BE8" i="2"/>
  <c r="BF8" i="2"/>
  <c r="BG8" i="2"/>
  <c r="BH8" i="2"/>
  <c r="BI8" i="2"/>
  <c r="J9" i="2"/>
  <c r="N9" i="2"/>
  <c r="BA9" i="2"/>
  <c r="BB9" i="2"/>
  <c r="BC9" i="2"/>
  <c r="BD9" i="2"/>
  <c r="BE9" i="2"/>
  <c r="BF9" i="2"/>
  <c r="BG9" i="2"/>
  <c r="BH9" i="2"/>
  <c r="BI9" i="2"/>
  <c r="J10" i="2"/>
  <c r="N10" i="2"/>
  <c r="BA10" i="2"/>
  <c r="BB10" i="2"/>
  <c r="BC10" i="2"/>
  <c r="BD10" i="2"/>
  <c r="BE10" i="2"/>
  <c r="BF10" i="2"/>
  <c r="BG10" i="2"/>
  <c r="BH10" i="2"/>
  <c r="BI10" i="2"/>
  <c r="J11" i="2"/>
  <c r="N11" i="2"/>
  <c r="BA11" i="2"/>
  <c r="BB11" i="2"/>
  <c r="BC11" i="2"/>
  <c r="BD11" i="2"/>
  <c r="BE11" i="2"/>
  <c r="BF11" i="2"/>
  <c r="BG11" i="2"/>
  <c r="BH11" i="2"/>
  <c r="BI11" i="2"/>
  <c r="N12" i="2"/>
  <c r="BE12" i="2"/>
  <c r="BF12" i="2"/>
  <c r="BG12" i="2"/>
  <c r="BH12" i="2"/>
  <c r="BI12" i="2"/>
  <c r="N13" i="2"/>
  <c r="BE13" i="2"/>
  <c r="BF13" i="2"/>
  <c r="BG13" i="2"/>
  <c r="BH13" i="2"/>
  <c r="BI13" i="2"/>
  <c r="N14" i="2"/>
  <c r="BE14" i="2"/>
  <c r="BF14" i="2"/>
  <c r="BG14" i="2"/>
  <c r="BH14" i="2"/>
  <c r="BI14" i="2"/>
  <c r="J15" i="2"/>
  <c r="N15" i="2"/>
  <c r="BA15" i="2"/>
  <c r="BB15" i="2"/>
  <c r="BC15" i="2"/>
  <c r="BD15" i="2"/>
  <c r="BE15" i="2"/>
  <c r="BF15" i="2"/>
  <c r="BG15" i="2"/>
  <c r="BH15" i="2"/>
  <c r="BI15" i="2"/>
  <c r="J16" i="2"/>
  <c r="N16" i="2"/>
  <c r="BA16" i="2"/>
  <c r="BB16" i="2"/>
  <c r="BC16" i="2"/>
  <c r="BD16" i="2"/>
  <c r="BE16" i="2"/>
  <c r="BF16" i="2"/>
  <c r="BG16" i="2"/>
  <c r="BH16" i="2"/>
  <c r="BI16" i="2"/>
  <c r="J17" i="2"/>
  <c r="N17" i="2"/>
  <c r="BA17" i="2"/>
  <c r="BB17" i="2"/>
  <c r="BC17" i="2"/>
  <c r="BD17" i="2"/>
  <c r="BE17" i="2"/>
  <c r="BF17" i="2"/>
  <c r="BG17" i="2"/>
  <c r="BH17" i="2"/>
  <c r="BI17" i="2"/>
  <c r="J18" i="2"/>
  <c r="N18" i="2"/>
  <c r="BA18" i="2"/>
  <c r="BB18" i="2"/>
  <c r="BC18" i="2"/>
  <c r="BD18" i="2"/>
  <c r="BE18" i="2"/>
  <c r="BF18" i="2"/>
  <c r="BG18" i="2"/>
  <c r="BH18" i="2"/>
  <c r="BI18" i="2"/>
  <c r="J19" i="2"/>
  <c r="N19" i="2"/>
  <c r="BA19" i="2"/>
  <c r="BB19" i="2"/>
  <c r="BC19" i="2"/>
  <c r="BD19" i="2"/>
  <c r="BE19" i="2"/>
  <c r="BF19" i="2"/>
  <c r="BG19" i="2"/>
  <c r="BH19" i="2"/>
  <c r="BI19" i="2"/>
  <c r="J20" i="2"/>
  <c r="N20" i="2"/>
  <c r="BA20" i="2"/>
  <c r="BB20" i="2"/>
  <c r="BC20" i="2"/>
  <c r="BD20" i="2"/>
  <c r="BE20" i="2"/>
  <c r="BF20" i="2"/>
  <c r="BG20" i="2"/>
  <c r="BH20" i="2"/>
  <c r="BI20" i="2"/>
  <c r="J21" i="2"/>
  <c r="N21" i="2"/>
  <c r="BA21" i="2"/>
  <c r="BB21" i="2"/>
  <c r="BC21" i="2"/>
  <c r="BD21" i="2"/>
  <c r="BE21" i="2"/>
  <c r="BF21" i="2"/>
  <c r="BG21" i="2"/>
  <c r="BH21" i="2"/>
  <c r="BI21" i="2"/>
  <c r="J22" i="2"/>
  <c r="BA22" i="2"/>
  <c r="BB22" i="2"/>
  <c r="BC22" i="2"/>
  <c r="BD22" i="2"/>
  <c r="BE22" i="2"/>
  <c r="BF22" i="2"/>
  <c r="BG22" i="2"/>
  <c r="BH22" i="2"/>
  <c r="BI22" i="2"/>
  <c r="J23" i="2"/>
  <c r="N23" i="2"/>
  <c r="BA23" i="2"/>
  <c r="BB23" i="2"/>
  <c r="BC23" i="2"/>
  <c r="BD23" i="2"/>
  <c r="BE23" i="2"/>
  <c r="BF23" i="2"/>
  <c r="BG23" i="2"/>
  <c r="BH23" i="2"/>
  <c r="BI23" i="2"/>
  <c r="J24" i="2"/>
  <c r="N24" i="2"/>
  <c r="BA24" i="2"/>
  <c r="BB24" i="2"/>
  <c r="BC24" i="2"/>
  <c r="BD24" i="2"/>
  <c r="BE24" i="2"/>
  <c r="BF24" i="2"/>
  <c r="BG24" i="2"/>
  <c r="BH24" i="2"/>
  <c r="BI24" i="2"/>
  <c r="J25" i="2"/>
  <c r="N25" i="2"/>
  <c r="BA25" i="2"/>
  <c r="BB25" i="2"/>
  <c r="BC25" i="2"/>
  <c r="BD25" i="2"/>
  <c r="BE25" i="2"/>
  <c r="BF25" i="2"/>
  <c r="BG25" i="2"/>
  <c r="BH25" i="2"/>
  <c r="BI25" i="2"/>
  <c r="J26" i="2"/>
  <c r="N26" i="2"/>
  <c r="BA26" i="2"/>
  <c r="BB26" i="2"/>
  <c r="BC26" i="2"/>
  <c r="BD26" i="2"/>
  <c r="BE26" i="2"/>
  <c r="BF26" i="2"/>
  <c r="BG26" i="2"/>
  <c r="BH26" i="2"/>
  <c r="BI26" i="2"/>
  <c r="J27" i="2"/>
  <c r="N27" i="2"/>
  <c r="BA27" i="2"/>
  <c r="BB27" i="2"/>
  <c r="BC27" i="2"/>
  <c r="BD27" i="2"/>
  <c r="BE27" i="2"/>
  <c r="BF27" i="2"/>
  <c r="BG27" i="2"/>
  <c r="BH27" i="2"/>
  <c r="BI27" i="2"/>
  <c r="J28" i="2"/>
  <c r="N28" i="2"/>
  <c r="BA28" i="2"/>
  <c r="BB28" i="2"/>
  <c r="BC28" i="2"/>
  <c r="BD28" i="2"/>
  <c r="BE28" i="2"/>
  <c r="BF28" i="2"/>
  <c r="BG28" i="2"/>
  <c r="BH28" i="2"/>
  <c r="BI28" i="2"/>
  <c r="J29" i="2"/>
  <c r="N29" i="2"/>
  <c r="BA29" i="2"/>
  <c r="BB29" i="2"/>
  <c r="BC29" i="2"/>
  <c r="BD29" i="2"/>
  <c r="BE29" i="2"/>
  <c r="BF29" i="2"/>
  <c r="BG29" i="2"/>
  <c r="BH29" i="2"/>
  <c r="BI29" i="2"/>
  <c r="J30" i="2"/>
  <c r="N30" i="2"/>
  <c r="BA30" i="2"/>
  <c r="BB30" i="2"/>
  <c r="BC30" i="2"/>
  <c r="BD30" i="2"/>
  <c r="BE30" i="2"/>
  <c r="BF30" i="2"/>
  <c r="BG30" i="2"/>
  <c r="BH30" i="2"/>
  <c r="BI30" i="2"/>
  <c r="J31" i="2"/>
  <c r="BA31" i="2"/>
  <c r="BB31" i="2"/>
  <c r="BC31" i="2"/>
  <c r="BD31" i="2"/>
  <c r="J32" i="2"/>
  <c r="BA32" i="2"/>
  <c r="BB32" i="2"/>
  <c r="BC32" i="2"/>
  <c r="BD32" i="2"/>
  <c r="J33" i="2"/>
  <c r="BA33" i="2"/>
  <c r="BB33" i="2"/>
  <c r="BC33" i="2"/>
  <c r="BD33" i="2"/>
  <c r="N34" i="2"/>
  <c r="BE34" i="2"/>
  <c r="BF34" i="2"/>
  <c r="BG34" i="2"/>
  <c r="BH34" i="2"/>
  <c r="BI34" i="2"/>
  <c r="J35" i="2"/>
  <c r="N35" i="2"/>
  <c r="BA35" i="2"/>
  <c r="BB35" i="2"/>
  <c r="BC35" i="2"/>
  <c r="BD35" i="2"/>
  <c r="BE35" i="2"/>
  <c r="BF35" i="2"/>
  <c r="BG35" i="2"/>
  <c r="BH35" i="2"/>
  <c r="BI35" i="2"/>
  <c r="J36" i="2"/>
  <c r="N36" i="2"/>
  <c r="BA36" i="2"/>
  <c r="BB36" i="2"/>
  <c r="BC36" i="2"/>
  <c r="BD36" i="2"/>
  <c r="BE36" i="2"/>
  <c r="BF36" i="2"/>
  <c r="BG36" i="2"/>
  <c r="BH36" i="2"/>
  <c r="BI36" i="2"/>
  <c r="J37" i="2"/>
  <c r="N37" i="2"/>
  <c r="BA37" i="2"/>
  <c r="BB37" i="2"/>
  <c r="BC37" i="2"/>
  <c r="BD37" i="2"/>
  <c r="BE37" i="2"/>
  <c r="BF37" i="2"/>
  <c r="BG37" i="2"/>
  <c r="BH37" i="2"/>
  <c r="BI37" i="2"/>
  <c r="J38" i="2"/>
  <c r="N38" i="2"/>
  <c r="BA38" i="2"/>
  <c r="BB38" i="2"/>
  <c r="BC38" i="2"/>
  <c r="BD38" i="2"/>
  <c r="BE38" i="2"/>
  <c r="BF38" i="2"/>
  <c r="BG38" i="2"/>
  <c r="BH38" i="2"/>
  <c r="BI38" i="2"/>
  <c r="J39" i="2"/>
  <c r="N39" i="2"/>
  <c r="BA39" i="2"/>
  <c r="BB39" i="2"/>
  <c r="BC39" i="2"/>
  <c r="BD39" i="2"/>
  <c r="J40" i="2"/>
  <c r="N40" i="2"/>
  <c r="BA40" i="2"/>
  <c r="BB40" i="2"/>
  <c r="BC40" i="2"/>
  <c r="BD40" i="2"/>
  <c r="BE40" i="2"/>
  <c r="BF40" i="2"/>
  <c r="BG40" i="2"/>
  <c r="BH40" i="2"/>
  <c r="BI40" i="2"/>
  <c r="J41" i="2"/>
  <c r="N41" i="2"/>
  <c r="BA41" i="2"/>
  <c r="BB41" i="2"/>
  <c r="BC41" i="2"/>
  <c r="BD41" i="2"/>
  <c r="BE41" i="2"/>
  <c r="BF41" i="2"/>
  <c r="BG41" i="2"/>
  <c r="BH41" i="2"/>
  <c r="BI41" i="2"/>
  <c r="J42" i="2"/>
  <c r="N42" i="2"/>
  <c r="BA42" i="2"/>
  <c r="BB42" i="2"/>
  <c r="BC42" i="2"/>
  <c r="BD42" i="2"/>
  <c r="BE42" i="2"/>
  <c r="BF42" i="2"/>
  <c r="BG42" i="2"/>
  <c r="BH42" i="2"/>
  <c r="BI42" i="2"/>
  <c r="J43" i="2"/>
  <c r="N43" i="2"/>
  <c r="BA43" i="2"/>
  <c r="BB43" i="2"/>
  <c r="BC43" i="2"/>
  <c r="BD43" i="2"/>
  <c r="BE43" i="2"/>
  <c r="BF43" i="2"/>
  <c r="BG43" i="2"/>
  <c r="BH43" i="2"/>
  <c r="BI43" i="2"/>
  <c r="J44" i="2"/>
  <c r="N44" i="2"/>
  <c r="BA44" i="2"/>
  <c r="BB44" i="2"/>
  <c r="BC44" i="2"/>
  <c r="BD44" i="2"/>
  <c r="BE44" i="2"/>
  <c r="BF44" i="2"/>
  <c r="BG44" i="2"/>
  <c r="BH44" i="2"/>
  <c r="BI44" i="2"/>
  <c r="J45" i="2"/>
  <c r="N45" i="2"/>
  <c r="BA45" i="2"/>
  <c r="BB45" i="2"/>
  <c r="BC45" i="2"/>
  <c r="BD45" i="2"/>
  <c r="J46" i="2"/>
  <c r="N46" i="2"/>
  <c r="BA46" i="2"/>
  <c r="BB46" i="2"/>
  <c r="BC46" i="2"/>
  <c r="BD46" i="2"/>
  <c r="BE46" i="2"/>
  <c r="BF46" i="2"/>
  <c r="BG46" i="2"/>
  <c r="BH46" i="2"/>
  <c r="BI46" i="2"/>
  <c r="J47" i="2"/>
  <c r="N47" i="2"/>
  <c r="BA47" i="2"/>
  <c r="BB47" i="2"/>
  <c r="BC47" i="2"/>
  <c r="BD47" i="2"/>
  <c r="J48" i="2"/>
  <c r="N48" i="2"/>
  <c r="BA48" i="2"/>
  <c r="BB48" i="2"/>
  <c r="BC48" i="2"/>
  <c r="BD48" i="2"/>
  <c r="BE48" i="2"/>
  <c r="BF48" i="2"/>
  <c r="BG48" i="2"/>
  <c r="BH48" i="2"/>
  <c r="BI48" i="2"/>
  <c r="BJ13" i="2" l="1"/>
  <c r="BJ10" i="2"/>
  <c r="BJ40" i="2"/>
  <c r="BJ28" i="2"/>
  <c r="BJ24" i="2"/>
  <c r="BJ12" i="2"/>
  <c r="BJ6" i="2"/>
  <c r="BJ2" i="2"/>
  <c r="BJ44" i="2"/>
  <c r="BJ43" i="2"/>
  <c r="BJ41" i="2"/>
  <c r="BJ35" i="2"/>
  <c r="BJ29" i="2"/>
  <c r="BJ27" i="2"/>
  <c r="BJ25" i="2"/>
  <c r="BJ23" i="2"/>
  <c r="BJ19" i="2"/>
  <c r="BJ15" i="2"/>
  <c r="BJ11" i="2"/>
  <c r="BJ9" i="2"/>
  <c r="BJ7" i="2"/>
  <c r="BJ5" i="2"/>
  <c r="BJ3" i="2"/>
  <c r="BJ46" i="2"/>
  <c r="BJ20" i="2"/>
  <c r="BJ48" i="2"/>
  <c r="BJ42" i="2"/>
  <c r="BJ38" i="2"/>
  <c r="BJ34" i="2"/>
  <c r="BJ30" i="2"/>
  <c r="BJ26" i="2"/>
  <c r="BJ22" i="2"/>
  <c r="BJ18" i="2"/>
  <c r="BJ14" i="2"/>
  <c r="BJ8" i="2"/>
  <c r="BJ4" i="2"/>
  <c r="BJ36" i="2"/>
  <c r="BJ16" i="2"/>
  <c r="BJ37" i="2"/>
  <c r="BJ21" i="2"/>
  <c r="BJ17" i="2"/>
</calcChain>
</file>

<file path=xl/sharedStrings.xml><?xml version="1.0" encoding="utf-8"?>
<sst xmlns="http://schemas.openxmlformats.org/spreadsheetml/2006/main" count="489" uniqueCount="323">
  <si>
    <t>109(C )</t>
  </si>
  <si>
    <t>S3HM14</t>
  </si>
  <si>
    <t>S3MM14</t>
  </si>
  <si>
    <t>Salaverry</t>
  </si>
  <si>
    <t>107(C )</t>
  </si>
  <si>
    <t>S3HM12</t>
  </si>
  <si>
    <t>S3MM12</t>
  </si>
  <si>
    <t>M</t>
  </si>
  <si>
    <t>55(C )</t>
  </si>
  <si>
    <t>S3HM4</t>
  </si>
  <si>
    <t>S3MM4</t>
  </si>
  <si>
    <t>56(C )</t>
  </si>
  <si>
    <t>S3HM5</t>
  </si>
  <si>
    <t>S3MM5</t>
  </si>
  <si>
    <t>54(C )</t>
  </si>
  <si>
    <t>S3HM3</t>
  </si>
  <si>
    <t>S3MM3</t>
  </si>
  <si>
    <t>53(C )</t>
  </si>
  <si>
    <t>S3HM2</t>
  </si>
  <si>
    <t>S3MM2</t>
  </si>
  <si>
    <t>52(C )</t>
  </si>
  <si>
    <t>S3HM1</t>
  </si>
  <si>
    <t>S3MM1</t>
  </si>
  <si>
    <t>108(C )</t>
  </si>
  <si>
    <t>S3HM13</t>
  </si>
  <si>
    <t>S3MM13</t>
  </si>
  <si>
    <t>106(C )</t>
  </si>
  <si>
    <t>S3HM11</t>
  </si>
  <si>
    <t>S3MM11</t>
  </si>
  <si>
    <t>105(C )</t>
  </si>
  <si>
    <t>S3HM10</t>
  </si>
  <si>
    <t>S3MM10</t>
  </si>
  <si>
    <t>104(C )</t>
  </si>
  <si>
    <t>S3HM9</t>
  </si>
  <si>
    <t>S3MM9</t>
  </si>
  <si>
    <t>103(C )</t>
  </si>
  <si>
    <t>S3HM8</t>
  </si>
  <si>
    <t>S3MM8</t>
  </si>
  <si>
    <t>102(C )</t>
  </si>
  <si>
    <t>S3HM7</t>
  </si>
  <si>
    <t>S3MM7</t>
  </si>
  <si>
    <t>101(C )</t>
  </si>
  <si>
    <t>S3HM6</t>
  </si>
  <si>
    <t>S3MM6</t>
  </si>
  <si>
    <t>113(B)</t>
  </si>
  <si>
    <t>S2HM13</t>
  </si>
  <si>
    <t>San José</t>
  </si>
  <si>
    <t>S2XX21</t>
  </si>
  <si>
    <t>S2MM44</t>
  </si>
  <si>
    <t>S2MM45</t>
  </si>
  <si>
    <t>110(B)</t>
  </si>
  <si>
    <t>S2HM10</t>
  </si>
  <si>
    <t>S2MM40</t>
  </si>
  <si>
    <t>69(B)</t>
  </si>
  <si>
    <t>S2XX20</t>
  </si>
  <si>
    <t>S2XX19</t>
  </si>
  <si>
    <t>67(B)</t>
  </si>
  <si>
    <t>S2XX16</t>
  </si>
  <si>
    <t>S2XX15</t>
  </si>
  <si>
    <t>77(B)</t>
  </si>
  <si>
    <t>S2XX35</t>
  </si>
  <si>
    <t>S2XX34</t>
  </si>
  <si>
    <t>76(B)</t>
  </si>
  <si>
    <t>S2XX33</t>
  </si>
  <si>
    <t>S2XX32</t>
  </si>
  <si>
    <t>75(B)</t>
  </si>
  <si>
    <t>S2XX3</t>
  </si>
  <si>
    <t>S2XX31</t>
  </si>
  <si>
    <t>73(B)</t>
  </si>
  <si>
    <t>S2XX28</t>
  </si>
  <si>
    <t>S2XX27</t>
  </si>
  <si>
    <t>71(B)</t>
  </si>
  <si>
    <t>S2XX24</t>
  </si>
  <si>
    <t>S2XX23</t>
  </si>
  <si>
    <t>68(B)</t>
  </si>
  <si>
    <t>S2XX18</t>
  </si>
  <si>
    <t>S2XX17</t>
  </si>
  <si>
    <t>66(B)</t>
  </si>
  <si>
    <t>S2XX14</t>
  </si>
  <si>
    <t>S2XX13</t>
  </si>
  <si>
    <t>65(B)</t>
  </si>
  <si>
    <t>S2XX12</t>
  </si>
  <si>
    <t>S2XX11</t>
  </si>
  <si>
    <t>64(B)</t>
  </si>
  <si>
    <t>S2XX10</t>
  </si>
  <si>
    <t>S2XX9</t>
  </si>
  <si>
    <t>63(B)</t>
  </si>
  <si>
    <t>S2XX8</t>
  </si>
  <si>
    <t>S2XX7</t>
  </si>
  <si>
    <t>62(B)</t>
  </si>
  <si>
    <t>S2XX6</t>
  </si>
  <si>
    <t>S2XX5</t>
  </si>
  <si>
    <t>118(B)</t>
  </si>
  <si>
    <t>S2HM18</t>
  </si>
  <si>
    <t>S2MM48</t>
  </si>
  <si>
    <t>112(B)</t>
  </si>
  <si>
    <t>S2HM12</t>
  </si>
  <si>
    <t>S2MM42</t>
  </si>
  <si>
    <t>S1HM5</t>
  </si>
  <si>
    <t>Máncora</t>
  </si>
  <si>
    <t>S1HM3</t>
  </si>
  <si>
    <t>S2HM1</t>
  </si>
  <si>
    <t>96(A)</t>
  </si>
  <si>
    <t>S1HM15</t>
  </si>
  <si>
    <t>S1MX15</t>
  </si>
  <si>
    <t>95(A)</t>
  </si>
  <si>
    <t>S1HM14</t>
  </si>
  <si>
    <t>S1MX14</t>
  </si>
  <si>
    <t>92(A)</t>
  </si>
  <si>
    <t>S1HM11</t>
  </si>
  <si>
    <t>S1MX11</t>
  </si>
  <si>
    <t>91(A)</t>
  </si>
  <si>
    <t>S1HM10</t>
  </si>
  <si>
    <t>S1MX10</t>
  </si>
  <si>
    <t>87(A)</t>
  </si>
  <si>
    <t>S2HM8</t>
  </si>
  <si>
    <t>SXMM2</t>
  </si>
  <si>
    <t>85(A)</t>
  </si>
  <si>
    <t>S2HM6</t>
  </si>
  <si>
    <t>SXMM8</t>
  </si>
  <si>
    <t>84(A)</t>
  </si>
  <si>
    <t>S2HM5</t>
  </si>
  <si>
    <t>SXMM7</t>
  </si>
  <si>
    <t>83(A)</t>
  </si>
  <si>
    <t>S2HM4</t>
  </si>
  <si>
    <t>SXMM5</t>
  </si>
  <si>
    <t>81(A)</t>
  </si>
  <si>
    <t>S2HM2</t>
  </si>
  <si>
    <t>SXMM4</t>
  </si>
  <si>
    <t>100(A)</t>
  </si>
  <si>
    <t>S1HM20</t>
  </si>
  <si>
    <t>SXMM3</t>
  </si>
  <si>
    <t>MUS_Shann</t>
  </si>
  <si>
    <t>MUS_AGT</t>
  </si>
  <si>
    <t>MUS_AGPI3</t>
  </si>
  <si>
    <t>MUS_AGMI</t>
  </si>
  <si>
    <t>MUS_AGS</t>
  </si>
  <si>
    <t>Mus_mg-gDW_C22:6n3</t>
  </si>
  <si>
    <t>Mus_mg-gDW_C22:0</t>
  </si>
  <si>
    <t>Mus_mg-gDW_C20:5n3</t>
  </si>
  <si>
    <t>Mus_mg-gDW_C18:1n9</t>
  </si>
  <si>
    <t>Mus_mg-gDW_C18:0</t>
  </si>
  <si>
    <t>Mus_mg-gDW_C16:1</t>
  </si>
  <si>
    <t>Mus_mg-gDW_C16:0</t>
  </si>
  <si>
    <t>Mus_mg-gDW_C14:0</t>
  </si>
  <si>
    <t>Mus_mg-gDW_C11:0</t>
  </si>
  <si>
    <t>C:N</t>
  </si>
  <si>
    <t>MUS_d15NAir_‰</t>
  </si>
  <si>
    <t>MUS_d13CVPDB_‰</t>
  </si>
  <si>
    <t>Sam</t>
  </si>
  <si>
    <t>Longnose anchovy</t>
  </si>
  <si>
    <t>Anchoa nasus</t>
  </si>
  <si>
    <t>S3MP14</t>
  </si>
  <si>
    <t>Pam</t>
  </si>
  <si>
    <t>Paloma pompano</t>
  </si>
  <si>
    <t>Trachinotus paitensis</t>
  </si>
  <si>
    <t>S3MP11</t>
  </si>
  <si>
    <t>Len</t>
  </si>
  <si>
    <t>Drab tonguefish</t>
  </si>
  <si>
    <t>Symphurus melanurus</t>
  </si>
  <si>
    <t>S2MP1X</t>
  </si>
  <si>
    <t>Gal</t>
  </si>
  <si>
    <t>Point-tuza croaker</t>
  </si>
  <si>
    <t>Ophioscion scierus</t>
  </si>
  <si>
    <t>S3MP16</t>
  </si>
  <si>
    <t>Cal</t>
  </si>
  <si>
    <t>Jumbo squid</t>
  </si>
  <si>
    <t>Dosidicus gigas</t>
  </si>
  <si>
    <t>S1MP7</t>
  </si>
  <si>
    <t>S1MP6</t>
  </si>
  <si>
    <t>S1MP5</t>
  </si>
  <si>
    <t>Pin</t>
  </si>
  <si>
    <t>Peruvian morwong</t>
  </si>
  <si>
    <t>Cheilodactylus variegatus</t>
  </si>
  <si>
    <t>S3MP12</t>
  </si>
  <si>
    <t>S3MP6</t>
  </si>
  <si>
    <t>Moj</t>
  </si>
  <si>
    <t>Minor stardrum</t>
  </si>
  <si>
    <t>Stellifer minor</t>
  </si>
  <si>
    <t>S2MP8X</t>
  </si>
  <si>
    <t>S2MP6X</t>
  </si>
  <si>
    <t>Mób</t>
  </si>
  <si>
    <t>Spinetail mobula</t>
  </si>
  <si>
    <t>Mobula japanica</t>
  </si>
  <si>
    <t>S1MP3</t>
  </si>
  <si>
    <t>S1MP2</t>
  </si>
  <si>
    <t>Mer</t>
  </si>
  <si>
    <t>South Pacific Hake</t>
  </si>
  <si>
    <t>Merluccius gayi</t>
  </si>
  <si>
    <t>S3MP17</t>
  </si>
  <si>
    <t>S3MP8</t>
  </si>
  <si>
    <t>S2MP2X</t>
  </si>
  <si>
    <t>S2MP3X</t>
  </si>
  <si>
    <t>Mac</t>
  </si>
  <si>
    <t>Flathead grey mullet</t>
  </si>
  <si>
    <t>Ethmidium maculatum</t>
  </si>
  <si>
    <t>S3MP7</t>
  </si>
  <si>
    <t>Pacific menhaden</t>
  </si>
  <si>
    <t>S3MP3</t>
  </si>
  <si>
    <t>Lis</t>
  </si>
  <si>
    <t>Mugil cephalus</t>
  </si>
  <si>
    <t>S3MP9</t>
  </si>
  <si>
    <t>S3MP4</t>
  </si>
  <si>
    <t>Coc</t>
  </si>
  <si>
    <t>Suco croaker</t>
  </si>
  <si>
    <t>Paralonchurus dumerilii</t>
  </si>
  <si>
    <t>S3MP10</t>
  </si>
  <si>
    <t>S3MP18</t>
  </si>
  <si>
    <t>Cac</t>
  </si>
  <si>
    <t>Peruvian weakfish</t>
  </si>
  <si>
    <t>Cynoscion analis</t>
  </si>
  <si>
    <t>S3MP15</t>
  </si>
  <si>
    <t>S3MP2</t>
  </si>
  <si>
    <t>Bon</t>
  </si>
  <si>
    <t>Striped bonito</t>
  </si>
  <si>
    <t>Sarda chiliensis</t>
  </si>
  <si>
    <t>S1MP1</t>
  </si>
  <si>
    <t>S2MP2</t>
  </si>
  <si>
    <t>S2MP1</t>
  </si>
  <si>
    <t>Anc</t>
  </si>
  <si>
    <t>Peruvian anchovy</t>
  </si>
  <si>
    <t>Engraulis ringens</t>
  </si>
  <si>
    <t>S3MP13</t>
  </si>
  <si>
    <t>S3MP1</t>
  </si>
  <si>
    <t>S2MP4X</t>
  </si>
  <si>
    <t>S2MP7X</t>
  </si>
  <si>
    <t>S2MP5X</t>
  </si>
  <si>
    <t>TAG</t>
  </si>
  <si>
    <t>TAGPI</t>
  </si>
  <si>
    <t>TAGPI3</t>
  </si>
  <si>
    <t>TAGMI</t>
  </si>
  <si>
    <t>TAGS</t>
  </si>
  <si>
    <t>C24:1</t>
  </si>
  <si>
    <t>C24:0</t>
  </si>
  <si>
    <t>C22:6n3</t>
  </si>
  <si>
    <t>C23:0</t>
  </si>
  <si>
    <t>C22:2</t>
  </si>
  <si>
    <t>C22:1n9</t>
  </si>
  <si>
    <t>C22:0</t>
  </si>
  <si>
    <t>C20:5n3</t>
  </si>
  <si>
    <t>C20:3n3</t>
  </si>
  <si>
    <t>C20:3n6</t>
  </si>
  <si>
    <t>C20:2</t>
  </si>
  <si>
    <t>C20:1</t>
  </si>
  <si>
    <t>C20:0</t>
  </si>
  <si>
    <t>C18:3n3</t>
  </si>
  <si>
    <t>C18:3n6</t>
  </si>
  <si>
    <t>C18:2n6t</t>
  </si>
  <si>
    <t>C18:2n6c</t>
  </si>
  <si>
    <t>C18:1n9</t>
  </si>
  <si>
    <t>C18:0</t>
  </si>
  <si>
    <t>C17:1</t>
  </si>
  <si>
    <t>C17:0</t>
  </si>
  <si>
    <t>C16:1</t>
  </si>
  <si>
    <t>C16:0</t>
  </si>
  <si>
    <t>C15:1</t>
  </si>
  <si>
    <t>C15:0</t>
  </si>
  <si>
    <t>C14:1</t>
  </si>
  <si>
    <t>C14:0</t>
  </si>
  <si>
    <t>C13:0</t>
  </si>
  <si>
    <t>C12:0</t>
  </si>
  <si>
    <t>C11:0</t>
  </si>
  <si>
    <t>C10:0</t>
  </si>
  <si>
    <t>C8:0</t>
  </si>
  <si>
    <t>mg-gDW_C6:0</t>
  </si>
  <si>
    <t>d15NAir_‰</t>
  </si>
  <si>
    <t>d13CVPDB_‰</t>
  </si>
  <si>
    <t>N</t>
  </si>
  <si>
    <t>Site</t>
  </si>
  <si>
    <t>Muscle (MUS)</t>
  </si>
  <si>
    <t>Liver (LIV)</t>
  </si>
  <si>
    <t>Individual</t>
  </si>
  <si>
    <t>Total_Length</t>
  </si>
  <si>
    <t>Sex</t>
  </si>
  <si>
    <t>MUS_d15NAir_‰_CORRECTED</t>
  </si>
  <si>
    <t>LIV_d13CVPDB_‰</t>
  </si>
  <si>
    <t>LIV_d15NAir_‰</t>
  </si>
  <si>
    <t>LIV_d15NAir_‰_CORRECTED</t>
  </si>
  <si>
    <t>Liv_mg-gDW_C11:0</t>
  </si>
  <si>
    <t>Liv_mg-gDW_C12:0</t>
  </si>
  <si>
    <t>Liv_mg-gDW_C13:0</t>
  </si>
  <si>
    <t>Liv_mg-gDW_C14:0</t>
  </si>
  <si>
    <t>Liv_mg-gDW_C14:1</t>
  </si>
  <si>
    <t>Liv_mg-gDW_C15:0</t>
  </si>
  <si>
    <t>Liv_mg-gDW_C16:0</t>
  </si>
  <si>
    <t>Liv_mg-gDW_C16:1</t>
  </si>
  <si>
    <t>Liv_mg-gDW_C17:0</t>
  </si>
  <si>
    <t>Liv_mg-gDW_C17:1</t>
  </si>
  <si>
    <t>Liv_mg-gDW_C18:0</t>
  </si>
  <si>
    <t>Liv_mg-gDW_C18:1n9</t>
  </si>
  <si>
    <t>Liv_mg-gDW_C18:2n6c</t>
  </si>
  <si>
    <t>Liv_mg-gDW_C18:2n6t</t>
  </si>
  <si>
    <t>Liv_mg-gDW_C18:3n6</t>
  </si>
  <si>
    <t>Liv_mg-gDW_C18:3n3</t>
  </si>
  <si>
    <t>Liv_mg-gDW_C20:0</t>
  </si>
  <si>
    <t>Liv_mg-gDW_C20:1</t>
  </si>
  <si>
    <t>Liv_mg-gDW_C20:2</t>
  </si>
  <si>
    <t>Liv_mg-gDW_C20:3n6</t>
  </si>
  <si>
    <t>Liv_mg-gDW_C20:3n3</t>
  </si>
  <si>
    <t>Liv_mg-gDW_C20:5n3</t>
  </si>
  <si>
    <t>Liv_mg-gDW_C22:0</t>
  </si>
  <si>
    <t>Liv_mg-gDW_C22:1n9</t>
  </si>
  <si>
    <t>Liv_mg-gDW_C23:0</t>
  </si>
  <si>
    <t>Liv_mg-gDW_C22:6n3</t>
  </si>
  <si>
    <t>Liv_mg-gDW_C24:0</t>
  </si>
  <si>
    <t>Liv_mg-gDW_C24:1</t>
  </si>
  <si>
    <t>LIV_AGS</t>
  </si>
  <si>
    <t>LIV_AGPI3</t>
  </si>
  <si>
    <t>LIV_AGMI</t>
  </si>
  <si>
    <t>LIV_AGPI6</t>
  </si>
  <si>
    <t>LIV_AGPI</t>
  </si>
  <si>
    <t>LIV_AGT</t>
  </si>
  <si>
    <t>LIV_Shann</t>
  </si>
  <si>
    <t>Number</t>
  </si>
  <si>
    <t>Code</t>
  </si>
  <si>
    <t>TL_avr_sp</t>
  </si>
  <si>
    <t>Lipid_weigth_mg</t>
  </si>
  <si>
    <t>Total_Lipid_DW</t>
  </si>
  <si>
    <t>Energy_Jlip</t>
  </si>
  <si>
    <t>Species_name</t>
  </si>
  <si>
    <t>Common_name</t>
  </si>
  <si>
    <t>Abbrev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</si>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</sst>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0.0"/>
    <numFmt numFmtId="166" formatCode="##0.0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8EAADB"/>
      </patternFill>
    </fill>
    <fill>
      <patternFill patternType="solid">
        <fgColor theme="9" tint="0.39997558519241921"/>
        <bgColor rgb="FF8EAAD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91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1" xfId="1" applyBorder="1"/>
    <xf numFmtId="164" fontId="1" fillId="0" borderId="0" xfId="1" applyNumberFormat="1"/>
    <xf numFmtId="164" fontId="1" fillId="0" borderId="1" xfId="1" applyNumberFormat="1" applyBorder="1"/>
    <xf numFmtId="165" fontId="2" fillId="0" borderId="0" xfId="1" applyNumberFormat="1" applyFont="1"/>
    <xf numFmtId="164" fontId="3" fillId="0" borderId="0" xfId="1" applyNumberFormat="1" applyFont="1"/>
    <xf numFmtId="0" fontId="1" fillId="2" borderId="0" xfId="1" applyFill="1"/>
    <xf numFmtId="0" fontId="1" fillId="3" borderId="0" xfId="1" applyFill="1"/>
    <xf numFmtId="0" fontId="3" fillId="0" borderId="0" xfId="1" applyFont="1"/>
    <xf numFmtId="0" fontId="1" fillId="4" borderId="0" xfId="1" applyFill="1"/>
    <xf numFmtId="164" fontId="4" fillId="0" borderId="0" xfId="1" applyNumberFormat="1" applyFont="1"/>
    <xf numFmtId="164" fontId="4" fillId="0" borderId="1" xfId="1" applyNumberFormat="1" applyFont="1" applyBorder="1"/>
    <xf numFmtId="165" fontId="2" fillId="0" borderId="1" xfId="1" applyNumberFormat="1" applyFont="1" applyBorder="1"/>
    <xf numFmtId="0" fontId="1" fillId="5" borderId="0" xfId="1" applyFill="1"/>
    <xf numFmtId="166" fontId="2" fillId="0" borderId="0" xfId="1" applyNumberFormat="1" applyFont="1"/>
    <xf numFmtId="0" fontId="1" fillId="6" borderId="0" xfId="1" applyFill="1"/>
    <xf numFmtId="0" fontId="1" fillId="7" borderId="0" xfId="1" applyFill="1"/>
    <xf numFmtId="0" fontId="1" fillId="8" borderId="0" xfId="1" applyFill="1"/>
    <xf numFmtId="0" fontId="1" fillId="9" borderId="0" xfId="1" applyFill="1"/>
    <xf numFmtId="0" fontId="1" fillId="10" borderId="0" xfId="1" applyFill="1"/>
    <xf numFmtId="0" fontId="1" fillId="10" borderId="1" xfId="1" applyFill="1" applyBorder="1"/>
    <xf numFmtId="0" fontId="3" fillId="11" borderId="0" xfId="1" applyFont="1" applyFill="1"/>
    <xf numFmtId="0" fontId="3" fillId="11" borderId="1" xfId="1" applyFont="1" applyFill="1" applyBorder="1"/>
    <xf numFmtId="0" fontId="3" fillId="12" borderId="0" xfId="1" applyFont="1" applyFill="1"/>
    <xf numFmtId="0" fontId="1" fillId="13" borderId="0" xfId="1" applyFill="1"/>
    <xf numFmtId="0" fontId="1" fillId="13" borderId="1" xfId="1" applyFill="1" applyBorder="1"/>
    <xf numFmtId="166" fontId="5" fillId="0" borderId="0" xfId="1" applyNumberFormat="1" applyFont="1"/>
    <xf numFmtId="167" fontId="1" fillId="0" borderId="1" xfId="1" applyNumberFormat="1" applyBorder="1"/>
    <xf numFmtId="0" fontId="1" fillId="14" borderId="0" xfId="1" applyFill="1"/>
    <xf numFmtId="0" fontId="1" fillId="15" borderId="0" xfId="1" applyFill="1"/>
    <xf numFmtId="0" fontId="1" fillId="16" borderId="0" xfId="1" applyFill="1"/>
    <xf numFmtId="0" fontId="1" fillId="12" borderId="0" xfId="1" applyFill="1"/>
    <xf numFmtId="0" fontId="1" fillId="12" borderId="1" xfId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8"/>
  <sheetViews>
    <sheetView tabSelected="1" zoomScale="80" zoomScaleNormal="80" workbookViewId="0">
      <pane xSplit="2" ySplit="1" topLeftCell="BA32" activePane="bottomRight" state="frozen"/>
      <selection pane="topRight" activeCell="C1" sqref="C1"/>
      <selection pane="bottomLeft" activeCell="A2" sqref="A2"/>
      <selection pane="bottomRight" activeCell="G53" sqref="G53"/>
    </sheetView>
  </sheetViews>
  <sheetFormatPr baseColWidth="10" defaultColWidth="11.42578125" defaultRowHeight="15" x14ac:dyDescent="0.25"/>
  <cols>
    <col min="1" max="1" width="8.28515625" style="1" bestFit="1" customWidth="1"/>
    <col min="2" max="2" width="9.140625" style="1" bestFit="1" customWidth="1"/>
    <col min="3" max="3" width="14.5703125" style="1" customWidth="1"/>
    <col min="4" max="7" width="11.42578125" style="1"/>
    <col min="8" max="8" width="11.42578125" style="2"/>
    <col min="9" max="11" width="11.42578125" style="1"/>
    <col min="12" max="12" width="11.42578125" style="2"/>
    <col min="13" max="15" width="11.42578125" style="1"/>
    <col min="16" max="16" width="11.42578125" style="2"/>
    <col min="17" max="16384" width="11.42578125" style="1"/>
  </cols>
  <sheetData>
    <row r="1" spans="1:64" x14ac:dyDescent="0.25">
      <c r="A1" s="1" t="s">
        <v>267</v>
      </c>
      <c r="B1" s="1" t="s">
        <v>268</v>
      </c>
      <c r="C1" s="1" t="s">
        <v>269</v>
      </c>
      <c r="D1" s="1" t="s">
        <v>270</v>
      </c>
      <c r="E1" s="1" t="s">
        <v>271</v>
      </c>
      <c r="F1" s="1" t="s">
        <v>272</v>
      </c>
      <c r="G1" s="1" t="s">
        <v>273</v>
      </c>
      <c r="H1" s="26" t="s">
        <v>148</v>
      </c>
      <c r="I1" s="25" t="s">
        <v>147</v>
      </c>
      <c r="J1" s="25" t="s">
        <v>274</v>
      </c>
      <c r="K1" s="24" t="s">
        <v>146</v>
      </c>
      <c r="L1" s="23" t="s">
        <v>275</v>
      </c>
      <c r="M1" s="22" t="s">
        <v>276</v>
      </c>
      <c r="N1" s="22" t="s">
        <v>277</v>
      </c>
      <c r="O1" s="22" t="s">
        <v>146</v>
      </c>
      <c r="P1" s="21" t="s">
        <v>145</v>
      </c>
      <c r="Q1" s="20" t="s">
        <v>144</v>
      </c>
      <c r="R1" s="20" t="s">
        <v>143</v>
      </c>
      <c r="S1" s="20" t="s">
        <v>142</v>
      </c>
      <c r="T1" s="20" t="s">
        <v>141</v>
      </c>
      <c r="U1" s="20" t="s">
        <v>140</v>
      </c>
      <c r="V1" s="20" t="s">
        <v>139</v>
      </c>
      <c r="W1" s="20" t="s">
        <v>138</v>
      </c>
      <c r="X1" s="20" t="s">
        <v>137</v>
      </c>
      <c r="Y1" s="19" t="s">
        <v>278</v>
      </c>
      <c r="Z1" s="19" t="s">
        <v>279</v>
      </c>
      <c r="AA1" s="19" t="s">
        <v>280</v>
      </c>
      <c r="AB1" s="19" t="s">
        <v>281</v>
      </c>
      <c r="AC1" s="19" t="s">
        <v>282</v>
      </c>
      <c r="AD1" s="19" t="s">
        <v>283</v>
      </c>
      <c r="AE1" s="19" t="s">
        <v>284</v>
      </c>
      <c r="AF1" s="19" t="s">
        <v>285</v>
      </c>
      <c r="AG1" s="19" t="s">
        <v>286</v>
      </c>
      <c r="AH1" s="19" t="s">
        <v>287</v>
      </c>
      <c r="AI1" s="19" t="s">
        <v>288</v>
      </c>
      <c r="AJ1" s="19" t="s">
        <v>289</v>
      </c>
      <c r="AK1" s="19" t="s">
        <v>290</v>
      </c>
      <c r="AL1" s="19" t="s">
        <v>291</v>
      </c>
      <c r="AM1" s="19" t="s">
        <v>292</v>
      </c>
      <c r="AN1" s="19" t="s">
        <v>293</v>
      </c>
      <c r="AO1" s="19" t="s">
        <v>294</v>
      </c>
      <c r="AP1" s="19" t="s">
        <v>295</v>
      </c>
      <c r="AQ1" s="19" t="s">
        <v>296</v>
      </c>
      <c r="AR1" s="19" t="s">
        <v>297</v>
      </c>
      <c r="AS1" s="19" t="s">
        <v>298</v>
      </c>
      <c r="AT1" s="19" t="s">
        <v>299</v>
      </c>
      <c r="AU1" s="19" t="s">
        <v>300</v>
      </c>
      <c r="AV1" s="19" t="s">
        <v>301</v>
      </c>
      <c r="AW1" s="19" t="s">
        <v>302</v>
      </c>
      <c r="AX1" s="19" t="s">
        <v>303</v>
      </c>
      <c r="AY1" s="19" t="s">
        <v>304</v>
      </c>
      <c r="AZ1" s="19" t="s">
        <v>305</v>
      </c>
      <c r="BA1" s="18" t="s">
        <v>136</v>
      </c>
      <c r="BB1" s="18" t="s">
        <v>135</v>
      </c>
      <c r="BC1" s="18" t="s">
        <v>134</v>
      </c>
      <c r="BD1" s="18" t="s">
        <v>133</v>
      </c>
      <c r="BE1" s="17" t="s">
        <v>306</v>
      </c>
      <c r="BF1" s="17" t="s">
        <v>308</v>
      </c>
      <c r="BG1" s="17" t="s">
        <v>307</v>
      </c>
      <c r="BH1" s="17" t="s">
        <v>309</v>
      </c>
      <c r="BI1" s="17" t="s">
        <v>310</v>
      </c>
      <c r="BJ1" s="17" t="s">
        <v>311</v>
      </c>
      <c r="BK1" s="16" t="s">
        <v>132</v>
      </c>
      <c r="BL1" s="16" t="s">
        <v>312</v>
      </c>
    </row>
    <row r="2" spans="1:64" x14ac:dyDescent="0.25">
      <c r="A2" s="8">
        <v>1</v>
      </c>
      <c r="B2" s="14" t="s">
        <v>99</v>
      </c>
      <c r="C2" s="1" t="s">
        <v>131</v>
      </c>
      <c r="D2" s="1" t="s">
        <v>130</v>
      </c>
      <c r="E2" s="1" t="s">
        <v>129</v>
      </c>
      <c r="F2" s="1">
        <v>112</v>
      </c>
      <c r="G2" s="3"/>
      <c r="H2" s="4">
        <v>-16.190274289287682</v>
      </c>
      <c r="I2" s="3">
        <v>14.138927141629294</v>
      </c>
      <c r="J2" s="3">
        <f t="shared" ref="J2:J11" si="0">0.984*I2+2.063</f>
        <v>15.975704307363225</v>
      </c>
      <c r="K2" s="15">
        <v>3.2097185481986159</v>
      </c>
      <c r="L2" s="13">
        <v>-20.942709650838587</v>
      </c>
      <c r="M2" s="5">
        <v>12.085618158904259</v>
      </c>
      <c r="N2" s="5">
        <f t="shared" ref="N2:N21" si="1">0.984*M2+2.063</f>
        <v>13.955248268361791</v>
      </c>
      <c r="O2" s="5">
        <v>7.3566798758548781</v>
      </c>
      <c r="P2" s="2">
        <v>0</v>
      </c>
      <c r="Q2" s="1">
        <v>0</v>
      </c>
      <c r="R2" s="1">
        <v>1.2317499999999999</v>
      </c>
      <c r="S2" s="1">
        <v>0</v>
      </c>
      <c r="T2" s="1">
        <v>0.80600000000000005</v>
      </c>
      <c r="U2" s="1">
        <v>0</v>
      </c>
      <c r="V2" s="1">
        <v>0</v>
      </c>
      <c r="W2" s="1">
        <v>0</v>
      </c>
      <c r="X2" s="1">
        <v>0</v>
      </c>
      <c r="Y2" s="3">
        <v>0</v>
      </c>
      <c r="Z2" s="3">
        <v>0</v>
      </c>
      <c r="AA2" s="3">
        <v>0</v>
      </c>
      <c r="AB2" s="3">
        <v>7.6367500000000001</v>
      </c>
      <c r="AC2" s="3">
        <v>0</v>
      </c>
      <c r="AD2" s="3">
        <v>2.2427500000000005</v>
      </c>
      <c r="AE2" s="3">
        <v>73.317499999999995</v>
      </c>
      <c r="AF2" s="3">
        <v>9.3732499999999987</v>
      </c>
      <c r="AG2" s="3">
        <v>4.2902500000000003</v>
      </c>
      <c r="AH2" s="3">
        <v>0</v>
      </c>
      <c r="AI2" s="3">
        <v>26.15475</v>
      </c>
      <c r="AJ2" s="3">
        <v>31.020249999999997</v>
      </c>
      <c r="AK2" s="1">
        <v>0</v>
      </c>
      <c r="AL2" s="1">
        <v>2.0874999999999999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5.7140000000000004</v>
      </c>
      <c r="AU2" s="1">
        <v>0</v>
      </c>
      <c r="AV2" s="1">
        <v>0</v>
      </c>
      <c r="AW2" s="1">
        <v>0</v>
      </c>
      <c r="AX2" s="1">
        <v>24.41075</v>
      </c>
      <c r="AY2" s="1">
        <v>0</v>
      </c>
      <c r="AZ2" s="1">
        <v>0</v>
      </c>
      <c r="BA2" s="1">
        <f t="shared" ref="BA2:BA11" si="2">SUM(P2,Q2,R2,T2,W2)</f>
        <v>2.03775</v>
      </c>
      <c r="BB2" s="1">
        <f t="shared" ref="BB2:BB11" si="3">SUM(S2,U2)</f>
        <v>0</v>
      </c>
      <c r="BC2" s="1">
        <f t="shared" ref="BC2:BC11" si="4">SUM(V2,X2)</f>
        <v>0</v>
      </c>
      <c r="BD2" s="1">
        <f t="shared" ref="BD2:BD11" si="5">SUM(P2:X2)</f>
        <v>2.03775</v>
      </c>
      <c r="BE2" s="3">
        <f t="shared" ref="BE2:BE30" si="6">SUM(Y2,Z2,AA2,AB2,AD2,AE2,AG2,AI2,AO2,AU2,AW2,AY2)</f>
        <v>113.642</v>
      </c>
      <c r="BF2" s="3">
        <f t="shared" ref="BF2:BF30" si="7">SUM(AC2,AF2,AH2,AJ2,AP2,AV2,AZ2)</f>
        <v>40.393499999999996</v>
      </c>
      <c r="BG2" s="1">
        <f t="shared" ref="BG2:BG30" si="8">SUM(AN2,AS2,AT2,AX2)</f>
        <v>30.124749999999999</v>
      </c>
      <c r="BH2" s="1">
        <f t="shared" ref="BH2:BH30" si="9">SUM(AK2,AL2,AM2,AR2)</f>
        <v>2.0874999999999999</v>
      </c>
      <c r="BI2" s="1">
        <f t="shared" ref="BI2:BI30" si="10">SUM(AK2,AL2,AM2,AN2,AQ2,AR2,AS2,AT2,AX2)</f>
        <v>32.212249999999997</v>
      </c>
      <c r="BJ2" s="3">
        <f t="shared" ref="BJ2:BJ30" si="11">SUM(BE2,BF2,BI2)</f>
        <v>186.24775</v>
      </c>
      <c r="BK2" s="1">
        <v>0.67115937831209904</v>
      </c>
      <c r="BL2" s="1">
        <v>1.78624999564361</v>
      </c>
    </row>
    <row r="3" spans="1:64" x14ac:dyDescent="0.25">
      <c r="A3" s="8">
        <v>2</v>
      </c>
      <c r="B3" s="14" t="s">
        <v>99</v>
      </c>
      <c r="C3" s="1" t="s">
        <v>128</v>
      </c>
      <c r="D3" s="1" t="s">
        <v>127</v>
      </c>
      <c r="E3" s="1" t="s">
        <v>126</v>
      </c>
      <c r="F3" s="1">
        <v>117</v>
      </c>
      <c r="H3" s="4">
        <v>-16.154301038173386</v>
      </c>
      <c r="I3" s="3">
        <v>14.59208284851459</v>
      </c>
      <c r="J3" s="3">
        <f t="shared" si="0"/>
        <v>16.421609522938354</v>
      </c>
      <c r="K3" s="15">
        <v>3.1560481499382118</v>
      </c>
      <c r="L3" s="13">
        <v>-18.569066537342398</v>
      </c>
      <c r="M3" s="5">
        <v>12.192176643773553</v>
      </c>
      <c r="N3" s="5">
        <f t="shared" si="1"/>
        <v>14.060101817473177</v>
      </c>
      <c r="O3" s="5">
        <v>4.7221679407872852</v>
      </c>
      <c r="P3" s="2">
        <v>0</v>
      </c>
      <c r="Q3" s="1">
        <v>0</v>
      </c>
      <c r="R3" s="1">
        <v>1.6767499999999997</v>
      </c>
      <c r="S3" s="1">
        <v>0</v>
      </c>
      <c r="T3" s="1">
        <v>0.93275000000000008</v>
      </c>
      <c r="U3" s="1">
        <v>0</v>
      </c>
      <c r="V3" s="1">
        <v>0</v>
      </c>
      <c r="W3" s="1">
        <v>0</v>
      </c>
      <c r="X3" s="1">
        <v>0</v>
      </c>
      <c r="Y3" s="3">
        <v>0</v>
      </c>
      <c r="Z3" s="3">
        <v>0</v>
      </c>
      <c r="AA3" s="3">
        <v>0</v>
      </c>
      <c r="AB3" s="3">
        <v>3.4039999999999999</v>
      </c>
      <c r="AC3" s="3">
        <v>0</v>
      </c>
      <c r="AD3" s="3">
        <v>1.4664999999999999</v>
      </c>
      <c r="AE3" s="3">
        <v>58.522500000000001</v>
      </c>
      <c r="AF3" s="3">
        <v>3.7090000000000005</v>
      </c>
      <c r="AG3" s="3">
        <v>2.1495000000000002</v>
      </c>
      <c r="AH3" s="3">
        <v>0</v>
      </c>
      <c r="AI3" s="3">
        <v>22.340499999999995</v>
      </c>
      <c r="AJ3" s="3">
        <v>15.523999999999999</v>
      </c>
      <c r="AK3" s="1">
        <v>0</v>
      </c>
      <c r="AL3" s="1">
        <v>1.0580000000000001</v>
      </c>
      <c r="AM3" s="1">
        <v>0</v>
      </c>
      <c r="AN3" s="1">
        <v>1.034</v>
      </c>
      <c r="AO3" s="1">
        <v>0</v>
      </c>
      <c r="AP3" s="1">
        <v>3.077</v>
      </c>
      <c r="AQ3" s="1">
        <v>0</v>
      </c>
      <c r="AR3" s="1">
        <v>0</v>
      </c>
      <c r="AS3" s="1">
        <v>1.6705000000000001</v>
      </c>
      <c r="AT3" s="1">
        <v>3.4409999999999994</v>
      </c>
      <c r="AU3" s="1">
        <v>0</v>
      </c>
      <c r="AV3" s="1">
        <v>0</v>
      </c>
      <c r="AW3" s="1">
        <v>3.5819999999999999</v>
      </c>
      <c r="AX3" s="1">
        <v>8.6110000000000024</v>
      </c>
      <c r="AY3" s="1">
        <v>0</v>
      </c>
      <c r="AZ3" s="1">
        <v>2.9804999999999997</v>
      </c>
      <c r="BA3" s="1">
        <f t="shared" si="2"/>
        <v>2.6094999999999997</v>
      </c>
      <c r="BB3" s="1">
        <f t="shared" si="3"/>
        <v>0</v>
      </c>
      <c r="BC3" s="1">
        <f t="shared" si="4"/>
        <v>0</v>
      </c>
      <c r="BD3" s="1">
        <f t="shared" si="5"/>
        <v>2.6094999999999997</v>
      </c>
      <c r="BE3" s="3">
        <f t="shared" si="6"/>
        <v>91.464999999999989</v>
      </c>
      <c r="BF3" s="3">
        <f t="shared" si="7"/>
        <v>25.290500000000002</v>
      </c>
      <c r="BG3" s="1">
        <f t="shared" si="8"/>
        <v>14.756500000000003</v>
      </c>
      <c r="BH3" s="1">
        <f t="shared" si="9"/>
        <v>1.0580000000000001</v>
      </c>
      <c r="BI3" s="1">
        <f t="shared" si="10"/>
        <v>15.814500000000002</v>
      </c>
      <c r="BJ3" s="3">
        <f t="shared" si="11"/>
        <v>132.57</v>
      </c>
      <c r="BK3" s="1">
        <v>0.65193334493672905</v>
      </c>
      <c r="BL3" s="1">
        <v>1.8970796305653901</v>
      </c>
    </row>
    <row r="4" spans="1:64" x14ac:dyDescent="0.25">
      <c r="A4" s="8">
        <v>3</v>
      </c>
      <c r="B4" s="14" t="s">
        <v>99</v>
      </c>
      <c r="C4" s="1" t="s">
        <v>125</v>
      </c>
      <c r="D4" s="1" t="s">
        <v>124</v>
      </c>
      <c r="E4" s="1" t="s">
        <v>123</v>
      </c>
      <c r="F4" s="1">
        <v>115</v>
      </c>
      <c r="G4" s="3"/>
      <c r="H4" s="4">
        <v>-16.618841484628071</v>
      </c>
      <c r="I4" s="3">
        <v>13.450451656686726</v>
      </c>
      <c r="J4" s="3">
        <f t="shared" si="0"/>
        <v>15.298244430179738</v>
      </c>
      <c r="K4" s="15">
        <v>3.1891919939105562</v>
      </c>
      <c r="L4" s="13">
        <v>-17.608332937249482</v>
      </c>
      <c r="M4" s="5">
        <v>11.151669525919269</v>
      </c>
      <c r="N4" s="5">
        <f t="shared" si="1"/>
        <v>13.036242813504561</v>
      </c>
      <c r="O4" s="5">
        <v>3.6816864329628536</v>
      </c>
      <c r="P4" s="2">
        <v>0</v>
      </c>
      <c r="Q4" s="1">
        <v>0</v>
      </c>
      <c r="R4" s="1">
        <v>1.3789999999999998</v>
      </c>
      <c r="S4" s="1">
        <v>0</v>
      </c>
      <c r="T4" s="1">
        <v>0.92574999999999996</v>
      </c>
      <c r="U4" s="1">
        <v>0</v>
      </c>
      <c r="V4" s="1">
        <v>0</v>
      </c>
      <c r="W4" s="1">
        <v>0</v>
      </c>
      <c r="X4" s="1">
        <v>0</v>
      </c>
      <c r="Y4" s="3">
        <v>0</v>
      </c>
      <c r="Z4" s="3">
        <v>0</v>
      </c>
      <c r="AA4" s="3">
        <v>0</v>
      </c>
      <c r="AB4" s="3">
        <v>5.0497500000000004</v>
      </c>
      <c r="AC4" s="3">
        <v>0</v>
      </c>
      <c r="AD4" s="3">
        <v>1.38</v>
      </c>
      <c r="AE4" s="3">
        <v>58.536000000000001</v>
      </c>
      <c r="AF4" s="3">
        <v>8.3592499999999994</v>
      </c>
      <c r="AG4" s="3">
        <v>2.7532499999999995</v>
      </c>
      <c r="AH4" s="3">
        <v>0.96950000000000003</v>
      </c>
      <c r="AI4" s="3">
        <v>22.582999999999998</v>
      </c>
      <c r="AJ4" s="3">
        <v>23.353750000000002</v>
      </c>
      <c r="AK4" s="1">
        <v>0</v>
      </c>
      <c r="AL4" s="1">
        <v>0</v>
      </c>
      <c r="AM4" s="1">
        <v>0</v>
      </c>
      <c r="AN4" s="1">
        <v>0.63149999999999995</v>
      </c>
      <c r="AO4" s="1">
        <v>0.69674999999999998</v>
      </c>
      <c r="AP4" s="1">
        <v>3.5984999999999996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1.1825000000000001</v>
      </c>
      <c r="AW4" s="1">
        <v>0</v>
      </c>
      <c r="AX4" s="1">
        <v>2.5874999999999999</v>
      </c>
      <c r="AY4" s="1">
        <v>0</v>
      </c>
      <c r="AZ4" s="1">
        <v>1.1977500000000001</v>
      </c>
      <c r="BA4" s="1">
        <f t="shared" si="2"/>
        <v>2.3047499999999999</v>
      </c>
      <c r="BB4" s="1">
        <f t="shared" si="3"/>
        <v>0</v>
      </c>
      <c r="BC4" s="1">
        <f t="shared" si="4"/>
        <v>0</v>
      </c>
      <c r="BD4" s="1">
        <f t="shared" si="5"/>
        <v>2.3047499999999999</v>
      </c>
      <c r="BE4" s="3">
        <f t="shared" si="6"/>
        <v>90.998749999999987</v>
      </c>
      <c r="BF4" s="3">
        <f t="shared" si="7"/>
        <v>38.661250000000003</v>
      </c>
      <c r="BG4" s="1">
        <f t="shared" si="8"/>
        <v>3.2189999999999999</v>
      </c>
      <c r="BH4" s="1">
        <f t="shared" si="9"/>
        <v>0</v>
      </c>
      <c r="BI4" s="1">
        <f t="shared" si="10"/>
        <v>3.2189999999999999</v>
      </c>
      <c r="BJ4" s="3">
        <f t="shared" si="11"/>
        <v>132.87899999999999</v>
      </c>
      <c r="BK4" s="1">
        <v>0.67368317079335804</v>
      </c>
      <c r="BL4" s="1">
        <v>1.74170057249683</v>
      </c>
    </row>
    <row r="5" spans="1:64" x14ac:dyDescent="0.25">
      <c r="A5" s="8">
        <v>4</v>
      </c>
      <c r="B5" s="14" t="s">
        <v>99</v>
      </c>
      <c r="C5" s="1" t="s">
        <v>122</v>
      </c>
      <c r="D5" s="1" t="s">
        <v>121</v>
      </c>
      <c r="E5" s="1" t="s">
        <v>120</v>
      </c>
      <c r="F5" s="1">
        <v>110</v>
      </c>
      <c r="G5" s="3"/>
      <c r="H5" s="4">
        <v>-16.209834726126388</v>
      </c>
      <c r="I5" s="3">
        <v>13.370185357316766</v>
      </c>
      <c r="J5" s="3">
        <f t="shared" si="0"/>
        <v>15.219262391599697</v>
      </c>
      <c r="K5" s="15">
        <v>3.1426355216718185</v>
      </c>
      <c r="L5" s="13">
        <v>-18.791104146790552</v>
      </c>
      <c r="M5" s="5">
        <v>11.846902660027549</v>
      </c>
      <c r="N5" s="5">
        <f t="shared" si="1"/>
        <v>13.720352217467109</v>
      </c>
      <c r="O5" s="5">
        <v>4.7960524304190972</v>
      </c>
      <c r="P5" s="2">
        <v>0</v>
      </c>
      <c r="Q5" s="1">
        <v>0</v>
      </c>
      <c r="R5" s="1">
        <v>1.5977499999999998</v>
      </c>
      <c r="S5" s="1">
        <v>0</v>
      </c>
      <c r="T5" s="1">
        <v>0.83324999999999994</v>
      </c>
      <c r="U5" s="1">
        <v>0</v>
      </c>
      <c r="V5" s="1">
        <v>0</v>
      </c>
      <c r="W5" s="1">
        <v>0</v>
      </c>
      <c r="X5" s="1">
        <v>0</v>
      </c>
      <c r="Y5" s="3">
        <v>0</v>
      </c>
      <c r="Z5" s="3">
        <v>0</v>
      </c>
      <c r="AA5" s="3">
        <v>0</v>
      </c>
      <c r="AB5" s="3">
        <v>9.9027499999999993</v>
      </c>
      <c r="AC5" s="3">
        <v>0</v>
      </c>
      <c r="AD5" s="3">
        <v>2.2549999999999994</v>
      </c>
      <c r="AE5" s="3">
        <v>96.014750000000006</v>
      </c>
      <c r="AF5" s="3">
        <v>11.186249999999999</v>
      </c>
      <c r="AG5" s="3">
        <v>4.7480000000000002</v>
      </c>
      <c r="AH5" s="3">
        <v>0</v>
      </c>
      <c r="AI5" s="3">
        <v>27.667000000000002</v>
      </c>
      <c r="AJ5" s="3">
        <v>59.315250000000006</v>
      </c>
      <c r="AK5" s="1">
        <v>0</v>
      </c>
      <c r="AL5" s="1">
        <v>0</v>
      </c>
      <c r="AM5" s="1">
        <v>0</v>
      </c>
      <c r="AN5" s="1">
        <v>1.01125</v>
      </c>
      <c r="AO5" s="1">
        <v>0</v>
      </c>
      <c r="AP5" s="1">
        <v>7.5264999999999995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2.1415000000000002</v>
      </c>
      <c r="BA5" s="1">
        <f t="shared" si="2"/>
        <v>2.4309999999999996</v>
      </c>
      <c r="BB5" s="1">
        <f t="shared" si="3"/>
        <v>0</v>
      </c>
      <c r="BC5" s="1">
        <f t="shared" si="4"/>
        <v>0</v>
      </c>
      <c r="BD5" s="1">
        <f t="shared" si="5"/>
        <v>2.4309999999999996</v>
      </c>
      <c r="BE5" s="3">
        <f t="shared" si="6"/>
        <v>140.58750000000001</v>
      </c>
      <c r="BF5" s="3">
        <f t="shared" si="7"/>
        <v>80.169499999999999</v>
      </c>
      <c r="BG5" s="1">
        <f t="shared" si="8"/>
        <v>1.01125</v>
      </c>
      <c r="BH5" s="1">
        <f t="shared" si="9"/>
        <v>0</v>
      </c>
      <c r="BI5" s="1">
        <f t="shared" si="10"/>
        <v>1.01125</v>
      </c>
      <c r="BJ5" s="3">
        <f t="shared" si="11"/>
        <v>221.76824999999999</v>
      </c>
      <c r="BK5" s="1">
        <v>0.64284933661920496</v>
      </c>
      <c r="BL5" s="1">
        <v>1.57747514830886</v>
      </c>
    </row>
    <row r="6" spans="1:64" x14ac:dyDescent="0.25">
      <c r="A6" s="8">
        <v>5</v>
      </c>
      <c r="B6" s="14" t="s">
        <v>99</v>
      </c>
      <c r="C6" s="1" t="s">
        <v>119</v>
      </c>
      <c r="D6" s="1" t="s">
        <v>118</v>
      </c>
      <c r="E6" s="1" t="s">
        <v>117</v>
      </c>
      <c r="F6" s="1">
        <v>105</v>
      </c>
      <c r="H6" s="4">
        <v>-16.207350055977813</v>
      </c>
      <c r="I6" s="3">
        <v>13.295496992597998</v>
      </c>
      <c r="J6" s="3">
        <f t="shared" si="0"/>
        <v>15.145769040716431</v>
      </c>
      <c r="K6" s="15">
        <v>3.1769051633781653</v>
      </c>
      <c r="L6" s="13">
        <v>-18.643263566802009</v>
      </c>
      <c r="M6" s="5">
        <v>11.817611423668094</v>
      </c>
      <c r="N6" s="5">
        <f t="shared" si="1"/>
        <v>13.691529640889405</v>
      </c>
      <c r="O6" s="5">
        <v>4.5649523812646846</v>
      </c>
      <c r="P6" s="2">
        <v>0</v>
      </c>
      <c r="Q6" s="1">
        <v>0</v>
      </c>
      <c r="R6" s="1">
        <v>1.3122499999999999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3">
        <v>0</v>
      </c>
      <c r="Z6" s="3">
        <v>0</v>
      </c>
      <c r="AA6" s="3">
        <v>0</v>
      </c>
      <c r="AB6" s="3">
        <v>6.4772499999999997</v>
      </c>
      <c r="AC6" s="3">
        <v>0</v>
      </c>
      <c r="AD6" s="3">
        <v>2.09375</v>
      </c>
      <c r="AE6" s="3">
        <v>88.939499999999995</v>
      </c>
      <c r="AF6" s="3">
        <v>17.663749999999997</v>
      </c>
      <c r="AG6" s="3">
        <v>4.1135000000000002</v>
      </c>
      <c r="AH6" s="3">
        <v>0</v>
      </c>
      <c r="AI6" s="3">
        <v>24.420750000000002</v>
      </c>
      <c r="AJ6" s="3">
        <v>51.071249999999999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4.5925000000000002</v>
      </c>
      <c r="AY6" s="1">
        <v>0</v>
      </c>
      <c r="AZ6" s="1">
        <v>0</v>
      </c>
      <c r="BA6" s="1">
        <f t="shared" si="2"/>
        <v>1.3122499999999999</v>
      </c>
      <c r="BB6" s="1">
        <f t="shared" si="3"/>
        <v>0</v>
      </c>
      <c r="BC6" s="1">
        <f t="shared" si="4"/>
        <v>0</v>
      </c>
      <c r="BD6" s="1">
        <f t="shared" si="5"/>
        <v>1.3122499999999999</v>
      </c>
      <c r="BE6" s="3">
        <f t="shared" si="6"/>
        <v>126.04474999999999</v>
      </c>
      <c r="BF6" s="3">
        <f t="shared" si="7"/>
        <v>68.734999999999999</v>
      </c>
      <c r="BG6" s="1">
        <f t="shared" si="8"/>
        <v>4.5925000000000002</v>
      </c>
      <c r="BH6" s="1">
        <f t="shared" si="9"/>
        <v>0</v>
      </c>
      <c r="BI6" s="1">
        <f t="shared" si="10"/>
        <v>4.5925000000000002</v>
      </c>
      <c r="BJ6" s="3">
        <f t="shared" si="11"/>
        <v>199.37224999999998</v>
      </c>
      <c r="BK6" s="1">
        <v>0</v>
      </c>
      <c r="BL6" s="1">
        <v>1.5070091694503001</v>
      </c>
    </row>
    <row r="7" spans="1:64" x14ac:dyDescent="0.25">
      <c r="A7" s="8">
        <v>6</v>
      </c>
      <c r="B7" s="14" t="s">
        <v>99</v>
      </c>
      <c r="C7" s="1" t="s">
        <v>116</v>
      </c>
      <c r="D7" s="1" t="s">
        <v>115</v>
      </c>
      <c r="E7" s="1" t="s">
        <v>114</v>
      </c>
      <c r="F7" s="1">
        <v>122</v>
      </c>
      <c r="H7" s="4">
        <v>-16.316875484603617</v>
      </c>
      <c r="I7" s="3">
        <v>14.43848735733661</v>
      </c>
      <c r="J7" s="3">
        <f t="shared" si="0"/>
        <v>16.270471559619224</v>
      </c>
      <c r="K7" s="15">
        <v>3.1744657730209056</v>
      </c>
      <c r="L7" s="13">
        <v>-18.798780312584338</v>
      </c>
      <c r="M7" s="5">
        <v>11.943067847133468</v>
      </c>
      <c r="N7" s="5">
        <f t="shared" si="1"/>
        <v>13.814978761579333</v>
      </c>
      <c r="O7" s="5">
        <v>5.0898000000000003</v>
      </c>
      <c r="P7" s="2">
        <v>0</v>
      </c>
      <c r="Q7" s="1">
        <v>0</v>
      </c>
      <c r="R7" s="1">
        <v>0.98049999999999993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3">
        <v>0</v>
      </c>
      <c r="Z7" s="3">
        <v>0</v>
      </c>
      <c r="AA7" s="3">
        <v>0</v>
      </c>
      <c r="AB7" s="3">
        <v>8.8427500000000006</v>
      </c>
      <c r="AC7" s="3">
        <v>0</v>
      </c>
      <c r="AD7" s="3">
        <v>2.3827500000000001</v>
      </c>
      <c r="AE7" s="3">
        <v>117.6665</v>
      </c>
      <c r="AF7" s="3">
        <v>22.742999999999995</v>
      </c>
      <c r="AG7" s="3">
        <v>4.9634999999999998</v>
      </c>
      <c r="AH7" s="3">
        <v>3.5627499999999999</v>
      </c>
      <c r="AI7" s="3">
        <v>26.423500000000001</v>
      </c>
      <c r="AJ7" s="3">
        <v>58.386249999999997</v>
      </c>
      <c r="AK7" s="1">
        <v>0</v>
      </c>
      <c r="AL7" s="1">
        <v>6.2965000000000009</v>
      </c>
      <c r="AM7" s="1">
        <v>2.5405000000000002</v>
      </c>
      <c r="AN7" s="1">
        <v>5.0169999999999995</v>
      </c>
      <c r="AO7" s="1">
        <v>1.2565</v>
      </c>
      <c r="AP7" s="1">
        <v>10.5025</v>
      </c>
      <c r="AQ7" s="1">
        <v>2.58</v>
      </c>
      <c r="AR7" s="1">
        <v>0</v>
      </c>
      <c r="AS7" s="1">
        <v>10.134500000000001</v>
      </c>
      <c r="AT7" s="1">
        <v>57.502499999999998</v>
      </c>
      <c r="AU7" s="1">
        <v>0</v>
      </c>
      <c r="AV7" s="1">
        <v>0</v>
      </c>
      <c r="AW7" s="1">
        <v>5.4132499999999988</v>
      </c>
      <c r="AX7" s="1">
        <v>45.108249999999998</v>
      </c>
      <c r="AY7" s="1">
        <v>0</v>
      </c>
      <c r="AZ7" s="1">
        <v>2.7690000000000001</v>
      </c>
      <c r="BA7" s="1">
        <f t="shared" si="2"/>
        <v>0.98049999999999993</v>
      </c>
      <c r="BB7" s="1">
        <f t="shared" si="3"/>
        <v>0</v>
      </c>
      <c r="BC7" s="1">
        <f t="shared" si="4"/>
        <v>0</v>
      </c>
      <c r="BD7" s="1">
        <f t="shared" si="5"/>
        <v>0.98049999999999993</v>
      </c>
      <c r="BE7" s="3">
        <f t="shared" si="6"/>
        <v>166.94874999999999</v>
      </c>
      <c r="BF7" s="3">
        <f t="shared" si="7"/>
        <v>97.963499999999996</v>
      </c>
      <c r="BG7" s="1">
        <f t="shared" si="8"/>
        <v>117.76224999999999</v>
      </c>
      <c r="BH7" s="1">
        <f t="shared" si="9"/>
        <v>8.8370000000000015</v>
      </c>
      <c r="BI7" s="1">
        <f t="shared" si="10"/>
        <v>129.17925</v>
      </c>
      <c r="BJ7" s="3">
        <f t="shared" si="11"/>
        <v>394.0915</v>
      </c>
      <c r="BK7" s="1">
        <v>0</v>
      </c>
      <c r="BL7" s="1">
        <v>2.2221471827015802</v>
      </c>
    </row>
    <row r="8" spans="1:64" x14ac:dyDescent="0.25">
      <c r="A8" s="8">
        <v>7</v>
      </c>
      <c r="B8" s="14" t="s">
        <v>99</v>
      </c>
      <c r="C8" s="1" t="s">
        <v>113</v>
      </c>
      <c r="D8" s="1" t="s">
        <v>112</v>
      </c>
      <c r="E8" s="1" t="s">
        <v>111</v>
      </c>
      <c r="F8" s="1">
        <v>122</v>
      </c>
      <c r="H8" s="4">
        <v>-15.971617658901433</v>
      </c>
      <c r="I8" s="3">
        <v>13.566791271474102</v>
      </c>
      <c r="J8" s="3">
        <f t="shared" si="0"/>
        <v>15.412722611130517</v>
      </c>
      <c r="K8" s="15">
        <v>3.1539725327484933</v>
      </c>
      <c r="L8" s="13">
        <v>-18.994314906435172</v>
      </c>
      <c r="M8" s="5">
        <v>11.939102052910471</v>
      </c>
      <c r="N8" s="5">
        <f t="shared" si="1"/>
        <v>13.811076420063904</v>
      </c>
      <c r="O8" s="5">
        <v>5.0683366247059531</v>
      </c>
      <c r="P8" s="2">
        <v>0</v>
      </c>
      <c r="Q8" s="1">
        <v>0</v>
      </c>
      <c r="R8" s="1">
        <v>1.3482499999999999</v>
      </c>
      <c r="S8" s="1">
        <v>0</v>
      </c>
      <c r="T8" s="1">
        <v>0.81899999999999995</v>
      </c>
      <c r="U8" s="1">
        <v>0</v>
      </c>
      <c r="V8" s="1">
        <v>0</v>
      </c>
      <c r="W8" s="1">
        <v>0</v>
      </c>
      <c r="X8" s="1">
        <v>0</v>
      </c>
      <c r="Y8" s="3">
        <v>0</v>
      </c>
      <c r="Z8" s="3">
        <v>0.73175000000000001</v>
      </c>
      <c r="AA8" s="3">
        <v>0</v>
      </c>
      <c r="AB8" s="3">
        <v>9.8085000000000004</v>
      </c>
      <c r="AC8" s="3">
        <v>0</v>
      </c>
      <c r="AD8" s="3">
        <v>2.1502500000000002</v>
      </c>
      <c r="AE8" s="3">
        <v>95.938500000000005</v>
      </c>
      <c r="AF8" s="3">
        <v>22.076250000000002</v>
      </c>
      <c r="AG8" s="3">
        <v>4.0347499999999989</v>
      </c>
      <c r="AH8" s="3">
        <v>0</v>
      </c>
      <c r="AI8" s="3">
        <v>20.100999999999999</v>
      </c>
      <c r="AJ8" s="3">
        <v>52.807249999999996</v>
      </c>
      <c r="AK8" s="1">
        <v>0</v>
      </c>
      <c r="AL8" s="1">
        <v>1.3122499999999999</v>
      </c>
      <c r="AM8" s="1">
        <v>0</v>
      </c>
      <c r="AN8" s="1">
        <v>0</v>
      </c>
      <c r="AO8" s="1">
        <v>0</v>
      </c>
      <c r="AP8" s="1">
        <v>5.0065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7.8869999999999996</v>
      </c>
      <c r="AY8" s="1">
        <v>0</v>
      </c>
      <c r="AZ8" s="1">
        <v>0</v>
      </c>
      <c r="BA8" s="1">
        <f t="shared" si="2"/>
        <v>2.1672500000000001</v>
      </c>
      <c r="BB8" s="1">
        <f t="shared" si="3"/>
        <v>0</v>
      </c>
      <c r="BC8" s="1">
        <f t="shared" si="4"/>
        <v>0</v>
      </c>
      <c r="BD8" s="1">
        <f t="shared" si="5"/>
        <v>2.1672500000000001</v>
      </c>
      <c r="BE8" s="3">
        <f t="shared" si="6"/>
        <v>132.76474999999999</v>
      </c>
      <c r="BF8" s="3">
        <f t="shared" si="7"/>
        <v>79.89</v>
      </c>
      <c r="BG8" s="1">
        <f t="shared" si="8"/>
        <v>7.8869999999999996</v>
      </c>
      <c r="BH8" s="1">
        <f t="shared" si="9"/>
        <v>1.3122499999999999</v>
      </c>
      <c r="BI8" s="1">
        <f t="shared" si="10"/>
        <v>9.1992499999999993</v>
      </c>
      <c r="BJ8" s="3">
        <f t="shared" si="11"/>
        <v>221.85399999999998</v>
      </c>
      <c r="BK8" s="1">
        <v>0.66302584123464803</v>
      </c>
      <c r="BL8" s="1">
        <v>1.6604291627404799</v>
      </c>
    </row>
    <row r="9" spans="1:64" x14ac:dyDescent="0.25">
      <c r="A9" s="8">
        <v>8</v>
      </c>
      <c r="B9" s="14" t="s">
        <v>99</v>
      </c>
      <c r="C9" s="1" t="s">
        <v>110</v>
      </c>
      <c r="D9" s="1" t="s">
        <v>109</v>
      </c>
      <c r="E9" s="1" t="s">
        <v>108</v>
      </c>
      <c r="F9" s="1">
        <v>115</v>
      </c>
      <c r="H9" s="4">
        <v>-16.397608914592137</v>
      </c>
      <c r="I9" s="3">
        <v>13.810385250820389</v>
      </c>
      <c r="J9" s="3">
        <f t="shared" si="0"/>
        <v>15.652419086807262</v>
      </c>
      <c r="K9" s="15">
        <v>3.2026826204114518</v>
      </c>
      <c r="L9" s="13">
        <v>-17.587938991879202</v>
      </c>
      <c r="M9" s="5">
        <v>11.557120776636944</v>
      </c>
      <c r="N9" s="5">
        <f t="shared" si="1"/>
        <v>13.435206844210754</v>
      </c>
      <c r="O9" s="5">
        <v>3.8304052803827173</v>
      </c>
      <c r="P9" s="2">
        <v>0</v>
      </c>
      <c r="Q9" s="1">
        <v>0</v>
      </c>
      <c r="R9" s="1">
        <v>1.04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3">
        <v>0</v>
      </c>
      <c r="Z9" s="3">
        <v>0</v>
      </c>
      <c r="AA9" s="3">
        <v>0</v>
      </c>
      <c r="AB9" s="3">
        <v>8.8079999999999998</v>
      </c>
      <c r="AC9" s="3">
        <v>0</v>
      </c>
      <c r="AD9" s="3">
        <v>2.25075</v>
      </c>
      <c r="AE9" s="3">
        <v>86.807000000000002</v>
      </c>
      <c r="AF9" s="3">
        <v>23.8535</v>
      </c>
      <c r="AG9" s="3">
        <v>4.4202499999999993</v>
      </c>
      <c r="AH9" s="3">
        <v>0</v>
      </c>
      <c r="AI9" s="3">
        <v>23.252500000000001</v>
      </c>
      <c r="AJ9" s="3">
        <v>50.755749999999999</v>
      </c>
      <c r="AK9" s="1">
        <v>0</v>
      </c>
      <c r="AL9" s="1">
        <v>4.0367499999999996</v>
      </c>
      <c r="AM9" s="1">
        <v>0</v>
      </c>
      <c r="AN9" s="1">
        <v>3.3605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35.455500000000001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f t="shared" si="2"/>
        <v>1.04</v>
      </c>
      <c r="BB9" s="1">
        <f t="shared" si="3"/>
        <v>0</v>
      </c>
      <c r="BC9" s="1">
        <f t="shared" si="4"/>
        <v>0</v>
      </c>
      <c r="BD9" s="1">
        <f t="shared" si="5"/>
        <v>1.04</v>
      </c>
      <c r="BE9" s="3">
        <f t="shared" si="6"/>
        <v>125.5385</v>
      </c>
      <c r="BF9" s="3">
        <f t="shared" si="7"/>
        <v>74.609250000000003</v>
      </c>
      <c r="BG9" s="1">
        <f t="shared" si="8"/>
        <v>38.816000000000003</v>
      </c>
      <c r="BH9" s="1">
        <f t="shared" si="9"/>
        <v>4.0367499999999996</v>
      </c>
      <c r="BI9" s="1">
        <f t="shared" si="10"/>
        <v>42.85275</v>
      </c>
      <c r="BJ9" s="3">
        <f t="shared" si="11"/>
        <v>243.00049999999999</v>
      </c>
      <c r="BK9" s="1">
        <v>0</v>
      </c>
      <c r="BL9" s="1">
        <v>1.7918287234717301</v>
      </c>
    </row>
    <row r="10" spans="1:64" x14ac:dyDescent="0.25">
      <c r="A10" s="8">
        <v>9</v>
      </c>
      <c r="B10" s="14" t="s">
        <v>99</v>
      </c>
      <c r="C10" s="1" t="s">
        <v>107</v>
      </c>
      <c r="D10" s="1" t="s">
        <v>106</v>
      </c>
      <c r="E10" s="1" t="s">
        <v>105</v>
      </c>
      <c r="F10" s="1">
        <v>112</v>
      </c>
      <c r="H10" s="4">
        <v>-15.740024572558813</v>
      </c>
      <c r="I10" s="3">
        <v>13.503098206201566</v>
      </c>
      <c r="J10" s="3">
        <f t="shared" si="0"/>
        <v>15.350048634902342</v>
      </c>
      <c r="K10" s="15">
        <v>3.0875536413876401</v>
      </c>
      <c r="L10" s="13">
        <v>-17.610625280909709</v>
      </c>
      <c r="M10" s="5">
        <v>11.499607982729614</v>
      </c>
      <c r="N10" s="5">
        <f t="shared" si="1"/>
        <v>13.378614255005941</v>
      </c>
      <c r="O10" s="5">
        <v>4.0058242112327731</v>
      </c>
      <c r="P10" s="2">
        <v>0</v>
      </c>
      <c r="Q10" s="1">
        <v>0</v>
      </c>
      <c r="R10" s="1">
        <v>1.464</v>
      </c>
      <c r="S10" s="1">
        <v>0</v>
      </c>
      <c r="T10" s="1">
        <v>0.83274999999999999</v>
      </c>
      <c r="U10" s="1">
        <v>0</v>
      </c>
      <c r="V10" s="1">
        <v>0</v>
      </c>
      <c r="W10" s="1">
        <v>0</v>
      </c>
      <c r="X10" s="1">
        <v>0</v>
      </c>
      <c r="Y10" s="3">
        <v>0</v>
      </c>
      <c r="Z10" s="3">
        <v>0</v>
      </c>
      <c r="AA10" s="3">
        <v>0</v>
      </c>
      <c r="AB10" s="3">
        <v>8.4815000000000005</v>
      </c>
      <c r="AC10" s="3">
        <v>0</v>
      </c>
      <c r="AD10" s="3">
        <v>0.33875000000000005</v>
      </c>
      <c r="AE10" s="3">
        <v>108.13225</v>
      </c>
      <c r="AF10" s="3">
        <v>27.582249999999995</v>
      </c>
      <c r="AG10" s="3">
        <v>4.691749999999999</v>
      </c>
      <c r="AH10" s="3">
        <v>0</v>
      </c>
      <c r="AI10" s="3">
        <v>25.648750000000003</v>
      </c>
      <c r="AJ10" s="3">
        <v>48.854750000000003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15.06325</v>
      </c>
      <c r="AQ10" s="1">
        <v>0</v>
      </c>
      <c r="AR10" s="1">
        <v>0</v>
      </c>
      <c r="AS10" s="1">
        <v>8.5990000000000002</v>
      </c>
      <c r="AT10" s="1">
        <v>39.31</v>
      </c>
      <c r="AU10" s="1">
        <v>0</v>
      </c>
      <c r="AV10" s="1">
        <v>0</v>
      </c>
      <c r="AW10" s="1">
        <v>0</v>
      </c>
      <c r="AX10" s="1">
        <v>27.53875</v>
      </c>
      <c r="AY10" s="1">
        <v>0</v>
      </c>
      <c r="AZ10" s="1">
        <v>0</v>
      </c>
      <c r="BA10" s="1">
        <f t="shared" si="2"/>
        <v>2.2967499999999998</v>
      </c>
      <c r="BB10" s="1">
        <f t="shared" si="3"/>
        <v>0</v>
      </c>
      <c r="BC10" s="1">
        <f t="shared" si="4"/>
        <v>0</v>
      </c>
      <c r="BD10" s="1">
        <f t="shared" si="5"/>
        <v>2.2967499999999998</v>
      </c>
      <c r="BE10" s="3">
        <f t="shared" si="6"/>
        <v>147.29300000000001</v>
      </c>
      <c r="BF10" s="3">
        <f t="shared" si="7"/>
        <v>91.500249999999994</v>
      </c>
      <c r="BG10" s="1">
        <f t="shared" si="8"/>
        <v>75.447750000000013</v>
      </c>
      <c r="BH10" s="1">
        <f t="shared" si="9"/>
        <v>0</v>
      </c>
      <c r="BI10" s="1">
        <f t="shared" si="10"/>
        <v>75.447750000000013</v>
      </c>
      <c r="BJ10" s="3">
        <f t="shared" si="11"/>
        <v>314.24099999999999</v>
      </c>
      <c r="BK10" s="1">
        <v>0.65488682467358805</v>
      </c>
      <c r="BL10" s="1">
        <v>1.9596560605732201</v>
      </c>
    </row>
    <row r="11" spans="1:64" x14ac:dyDescent="0.25">
      <c r="A11" s="8">
        <v>10</v>
      </c>
      <c r="B11" s="14" t="s">
        <v>99</v>
      </c>
      <c r="C11" s="1" t="s">
        <v>104</v>
      </c>
      <c r="D11" s="1" t="s">
        <v>103</v>
      </c>
      <c r="E11" s="1" t="s">
        <v>102</v>
      </c>
      <c r="F11" s="1">
        <v>122</v>
      </c>
      <c r="H11" s="4">
        <v>-14.414892025063381</v>
      </c>
      <c r="I11" s="3">
        <v>13.282779069220259</v>
      </c>
      <c r="J11" s="3">
        <f t="shared" si="0"/>
        <v>15.133254604112736</v>
      </c>
      <c r="K11" s="15">
        <v>2.9004978230795397</v>
      </c>
      <c r="L11" s="13">
        <v>-18.151852195032067</v>
      </c>
      <c r="M11" s="5">
        <v>12.827268580577531</v>
      </c>
      <c r="N11" s="5">
        <f t="shared" si="1"/>
        <v>14.68503228328829</v>
      </c>
      <c r="O11" s="5">
        <v>4.7934075692589797</v>
      </c>
      <c r="P11" s="2">
        <v>0</v>
      </c>
      <c r="Q11" s="1">
        <v>0</v>
      </c>
      <c r="R11" s="1">
        <v>1.4557500000000001</v>
      </c>
      <c r="S11" s="1">
        <v>0</v>
      </c>
      <c r="T11" s="1">
        <v>0.84499999999999986</v>
      </c>
      <c r="U11" s="1">
        <v>0</v>
      </c>
      <c r="V11" s="1">
        <v>0</v>
      </c>
      <c r="W11" s="1">
        <v>0</v>
      </c>
      <c r="X11" s="1">
        <v>0</v>
      </c>
      <c r="Y11" s="3">
        <v>0</v>
      </c>
      <c r="Z11" s="3">
        <v>0</v>
      </c>
      <c r="AA11" s="3">
        <v>0</v>
      </c>
      <c r="AB11" s="3">
        <v>10.210499999999998</v>
      </c>
      <c r="AC11" s="3">
        <v>0</v>
      </c>
      <c r="AD11" s="3">
        <v>2.0767500000000001</v>
      </c>
      <c r="AE11" s="3">
        <v>73.572000000000003</v>
      </c>
      <c r="AF11" s="3">
        <v>17.0365</v>
      </c>
      <c r="AG11" s="3">
        <v>3.6435</v>
      </c>
      <c r="AH11" s="3">
        <v>0</v>
      </c>
      <c r="AI11" s="3">
        <v>21.334499999999998</v>
      </c>
      <c r="AJ11" s="3">
        <v>26.998500000000003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4.3547500000000001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2.2999999999999998</v>
      </c>
      <c r="BA11" s="1">
        <f t="shared" si="2"/>
        <v>2.3007499999999999</v>
      </c>
      <c r="BB11" s="1">
        <f t="shared" si="3"/>
        <v>0</v>
      </c>
      <c r="BC11" s="1">
        <f t="shared" si="4"/>
        <v>0</v>
      </c>
      <c r="BD11" s="1">
        <f t="shared" si="5"/>
        <v>2.3007499999999999</v>
      </c>
      <c r="BE11" s="3">
        <f t="shared" si="6"/>
        <v>110.83725000000001</v>
      </c>
      <c r="BF11" s="3">
        <f t="shared" si="7"/>
        <v>50.689750000000004</v>
      </c>
      <c r="BG11" s="1">
        <f t="shared" si="8"/>
        <v>0</v>
      </c>
      <c r="BH11" s="1">
        <f t="shared" si="9"/>
        <v>0</v>
      </c>
      <c r="BI11" s="1">
        <f t="shared" si="10"/>
        <v>0</v>
      </c>
      <c r="BJ11" s="3">
        <f t="shared" si="11"/>
        <v>161.52700000000002</v>
      </c>
      <c r="BK11" s="1">
        <v>0.65748756465804303</v>
      </c>
      <c r="BL11" s="1">
        <v>1.6358207884764999</v>
      </c>
    </row>
    <row r="12" spans="1:64" x14ac:dyDescent="0.25">
      <c r="A12" s="8">
        <v>11</v>
      </c>
      <c r="B12" s="14" t="s">
        <v>99</v>
      </c>
      <c r="D12" s="1" t="s">
        <v>101</v>
      </c>
      <c r="F12" s="1">
        <v>111</v>
      </c>
      <c r="J12" s="3"/>
      <c r="K12" s="9"/>
      <c r="L12" s="13">
        <v>-21.197379255866199</v>
      </c>
      <c r="M12" s="5">
        <v>11.843565768141</v>
      </c>
      <c r="N12" s="5">
        <f t="shared" si="1"/>
        <v>13.717068715850743</v>
      </c>
      <c r="O12" s="5">
        <v>9.6669452905892008</v>
      </c>
      <c r="Y12" s="3">
        <v>0.62349999999999994</v>
      </c>
      <c r="Z12" s="3">
        <v>0</v>
      </c>
      <c r="AA12" s="3">
        <v>0.57899999999999985</v>
      </c>
      <c r="AB12" s="3">
        <v>5.2719999999999994</v>
      </c>
      <c r="AC12" s="3">
        <v>0</v>
      </c>
      <c r="AD12" s="3">
        <v>2.1655000000000002</v>
      </c>
      <c r="AE12" s="3">
        <v>59.420999999999999</v>
      </c>
      <c r="AF12" s="3">
        <v>5</v>
      </c>
      <c r="AG12" s="3">
        <v>4.4809999999999999</v>
      </c>
      <c r="AH12" s="3">
        <v>1.6739999999999997</v>
      </c>
      <c r="AI12" s="3">
        <v>24.274000000000001</v>
      </c>
      <c r="AJ12" s="3">
        <v>27.293499999999998</v>
      </c>
      <c r="AK12" s="1">
        <v>0</v>
      </c>
      <c r="AL12" s="1">
        <v>0.87899999999999989</v>
      </c>
      <c r="AM12" s="1">
        <v>0</v>
      </c>
      <c r="AN12" s="1">
        <v>1.1439999999999999</v>
      </c>
      <c r="AO12" s="1">
        <v>1.1725000000000001</v>
      </c>
      <c r="AP12" s="1">
        <v>7.6414999999999997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2.2280000000000002</v>
      </c>
      <c r="AW12" s="1">
        <v>0</v>
      </c>
      <c r="AX12" s="1">
        <v>0</v>
      </c>
      <c r="AY12" s="1">
        <v>0</v>
      </c>
      <c r="AZ12" s="1">
        <v>2.9790000000000001</v>
      </c>
      <c r="BE12" s="3">
        <f t="shared" si="6"/>
        <v>97.988499999999988</v>
      </c>
      <c r="BF12" s="3">
        <f t="shared" si="7"/>
        <v>46.816000000000003</v>
      </c>
      <c r="BG12" s="1">
        <f t="shared" si="8"/>
        <v>1.1439999999999999</v>
      </c>
      <c r="BH12" s="1">
        <f t="shared" si="9"/>
        <v>0.87899999999999989</v>
      </c>
      <c r="BI12" s="1">
        <f t="shared" si="10"/>
        <v>2.0229999999999997</v>
      </c>
      <c r="BJ12" s="3">
        <f t="shared" si="11"/>
        <v>146.82749999999999</v>
      </c>
      <c r="BL12" s="1">
        <v>1.8791873041128699</v>
      </c>
    </row>
    <row r="13" spans="1:64" x14ac:dyDescent="0.25">
      <c r="A13" s="8">
        <v>12</v>
      </c>
      <c r="B13" s="14" t="s">
        <v>99</v>
      </c>
      <c r="D13" s="1" t="s">
        <v>100</v>
      </c>
      <c r="F13" s="1">
        <v>111</v>
      </c>
      <c r="J13" s="3"/>
      <c r="K13" s="9"/>
      <c r="L13" s="13">
        <v>-19.782667353113368</v>
      </c>
      <c r="M13" s="5">
        <v>11.525218723476254</v>
      </c>
      <c r="N13" s="5">
        <f t="shared" si="1"/>
        <v>13.403815223900635</v>
      </c>
      <c r="O13" s="5">
        <v>4.9091348758308504</v>
      </c>
      <c r="Y13" s="3">
        <v>0</v>
      </c>
      <c r="Z13" s="3">
        <v>0</v>
      </c>
      <c r="AA13" s="3">
        <v>0</v>
      </c>
      <c r="AB13" s="3">
        <v>7.4514999999999993</v>
      </c>
      <c r="AC13" s="3">
        <v>0</v>
      </c>
      <c r="AD13" s="3">
        <v>2.2694999999999999</v>
      </c>
      <c r="AE13" s="3">
        <v>86.844750000000005</v>
      </c>
      <c r="AF13" s="3">
        <v>11.157249999999999</v>
      </c>
      <c r="AG13" s="3">
        <v>4.82</v>
      </c>
      <c r="AH13" s="3">
        <v>0</v>
      </c>
      <c r="AI13" s="3">
        <v>23.108499999999999</v>
      </c>
      <c r="AJ13" s="3">
        <v>45.3125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E13" s="3">
        <f t="shared" si="6"/>
        <v>124.49424999999999</v>
      </c>
      <c r="BF13" s="3">
        <f t="shared" si="7"/>
        <v>56.469749999999998</v>
      </c>
      <c r="BG13" s="1">
        <f t="shared" si="8"/>
        <v>0</v>
      </c>
      <c r="BH13" s="1">
        <f t="shared" si="9"/>
        <v>0</v>
      </c>
      <c r="BI13" s="1">
        <f t="shared" si="10"/>
        <v>0</v>
      </c>
      <c r="BJ13" s="3">
        <f t="shared" si="11"/>
        <v>180.964</v>
      </c>
      <c r="BL13" s="1">
        <v>1.41648175323335</v>
      </c>
    </row>
    <row r="14" spans="1:64" x14ac:dyDescent="0.25">
      <c r="A14" s="8">
        <v>13</v>
      </c>
      <c r="B14" s="14" t="s">
        <v>99</v>
      </c>
      <c r="D14" s="1" t="s">
        <v>98</v>
      </c>
      <c r="F14" s="1">
        <v>113</v>
      </c>
      <c r="J14" s="3"/>
      <c r="K14" s="9"/>
      <c r="L14" s="13">
        <v>-16.706108928753302</v>
      </c>
      <c r="M14" s="5">
        <v>13.030951868837066</v>
      </c>
      <c r="N14" s="5">
        <f t="shared" si="1"/>
        <v>14.885456638935674</v>
      </c>
      <c r="O14" s="5">
        <v>3.682175815365389</v>
      </c>
      <c r="Y14" s="3">
        <v>0</v>
      </c>
      <c r="Z14" s="3">
        <v>0</v>
      </c>
      <c r="AA14" s="3">
        <v>0</v>
      </c>
      <c r="AB14" s="3">
        <v>9.6180000000000003</v>
      </c>
      <c r="AC14" s="3">
        <v>1.6602499999999998</v>
      </c>
      <c r="AD14" s="3">
        <v>1.68225</v>
      </c>
      <c r="AE14" s="3">
        <v>66.200749999999999</v>
      </c>
      <c r="AF14" s="3">
        <v>50.360999999999997</v>
      </c>
      <c r="AG14" s="3">
        <v>4.3535000000000004</v>
      </c>
      <c r="AH14" s="3">
        <v>0</v>
      </c>
      <c r="AI14" s="3">
        <v>23.349</v>
      </c>
      <c r="AJ14" s="3">
        <v>89.535250000000005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12.76275</v>
      </c>
      <c r="AQ14" s="1">
        <v>0</v>
      </c>
      <c r="AR14" s="1">
        <v>0</v>
      </c>
      <c r="AS14" s="1">
        <v>0</v>
      </c>
      <c r="AT14" s="1">
        <v>5.7765000000000004</v>
      </c>
      <c r="AU14" s="1">
        <v>0</v>
      </c>
      <c r="AV14" s="1">
        <v>0</v>
      </c>
      <c r="AW14" s="1">
        <v>0</v>
      </c>
      <c r="AX14" s="1">
        <v>23.215250000000001</v>
      </c>
      <c r="AY14" s="1">
        <v>0</v>
      </c>
      <c r="AZ14" s="1">
        <v>0</v>
      </c>
      <c r="BE14" s="3">
        <f t="shared" si="6"/>
        <v>105.20350000000001</v>
      </c>
      <c r="BF14" s="3">
        <f t="shared" si="7"/>
        <v>154.31925000000001</v>
      </c>
      <c r="BG14" s="1">
        <f t="shared" si="8"/>
        <v>28.991750000000003</v>
      </c>
      <c r="BH14" s="1">
        <f t="shared" si="9"/>
        <v>0</v>
      </c>
      <c r="BI14" s="1">
        <f t="shared" si="10"/>
        <v>28.991750000000003</v>
      </c>
      <c r="BJ14" s="3">
        <f t="shared" si="11"/>
        <v>288.51450000000006</v>
      </c>
      <c r="BL14" s="1">
        <v>1.8643932133533601</v>
      </c>
    </row>
    <row r="15" spans="1:64" x14ac:dyDescent="0.25">
      <c r="A15" s="8">
        <v>1</v>
      </c>
      <c r="B15" s="10" t="s">
        <v>46</v>
      </c>
      <c r="C15" s="1" t="s">
        <v>97</v>
      </c>
      <c r="D15" s="1" t="s">
        <v>96</v>
      </c>
      <c r="E15" s="1" t="s">
        <v>95</v>
      </c>
      <c r="F15" s="1">
        <v>70</v>
      </c>
      <c r="G15" s="1" t="s">
        <v>7</v>
      </c>
      <c r="H15" s="4">
        <v>-15.124661982966186</v>
      </c>
      <c r="I15" s="3">
        <v>13.945373166999543</v>
      </c>
      <c r="J15" s="3">
        <f t="shared" ref="J15:J33" si="12">0.984*I15+2.063</f>
        <v>15.785247196327552</v>
      </c>
      <c r="K15" s="6">
        <v>3.0766076929138229</v>
      </c>
      <c r="L15" s="4">
        <v>-17.867452557496176</v>
      </c>
      <c r="M15" s="3">
        <v>12.466020407947873</v>
      </c>
      <c r="N15" s="5">
        <f t="shared" si="1"/>
        <v>14.329564081420708</v>
      </c>
      <c r="O15" s="3">
        <v>4.7193263372671872</v>
      </c>
      <c r="P15" s="2">
        <v>0</v>
      </c>
      <c r="Q15" s="1">
        <v>0</v>
      </c>
      <c r="R15" s="1">
        <v>2.0659999999999998</v>
      </c>
      <c r="S15" s="1">
        <v>0</v>
      </c>
      <c r="T15" s="1">
        <v>1.1165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6.0012499999999998</v>
      </c>
      <c r="AC15" s="1">
        <v>0.84375</v>
      </c>
      <c r="AD15" s="1">
        <v>2.0434999999999999</v>
      </c>
      <c r="AE15" s="1">
        <v>94.371499999999997</v>
      </c>
      <c r="AF15" s="1">
        <v>45.578499999999998</v>
      </c>
      <c r="AG15" s="1">
        <v>4.5229999999999997</v>
      </c>
      <c r="AH15" s="1">
        <v>0</v>
      </c>
      <c r="AI15" s="1">
        <v>28.959499999999998</v>
      </c>
      <c r="AJ15" s="1">
        <v>59.634500000000003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4.0427499999999998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22.112499999999997</v>
      </c>
      <c r="AY15" s="1">
        <v>0</v>
      </c>
      <c r="AZ15" s="1">
        <v>2.3504999999999998</v>
      </c>
      <c r="BA15" s="1">
        <f t="shared" ref="BA15:BA33" si="13">SUM(P15,Q15,R15,T15,W15)</f>
        <v>3.1825000000000001</v>
      </c>
      <c r="BB15" s="1">
        <f t="shared" ref="BB15:BB33" si="14">SUM(S15,U15)</f>
        <v>0</v>
      </c>
      <c r="BC15" s="1">
        <f t="shared" ref="BC15:BC33" si="15">SUM(V15,X15)</f>
        <v>0</v>
      </c>
      <c r="BD15" s="1">
        <f t="shared" ref="BD15:BD33" si="16">SUM(P15:X15)</f>
        <v>3.1825000000000001</v>
      </c>
      <c r="BE15" s="3">
        <f t="shared" si="6"/>
        <v>135.89874999999998</v>
      </c>
      <c r="BF15" s="3">
        <f t="shared" si="7"/>
        <v>112.44999999999999</v>
      </c>
      <c r="BG15" s="1">
        <f t="shared" si="8"/>
        <v>22.112499999999997</v>
      </c>
      <c r="BH15" s="1">
        <f t="shared" si="9"/>
        <v>0</v>
      </c>
      <c r="BI15" s="1">
        <f t="shared" si="10"/>
        <v>22.112499999999997</v>
      </c>
      <c r="BJ15" s="3">
        <f t="shared" si="11"/>
        <v>270.46124999999995</v>
      </c>
      <c r="BK15" s="1">
        <v>0.64795574227056296</v>
      </c>
      <c r="BL15" s="1">
        <v>1.75667517675299</v>
      </c>
    </row>
    <row r="16" spans="1:64" x14ac:dyDescent="0.25">
      <c r="A16" s="8">
        <v>2</v>
      </c>
      <c r="B16" s="10" t="s">
        <v>46</v>
      </c>
      <c r="C16" s="1" t="s">
        <v>94</v>
      </c>
      <c r="D16" s="1" t="s">
        <v>93</v>
      </c>
      <c r="E16" s="1" t="s">
        <v>92</v>
      </c>
      <c r="F16" s="1">
        <v>72.599999999999994</v>
      </c>
      <c r="G16" s="1" t="s">
        <v>7</v>
      </c>
      <c r="H16" s="4">
        <v>-15.528261907671263</v>
      </c>
      <c r="I16" s="3">
        <v>13.741804272946377</v>
      </c>
      <c r="J16" s="3">
        <f t="shared" si="12"/>
        <v>15.584935404579236</v>
      </c>
      <c r="K16" s="6">
        <v>3.1441488974355125</v>
      </c>
      <c r="L16" s="4">
        <v>-16.814365548013619</v>
      </c>
      <c r="M16" s="3">
        <v>12.514932460208087</v>
      </c>
      <c r="N16" s="5">
        <f t="shared" si="1"/>
        <v>14.377693540844758</v>
      </c>
      <c r="O16" s="3">
        <v>4.0686956719350569</v>
      </c>
      <c r="P16" s="2">
        <v>0</v>
      </c>
      <c r="Q16" s="1">
        <v>0</v>
      </c>
      <c r="R16" s="1">
        <v>2.4580000000000002</v>
      </c>
      <c r="S16" s="1">
        <v>0</v>
      </c>
      <c r="T16" s="1">
        <v>1.49325</v>
      </c>
      <c r="U16" s="1">
        <v>1.6744999999999999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13.370499999999998</v>
      </c>
      <c r="AC16" s="1">
        <v>0</v>
      </c>
      <c r="AD16" s="1">
        <v>2.20025</v>
      </c>
      <c r="AE16" s="1">
        <v>119.32074999999999</v>
      </c>
      <c r="AF16" s="1">
        <v>44.385249999999999</v>
      </c>
      <c r="AG16" s="1">
        <v>4.4939999999999998</v>
      </c>
      <c r="AH16" s="1">
        <v>0</v>
      </c>
      <c r="AI16" s="1">
        <v>28.393000000000001</v>
      </c>
      <c r="AJ16" s="1">
        <v>55.980249999999998</v>
      </c>
      <c r="AK16" s="1">
        <v>0</v>
      </c>
      <c r="AL16" s="1">
        <v>4.1470000000000002</v>
      </c>
      <c r="AM16" s="1">
        <v>0</v>
      </c>
      <c r="AN16" s="1">
        <v>3.0259999999999998</v>
      </c>
      <c r="AO16" s="1">
        <v>0</v>
      </c>
      <c r="AP16" s="1">
        <v>0</v>
      </c>
      <c r="AQ16" s="1">
        <v>0</v>
      </c>
      <c r="AR16" s="1">
        <v>0</v>
      </c>
      <c r="AS16" s="1">
        <v>6.3132499999999991</v>
      </c>
      <c r="AT16" s="1">
        <v>62.78925000000001</v>
      </c>
      <c r="AU16" s="1">
        <v>0</v>
      </c>
      <c r="AV16" s="1">
        <v>0</v>
      </c>
      <c r="AW16" s="1">
        <v>0</v>
      </c>
      <c r="AX16" s="1">
        <v>76.446250000000006</v>
      </c>
      <c r="AY16" s="1">
        <v>0</v>
      </c>
      <c r="AZ16" s="1">
        <v>0</v>
      </c>
      <c r="BA16" s="1">
        <f t="shared" si="13"/>
        <v>3.9512499999999999</v>
      </c>
      <c r="BB16" s="1">
        <f t="shared" si="14"/>
        <v>1.6744999999999999</v>
      </c>
      <c r="BC16" s="1">
        <f t="shared" si="15"/>
        <v>0</v>
      </c>
      <c r="BD16" s="1">
        <f t="shared" si="16"/>
        <v>5.62575</v>
      </c>
      <c r="BE16" s="3">
        <f t="shared" si="6"/>
        <v>167.77849999999998</v>
      </c>
      <c r="BF16" s="3">
        <f t="shared" si="7"/>
        <v>100.3655</v>
      </c>
      <c r="BG16" s="1">
        <f t="shared" si="8"/>
        <v>148.57474999999999</v>
      </c>
      <c r="BH16" s="1">
        <f t="shared" si="9"/>
        <v>4.1470000000000002</v>
      </c>
      <c r="BI16" s="1">
        <f t="shared" si="10"/>
        <v>152.72175000000001</v>
      </c>
      <c r="BJ16" s="3">
        <f t="shared" si="11"/>
        <v>420.86575000000005</v>
      </c>
      <c r="BK16" s="1">
        <v>1.07454307148743</v>
      </c>
      <c r="BL16" s="1">
        <v>1.9680046387538801</v>
      </c>
    </row>
    <row r="17" spans="1:64" x14ac:dyDescent="0.25">
      <c r="A17" s="8">
        <v>3</v>
      </c>
      <c r="B17" s="10" t="s">
        <v>46</v>
      </c>
      <c r="C17" s="1" t="s">
        <v>91</v>
      </c>
      <c r="D17" s="1" t="s">
        <v>90</v>
      </c>
      <c r="E17" s="1" t="s">
        <v>89</v>
      </c>
      <c r="F17" s="1">
        <v>74</v>
      </c>
      <c r="G17" s="1" t="s">
        <v>7</v>
      </c>
      <c r="H17" s="4">
        <v>-15.207287121815694</v>
      </c>
      <c r="I17" s="3">
        <v>13.994948994186471</v>
      </c>
      <c r="J17" s="3">
        <f t="shared" si="12"/>
        <v>15.834029810279487</v>
      </c>
      <c r="K17" s="6">
        <v>3.1461867318983479</v>
      </c>
      <c r="L17" s="4">
        <v>-15.757241572873209</v>
      </c>
      <c r="M17" s="3">
        <v>12.520085661917044</v>
      </c>
      <c r="N17" s="5">
        <f t="shared" si="1"/>
        <v>14.382764291326371</v>
      </c>
      <c r="O17" s="3">
        <v>3.7878370571911635</v>
      </c>
      <c r="P17" s="2">
        <v>0</v>
      </c>
      <c r="Q17" s="1">
        <v>0.71650000000000003</v>
      </c>
      <c r="R17" s="1">
        <v>4.8887499999999999</v>
      </c>
      <c r="S17" s="1">
        <v>0.73024999999999984</v>
      </c>
      <c r="T17" s="1">
        <v>2.5975000000000001</v>
      </c>
      <c r="U17" s="1">
        <v>3.0295000000000001</v>
      </c>
      <c r="V17" s="1">
        <v>0</v>
      </c>
      <c r="W17" s="1">
        <v>0</v>
      </c>
      <c r="X17" s="1">
        <v>2.4175</v>
      </c>
      <c r="Y17" s="1">
        <v>0</v>
      </c>
      <c r="Z17" s="1">
        <v>0</v>
      </c>
      <c r="AA17" s="1">
        <v>0</v>
      </c>
      <c r="AB17" s="1">
        <v>14.757499999999999</v>
      </c>
      <c r="AC17" s="1">
        <v>0</v>
      </c>
      <c r="AD17" s="1">
        <v>2.38625</v>
      </c>
      <c r="AE17" s="1">
        <v>117.56999999999998</v>
      </c>
      <c r="AF17" s="1">
        <v>47.228749999999998</v>
      </c>
      <c r="AG17" s="1">
        <v>2.3624999999999998</v>
      </c>
      <c r="AH17" s="1">
        <v>0</v>
      </c>
      <c r="AI17" s="1">
        <v>30.076499999999999</v>
      </c>
      <c r="AJ17" s="1">
        <v>51.830500000000001</v>
      </c>
      <c r="AK17" s="1">
        <v>0</v>
      </c>
      <c r="AL17" s="1">
        <v>0</v>
      </c>
      <c r="AM17" s="1">
        <v>0</v>
      </c>
      <c r="AN17" s="1">
        <v>3.1812499999999999</v>
      </c>
      <c r="AO17" s="1">
        <v>0</v>
      </c>
      <c r="AP17" s="1">
        <v>6.1357499999999998</v>
      </c>
      <c r="AQ17" s="1">
        <v>0</v>
      </c>
      <c r="AR17" s="1">
        <v>0</v>
      </c>
      <c r="AS17" s="1">
        <v>8.1694999999999993</v>
      </c>
      <c r="AT17" s="1">
        <v>70.014750000000006</v>
      </c>
      <c r="AU17" s="1">
        <v>0</v>
      </c>
      <c r="AV17" s="1">
        <v>0</v>
      </c>
      <c r="AW17" s="1">
        <v>0</v>
      </c>
      <c r="AX17" s="1">
        <v>171.57775000000001</v>
      </c>
      <c r="AY17" s="1">
        <v>0</v>
      </c>
      <c r="AZ17" s="1">
        <v>0</v>
      </c>
      <c r="BA17" s="1">
        <f t="shared" si="13"/>
        <v>8.20275</v>
      </c>
      <c r="BB17" s="1">
        <f t="shared" si="14"/>
        <v>3.7597499999999999</v>
      </c>
      <c r="BC17" s="1">
        <f t="shared" si="15"/>
        <v>2.4175</v>
      </c>
      <c r="BD17" s="1">
        <f t="shared" si="16"/>
        <v>14.38</v>
      </c>
      <c r="BE17" s="3">
        <f t="shared" si="6"/>
        <v>167.15275</v>
      </c>
      <c r="BF17" s="3">
        <f t="shared" si="7"/>
        <v>105.19499999999999</v>
      </c>
      <c r="BG17" s="1">
        <f t="shared" si="8"/>
        <v>252.94325000000003</v>
      </c>
      <c r="BH17" s="1">
        <f t="shared" si="9"/>
        <v>0</v>
      </c>
      <c r="BI17" s="1">
        <f t="shared" si="10"/>
        <v>252.94325000000003</v>
      </c>
      <c r="BJ17" s="3">
        <f t="shared" si="11"/>
        <v>525.29100000000005</v>
      </c>
      <c r="BK17" s="1">
        <v>1.6045694781900699</v>
      </c>
      <c r="BL17" s="1">
        <v>1.8748169494719999</v>
      </c>
    </row>
    <row r="18" spans="1:64" x14ac:dyDescent="0.25">
      <c r="A18" s="8">
        <v>4</v>
      </c>
      <c r="B18" s="10" t="s">
        <v>46</v>
      </c>
      <c r="C18" s="1" t="s">
        <v>88</v>
      </c>
      <c r="D18" s="1" t="s">
        <v>87</v>
      </c>
      <c r="E18" s="1" t="s">
        <v>86</v>
      </c>
      <c r="F18" s="1">
        <v>83</v>
      </c>
      <c r="G18" s="1" t="s">
        <v>322</v>
      </c>
      <c r="H18" s="4">
        <v>-14.974914488786776</v>
      </c>
      <c r="I18" s="3">
        <v>13.898628149881223</v>
      </c>
      <c r="J18" s="3">
        <f t="shared" si="12"/>
        <v>15.739250099483124</v>
      </c>
      <c r="K18" s="6">
        <v>3.1090041817876966</v>
      </c>
      <c r="L18" s="4">
        <v>-16.26164014845477</v>
      </c>
      <c r="M18" s="3">
        <v>12.914874183967134</v>
      </c>
      <c r="N18" s="5">
        <f t="shared" si="1"/>
        <v>14.77123619702366</v>
      </c>
      <c r="O18" s="3">
        <v>3.9277876580182478</v>
      </c>
      <c r="P18" s="2">
        <v>0</v>
      </c>
      <c r="Q18" s="1">
        <v>0.65774999999999995</v>
      </c>
      <c r="R18" s="1">
        <v>4.0219999999999994</v>
      </c>
      <c r="S18" s="1">
        <v>0.92225000000000001</v>
      </c>
      <c r="T18" s="1">
        <v>2.7167500000000002</v>
      </c>
      <c r="U18" s="1">
        <v>2.7080000000000002</v>
      </c>
      <c r="V18" s="1">
        <v>1.4484999999999999</v>
      </c>
      <c r="W18" s="1">
        <v>0</v>
      </c>
      <c r="X18" s="1">
        <v>7.106749999999999</v>
      </c>
      <c r="Y18" s="1">
        <v>0</v>
      </c>
      <c r="Z18" s="1">
        <v>0</v>
      </c>
      <c r="AA18" s="1">
        <v>0</v>
      </c>
      <c r="AB18" s="1">
        <v>18.918000000000003</v>
      </c>
      <c r="AC18" s="1">
        <v>0</v>
      </c>
      <c r="AD18" s="1">
        <v>2.56325</v>
      </c>
      <c r="AE18" s="1">
        <v>124.2615</v>
      </c>
      <c r="AF18" s="1">
        <v>47.94</v>
      </c>
      <c r="AG18" s="1">
        <v>5.3847500000000004</v>
      </c>
      <c r="AH18" s="1">
        <v>4.5582500000000001</v>
      </c>
      <c r="AI18" s="1">
        <v>34.258249999999997</v>
      </c>
      <c r="AJ18" s="1">
        <v>60.628250000000001</v>
      </c>
      <c r="AK18" s="1">
        <v>2.9035000000000006</v>
      </c>
      <c r="AL18" s="1">
        <v>6.0402500000000003</v>
      </c>
      <c r="AM18" s="1">
        <v>3.8057500000000006</v>
      </c>
      <c r="AN18" s="1">
        <v>4.39025</v>
      </c>
      <c r="AO18" s="1">
        <v>0</v>
      </c>
      <c r="AP18" s="1">
        <v>7.6042499999999995</v>
      </c>
      <c r="AQ18" s="1">
        <v>0</v>
      </c>
      <c r="AR18" s="1">
        <v>0</v>
      </c>
      <c r="AS18" s="1">
        <v>10.00775</v>
      </c>
      <c r="AT18" s="1">
        <v>0</v>
      </c>
      <c r="AU18" s="1">
        <v>0</v>
      </c>
      <c r="AV18" s="1">
        <v>0</v>
      </c>
      <c r="AW18" s="1">
        <v>8.5545000000000009</v>
      </c>
      <c r="AX18" s="1">
        <v>103.31049999999999</v>
      </c>
      <c r="AY18" s="1">
        <v>0</v>
      </c>
      <c r="AZ18" s="1">
        <v>3.8029999999999999</v>
      </c>
      <c r="BA18" s="1">
        <f t="shared" si="13"/>
        <v>7.3964999999999996</v>
      </c>
      <c r="BB18" s="1">
        <f t="shared" si="14"/>
        <v>3.6302500000000002</v>
      </c>
      <c r="BC18" s="1">
        <f t="shared" si="15"/>
        <v>8.5552499999999991</v>
      </c>
      <c r="BD18" s="1">
        <f t="shared" si="16"/>
        <v>19.581999999999997</v>
      </c>
      <c r="BE18" s="3">
        <f t="shared" si="6"/>
        <v>193.94024999999999</v>
      </c>
      <c r="BF18" s="3">
        <f t="shared" si="7"/>
        <v>124.53374999999998</v>
      </c>
      <c r="BG18" s="1">
        <f t="shared" si="8"/>
        <v>117.70849999999999</v>
      </c>
      <c r="BH18" s="1">
        <f t="shared" si="9"/>
        <v>12.749500000000001</v>
      </c>
      <c r="BI18" s="1">
        <f t="shared" si="10"/>
        <v>130.458</v>
      </c>
      <c r="BJ18" s="3">
        <f t="shared" si="11"/>
        <v>448.93200000000002</v>
      </c>
      <c r="BK18" s="1">
        <v>1.6910921081092101</v>
      </c>
      <c r="BL18" s="1">
        <v>2.1078386874461601</v>
      </c>
    </row>
    <row r="19" spans="1:64" x14ac:dyDescent="0.25">
      <c r="A19" s="8">
        <v>5</v>
      </c>
      <c r="B19" s="10" t="s">
        <v>46</v>
      </c>
      <c r="C19" s="1" t="s">
        <v>85</v>
      </c>
      <c r="D19" s="1" t="s">
        <v>84</v>
      </c>
      <c r="E19" s="1" t="s">
        <v>83</v>
      </c>
      <c r="F19" s="1">
        <v>77</v>
      </c>
      <c r="G19" s="1" t="s">
        <v>7</v>
      </c>
      <c r="H19" s="4">
        <v>-15.280205955946185</v>
      </c>
      <c r="I19" s="3">
        <v>14.321114547081633</v>
      </c>
      <c r="J19" s="3">
        <f t="shared" si="12"/>
        <v>16.154976714328328</v>
      </c>
      <c r="K19" s="6">
        <v>3.161243899569671</v>
      </c>
      <c r="L19" s="4">
        <v>-17.152832411933552</v>
      </c>
      <c r="M19" s="3">
        <v>12.807791360381605</v>
      </c>
      <c r="N19" s="5">
        <f t="shared" si="1"/>
        <v>14.665866698615501</v>
      </c>
      <c r="O19" s="3">
        <v>4.6243905370507372</v>
      </c>
      <c r="P19" s="2">
        <v>0</v>
      </c>
      <c r="Q19" s="1">
        <v>0</v>
      </c>
      <c r="R19" s="1">
        <v>3.12</v>
      </c>
      <c r="S19" s="1">
        <v>0</v>
      </c>
      <c r="T19" s="1">
        <v>1.8385000000000002</v>
      </c>
      <c r="U19" s="1">
        <v>1.8752500000000001</v>
      </c>
      <c r="V19" s="1">
        <v>0</v>
      </c>
      <c r="W19" s="1">
        <v>0</v>
      </c>
      <c r="X19" s="1">
        <v>0</v>
      </c>
      <c r="Y19" s="1">
        <v>0.60175000000000001</v>
      </c>
      <c r="Z19" s="1">
        <v>0</v>
      </c>
      <c r="AA19" s="1">
        <v>0.83324999999999994</v>
      </c>
      <c r="AB19" s="1">
        <v>24.122</v>
      </c>
      <c r="AC19" s="1">
        <v>0</v>
      </c>
      <c r="AD19" s="1">
        <v>3.3607499999999999</v>
      </c>
      <c r="AE19" s="1">
        <v>138.48650000000001</v>
      </c>
      <c r="AF19" s="1">
        <v>36.736499999999999</v>
      </c>
      <c r="AG19" s="1">
        <v>6.193249999999999</v>
      </c>
      <c r="AH19" s="1">
        <v>0</v>
      </c>
      <c r="AI19" s="1">
        <v>39.1235</v>
      </c>
      <c r="AJ19" s="1">
        <v>64.504000000000005</v>
      </c>
      <c r="AK19" s="1">
        <v>0</v>
      </c>
      <c r="AL19" s="1">
        <v>1.04175</v>
      </c>
      <c r="AM19" s="1">
        <v>0</v>
      </c>
      <c r="AN19" s="1">
        <v>0</v>
      </c>
      <c r="AO19" s="1">
        <v>0</v>
      </c>
      <c r="AP19" s="1">
        <v>6.5177500000000013</v>
      </c>
      <c r="AQ19" s="1">
        <v>2.5202499999999999</v>
      </c>
      <c r="AR19" s="1">
        <v>0</v>
      </c>
      <c r="AS19" s="1">
        <v>0</v>
      </c>
      <c r="AT19" s="1">
        <v>0</v>
      </c>
      <c r="AU19" s="1">
        <v>6.6742499999999998</v>
      </c>
      <c r="AV19" s="1">
        <v>0</v>
      </c>
      <c r="AW19" s="1">
        <v>9.8907499999999988</v>
      </c>
      <c r="AX19" s="1">
        <v>32.040500000000002</v>
      </c>
      <c r="AY19" s="1">
        <v>0</v>
      </c>
      <c r="AZ19" s="1">
        <v>4.5715000000000003</v>
      </c>
      <c r="BA19" s="1">
        <f t="shared" si="13"/>
        <v>4.9585000000000008</v>
      </c>
      <c r="BB19" s="1">
        <f t="shared" si="14"/>
        <v>1.8752500000000001</v>
      </c>
      <c r="BC19" s="1">
        <f t="shared" si="15"/>
        <v>0</v>
      </c>
      <c r="BD19" s="1">
        <f t="shared" si="16"/>
        <v>6.8337500000000011</v>
      </c>
      <c r="BE19" s="3">
        <f t="shared" si="6"/>
        <v>229.286</v>
      </c>
      <c r="BF19" s="3">
        <f t="shared" si="7"/>
        <v>112.32975</v>
      </c>
      <c r="BG19" s="1">
        <f t="shared" si="8"/>
        <v>32.040500000000002</v>
      </c>
      <c r="BH19" s="1">
        <f t="shared" si="9"/>
        <v>1.04175</v>
      </c>
      <c r="BI19" s="1">
        <f t="shared" si="10"/>
        <v>35.602499999999999</v>
      </c>
      <c r="BJ19" s="3">
        <f t="shared" si="11"/>
        <v>377.21825000000001</v>
      </c>
      <c r="BK19" s="1">
        <v>1.0660269297879299</v>
      </c>
      <c r="BL19" s="1">
        <v>1.9905145579218</v>
      </c>
    </row>
    <row r="20" spans="1:64" x14ac:dyDescent="0.25">
      <c r="A20" s="8">
        <v>6</v>
      </c>
      <c r="B20" s="10" t="s">
        <v>46</v>
      </c>
      <c r="C20" s="1" t="s">
        <v>82</v>
      </c>
      <c r="D20" s="1" t="s">
        <v>81</v>
      </c>
      <c r="E20" s="1" t="s">
        <v>80</v>
      </c>
      <c r="F20" s="1">
        <v>81.7</v>
      </c>
      <c r="G20" s="1" t="s">
        <v>322</v>
      </c>
      <c r="H20" s="4">
        <v>-15.320946103783093</v>
      </c>
      <c r="I20" s="3">
        <v>13.893495393097535</v>
      </c>
      <c r="J20" s="3">
        <f t="shared" si="12"/>
        <v>15.734199466807974</v>
      </c>
      <c r="K20" s="6">
        <v>3.2247316110575217</v>
      </c>
      <c r="L20" s="4">
        <v>-16.025653186777742</v>
      </c>
      <c r="M20" s="3">
        <v>12.55564459400734</v>
      </c>
      <c r="N20" s="5">
        <f t="shared" si="1"/>
        <v>14.417754280503223</v>
      </c>
      <c r="O20" s="3">
        <v>3.8378581310247224</v>
      </c>
      <c r="P20" s="2">
        <v>0.5804999999999999</v>
      </c>
      <c r="Q20" s="1">
        <v>0.64675000000000005</v>
      </c>
      <c r="R20" s="1">
        <v>1.2737499999999999</v>
      </c>
      <c r="S20" s="1">
        <v>0</v>
      </c>
      <c r="T20" s="1">
        <v>2.0764999999999998</v>
      </c>
      <c r="U20" s="1">
        <v>1.50925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12.492749999999999</v>
      </c>
      <c r="AC20" s="1">
        <v>0</v>
      </c>
      <c r="AD20" s="1">
        <v>1.74875</v>
      </c>
      <c r="AE20" s="1">
        <v>73.228999999999999</v>
      </c>
      <c r="AF20" s="1">
        <v>20.088999999999999</v>
      </c>
      <c r="AG20" s="1">
        <v>4.7217500000000001</v>
      </c>
      <c r="AH20" s="1">
        <v>2.1419999999999999</v>
      </c>
      <c r="AI20" s="1">
        <v>24.551500000000001</v>
      </c>
      <c r="AJ20" s="1">
        <v>24.921500000000002</v>
      </c>
      <c r="AK20" s="1">
        <v>0</v>
      </c>
      <c r="AL20" s="1">
        <v>2.5844999999999998</v>
      </c>
      <c r="AM20" s="1">
        <v>1.7969999999999999</v>
      </c>
      <c r="AN20" s="1">
        <v>1.8022499999999999</v>
      </c>
      <c r="AO20" s="1">
        <v>0</v>
      </c>
      <c r="AP20" s="1">
        <v>3.6897500000000001</v>
      </c>
      <c r="AQ20" s="1">
        <v>0</v>
      </c>
      <c r="AR20" s="1">
        <v>0</v>
      </c>
      <c r="AS20" s="1">
        <v>3.4029999999999996</v>
      </c>
      <c r="AT20" s="1">
        <v>28.652750000000005</v>
      </c>
      <c r="AU20" s="1">
        <v>0</v>
      </c>
      <c r="AV20" s="1">
        <v>0</v>
      </c>
      <c r="AW20" s="1">
        <v>0</v>
      </c>
      <c r="AX20" s="1">
        <v>61.900999999999996</v>
      </c>
      <c r="AY20" s="1">
        <v>0</v>
      </c>
      <c r="AZ20" s="1">
        <v>0</v>
      </c>
      <c r="BA20" s="1">
        <f t="shared" si="13"/>
        <v>4.5774999999999997</v>
      </c>
      <c r="BB20" s="1">
        <f t="shared" si="14"/>
        <v>1.50925</v>
      </c>
      <c r="BC20" s="1">
        <f t="shared" si="15"/>
        <v>0</v>
      </c>
      <c r="BD20" s="1">
        <f t="shared" si="16"/>
        <v>6.0867499999999994</v>
      </c>
      <c r="BE20" s="3">
        <f t="shared" si="6"/>
        <v>116.74375000000001</v>
      </c>
      <c r="BF20" s="3">
        <f t="shared" si="7"/>
        <v>50.842250000000007</v>
      </c>
      <c r="BG20" s="1">
        <f t="shared" si="8"/>
        <v>95.759</v>
      </c>
      <c r="BH20" s="1">
        <f t="shared" si="9"/>
        <v>4.3815</v>
      </c>
      <c r="BI20" s="1">
        <f t="shared" si="10"/>
        <v>100.1405</v>
      </c>
      <c r="BJ20" s="3">
        <f t="shared" si="11"/>
        <v>267.72649999999999</v>
      </c>
      <c r="BK20" s="1">
        <v>1.5023182878646999</v>
      </c>
      <c r="BL20" s="1">
        <v>2.0790691026213102</v>
      </c>
    </row>
    <row r="21" spans="1:64" x14ac:dyDescent="0.25">
      <c r="A21" s="8">
        <v>7</v>
      </c>
      <c r="B21" s="10" t="s">
        <v>46</v>
      </c>
      <c r="C21" s="1" t="s">
        <v>79</v>
      </c>
      <c r="D21" s="1" t="s">
        <v>78</v>
      </c>
      <c r="E21" s="1" t="s">
        <v>77</v>
      </c>
      <c r="F21" s="1">
        <v>89.2</v>
      </c>
      <c r="G21" s="1" t="s">
        <v>7</v>
      </c>
      <c r="H21" s="4">
        <v>-15.53500696442115</v>
      </c>
      <c r="I21" s="3">
        <v>14.215661561112849</v>
      </c>
      <c r="J21" s="3">
        <f t="shared" si="12"/>
        <v>16.051210976135042</v>
      </c>
      <c r="K21" s="6">
        <v>3.2117120858870458</v>
      </c>
      <c r="L21" s="4">
        <v>-16.691245909835377</v>
      </c>
      <c r="M21" s="3">
        <v>12.646935583192491</v>
      </c>
      <c r="N21" s="5">
        <f t="shared" si="1"/>
        <v>14.507584613861411</v>
      </c>
      <c r="O21" s="3">
        <v>4.0917239655570183</v>
      </c>
      <c r="P21" s="4">
        <v>0</v>
      </c>
      <c r="Q21" s="1">
        <v>0</v>
      </c>
      <c r="R21" s="1">
        <v>3.4107499999999997</v>
      </c>
      <c r="S21" s="1">
        <v>0</v>
      </c>
      <c r="T21" s="1">
        <v>2.8679999999999999</v>
      </c>
      <c r="U21" s="1">
        <v>2.8184999999999998</v>
      </c>
      <c r="V21" s="1">
        <v>0</v>
      </c>
      <c r="W21" s="1">
        <v>0</v>
      </c>
      <c r="X21" s="1">
        <v>1.8879999999999997</v>
      </c>
      <c r="Y21" s="1">
        <v>0</v>
      </c>
      <c r="Z21" s="1">
        <v>0.70574999999999999</v>
      </c>
      <c r="AA21" s="1">
        <v>0</v>
      </c>
      <c r="AB21" s="1">
        <v>15.366499999999998</v>
      </c>
      <c r="AC21" s="1">
        <v>0</v>
      </c>
      <c r="AD21" s="1">
        <v>2.0882499999999999</v>
      </c>
      <c r="AE21" s="1">
        <v>86.117249999999999</v>
      </c>
      <c r="AF21" s="1">
        <v>23.747</v>
      </c>
      <c r="AG21" s="1">
        <v>4.03</v>
      </c>
      <c r="AH21" s="1">
        <v>2.6084999999999998</v>
      </c>
      <c r="AI21" s="1">
        <v>24.760750000000002</v>
      </c>
      <c r="AJ21" s="1">
        <v>35.342750000000002</v>
      </c>
      <c r="AK21" s="1">
        <v>0</v>
      </c>
      <c r="AL21" s="1">
        <v>3.3884999999999996</v>
      </c>
      <c r="AM21" s="1">
        <v>1.7577499999999999</v>
      </c>
      <c r="AN21" s="1">
        <v>1.653</v>
      </c>
      <c r="AO21" s="1">
        <v>1.1180000000000001</v>
      </c>
      <c r="AP21" s="1">
        <v>4.9742499999999996</v>
      </c>
      <c r="AQ21" s="1">
        <v>0</v>
      </c>
      <c r="AR21" s="1">
        <v>0</v>
      </c>
      <c r="AS21" s="1">
        <v>2.496</v>
      </c>
      <c r="AT21" s="1">
        <v>16.100999999999999</v>
      </c>
      <c r="AU21" s="1">
        <v>0</v>
      </c>
      <c r="AV21" s="1">
        <v>0</v>
      </c>
      <c r="AW21" s="1">
        <v>0</v>
      </c>
      <c r="AX21" s="1">
        <v>28.256749999999997</v>
      </c>
      <c r="AY21" s="1">
        <v>0</v>
      </c>
      <c r="AZ21" s="1">
        <v>2.32525</v>
      </c>
      <c r="BA21" s="1">
        <f t="shared" si="13"/>
        <v>6.2787499999999996</v>
      </c>
      <c r="BB21" s="1">
        <f t="shared" si="14"/>
        <v>2.8184999999999998</v>
      </c>
      <c r="BC21" s="1">
        <f t="shared" si="15"/>
        <v>1.8879999999999997</v>
      </c>
      <c r="BD21" s="1">
        <f t="shared" si="16"/>
        <v>10.985249999999999</v>
      </c>
      <c r="BE21" s="3">
        <f t="shared" si="6"/>
        <v>134.1865</v>
      </c>
      <c r="BF21" s="3">
        <f t="shared" si="7"/>
        <v>68.997749999999996</v>
      </c>
      <c r="BG21" s="1">
        <f t="shared" si="8"/>
        <v>48.506749999999997</v>
      </c>
      <c r="BH21" s="1">
        <f t="shared" si="9"/>
        <v>5.1462499999999993</v>
      </c>
      <c r="BI21" s="1">
        <f t="shared" si="10"/>
        <v>53.652999999999992</v>
      </c>
      <c r="BJ21" s="3">
        <f t="shared" si="11"/>
        <v>256.83724999999998</v>
      </c>
      <c r="BK21" s="1">
        <v>1.3654501162574499</v>
      </c>
      <c r="BL21" s="1">
        <v>2.1484137825215699</v>
      </c>
    </row>
    <row r="22" spans="1:64" x14ac:dyDescent="0.25">
      <c r="A22" s="8">
        <v>8</v>
      </c>
      <c r="B22" s="10" t="s">
        <v>46</v>
      </c>
      <c r="C22" s="1" t="s">
        <v>76</v>
      </c>
      <c r="D22" s="1" t="s">
        <v>75</v>
      </c>
      <c r="E22" s="1" t="s">
        <v>74</v>
      </c>
      <c r="F22" s="1">
        <v>88</v>
      </c>
      <c r="G22" s="1" t="s">
        <v>7</v>
      </c>
      <c r="H22" s="4">
        <v>-15.590777095844665</v>
      </c>
      <c r="I22" s="3">
        <v>14.077633430230245</v>
      </c>
      <c r="J22" s="3">
        <f t="shared" si="12"/>
        <v>15.915391295346561</v>
      </c>
      <c r="K22" s="6">
        <v>3.2316999124154142</v>
      </c>
      <c r="L22" s="12"/>
      <c r="M22" s="11"/>
      <c r="N22" s="5"/>
      <c r="O22" s="11"/>
      <c r="P22" s="4">
        <v>0</v>
      </c>
      <c r="Q22" s="1">
        <v>0</v>
      </c>
      <c r="R22" s="1">
        <v>2.9522499999999998</v>
      </c>
      <c r="S22" s="1">
        <v>0</v>
      </c>
      <c r="T22" s="1">
        <v>1.8955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8.9205000000000005</v>
      </c>
      <c r="AC22" s="1">
        <v>0</v>
      </c>
      <c r="AD22" s="1">
        <v>2.4817499999999999</v>
      </c>
      <c r="AE22" s="1">
        <v>38.578499999999998</v>
      </c>
      <c r="AF22" s="1">
        <v>4.8562500000000002</v>
      </c>
      <c r="AG22" s="1">
        <v>3.6132499999999999</v>
      </c>
      <c r="AH22" s="1">
        <v>0</v>
      </c>
      <c r="AI22" s="1">
        <v>17.554500000000001</v>
      </c>
      <c r="AJ22" s="1">
        <v>11.610250000000001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32.327500000000001</v>
      </c>
      <c r="AY22" s="1">
        <v>0</v>
      </c>
      <c r="AZ22" s="1">
        <v>0</v>
      </c>
      <c r="BA22" s="1">
        <f t="shared" si="13"/>
        <v>4.8477499999999996</v>
      </c>
      <c r="BB22" s="1">
        <f t="shared" si="14"/>
        <v>0</v>
      </c>
      <c r="BC22" s="1">
        <f t="shared" si="15"/>
        <v>0</v>
      </c>
      <c r="BD22" s="1">
        <f t="shared" si="16"/>
        <v>4.8477499999999996</v>
      </c>
      <c r="BE22" s="3">
        <f t="shared" si="6"/>
        <v>71.148499999999999</v>
      </c>
      <c r="BF22" s="3">
        <f t="shared" si="7"/>
        <v>16.4665</v>
      </c>
      <c r="BG22" s="1">
        <f t="shared" si="8"/>
        <v>32.327500000000001</v>
      </c>
      <c r="BH22" s="1">
        <f t="shared" si="9"/>
        <v>0</v>
      </c>
      <c r="BI22" s="1">
        <f t="shared" si="10"/>
        <v>32.327500000000001</v>
      </c>
      <c r="BJ22" s="3">
        <f t="shared" si="11"/>
        <v>119.9425</v>
      </c>
      <c r="BK22" s="1">
        <v>0.66919601722520505</v>
      </c>
      <c r="BL22" s="1">
        <v>1.73436501462559</v>
      </c>
    </row>
    <row r="23" spans="1:64" x14ac:dyDescent="0.25">
      <c r="A23" s="8">
        <v>9</v>
      </c>
      <c r="B23" s="10" t="s">
        <v>46</v>
      </c>
      <c r="C23" s="1" t="s">
        <v>73</v>
      </c>
      <c r="D23" s="1" t="s">
        <v>72</v>
      </c>
      <c r="E23" s="1" t="s">
        <v>71</v>
      </c>
      <c r="F23" s="1">
        <v>82.9</v>
      </c>
      <c r="G23" s="1" t="s">
        <v>322</v>
      </c>
      <c r="H23" s="4">
        <v>-16.030114542237499</v>
      </c>
      <c r="I23" s="3">
        <v>13.538084751598619</v>
      </c>
      <c r="J23" s="3">
        <f t="shared" si="12"/>
        <v>15.384475395573041</v>
      </c>
      <c r="K23" s="6">
        <v>3.1550496109003916</v>
      </c>
      <c r="L23" s="4">
        <v>-16.56727058961815</v>
      </c>
      <c r="M23" s="3">
        <v>11.978803456278657</v>
      </c>
      <c r="N23" s="5">
        <f t="shared" ref="N23:N30" si="17">0.984*M23+2.063</f>
        <v>13.850142600978199</v>
      </c>
      <c r="O23" s="3">
        <v>3.8325242843372958</v>
      </c>
      <c r="P23" s="4">
        <v>0</v>
      </c>
      <c r="Q23" s="1">
        <v>0</v>
      </c>
      <c r="R23" s="1">
        <v>1.6629999999999998</v>
      </c>
      <c r="S23" s="1">
        <v>0</v>
      </c>
      <c r="T23" s="1">
        <v>1.3905000000000001</v>
      </c>
      <c r="U23" s="1">
        <v>1.24075</v>
      </c>
      <c r="V23" s="1">
        <v>0</v>
      </c>
      <c r="W23" s="1">
        <v>0</v>
      </c>
      <c r="X23" s="1">
        <v>2.7362500000000001</v>
      </c>
      <c r="Y23" s="1">
        <v>0</v>
      </c>
      <c r="Z23" s="1">
        <v>0</v>
      </c>
      <c r="AA23" s="1">
        <v>0</v>
      </c>
      <c r="AB23" s="1">
        <v>8.5350000000000001</v>
      </c>
      <c r="AC23" s="1">
        <v>0</v>
      </c>
      <c r="AD23" s="1">
        <v>1.7115000000000002</v>
      </c>
      <c r="AE23" s="1">
        <v>75.445250000000001</v>
      </c>
      <c r="AF23" s="1">
        <v>18.686499999999999</v>
      </c>
      <c r="AG23" s="1">
        <v>3.3605</v>
      </c>
      <c r="AH23" s="1">
        <v>2.1992499999999997</v>
      </c>
      <c r="AI23" s="1">
        <v>23.36225</v>
      </c>
      <c r="AJ23" s="1">
        <v>40.469250000000002</v>
      </c>
      <c r="AK23" s="1">
        <v>1.82575</v>
      </c>
      <c r="AL23" s="1">
        <v>3.0492499999999998</v>
      </c>
      <c r="AM23" s="1">
        <v>1.6279999999999994</v>
      </c>
      <c r="AN23" s="1">
        <v>2.1037499999999998</v>
      </c>
      <c r="AO23" s="1">
        <v>0</v>
      </c>
      <c r="AP23" s="1">
        <v>4.36625</v>
      </c>
      <c r="AQ23" s="1">
        <v>0</v>
      </c>
      <c r="AR23" s="1">
        <v>0</v>
      </c>
      <c r="AS23" s="1">
        <v>5.4922499999999994</v>
      </c>
      <c r="AT23" s="1">
        <v>31.791</v>
      </c>
      <c r="AU23" s="1">
        <v>0</v>
      </c>
      <c r="AV23" s="1">
        <v>0</v>
      </c>
      <c r="AW23" s="1">
        <v>5.8419999999999987</v>
      </c>
      <c r="AX23" s="1">
        <v>55.577999999999996</v>
      </c>
      <c r="AY23" s="1">
        <v>0</v>
      </c>
      <c r="AZ23" s="1">
        <v>2.1512500000000006</v>
      </c>
      <c r="BA23" s="1">
        <f t="shared" si="13"/>
        <v>3.0534999999999997</v>
      </c>
      <c r="BB23" s="1">
        <f t="shared" si="14"/>
        <v>1.24075</v>
      </c>
      <c r="BC23" s="1">
        <f t="shared" si="15"/>
        <v>2.7362500000000001</v>
      </c>
      <c r="BD23" s="1">
        <f t="shared" si="16"/>
        <v>7.0305</v>
      </c>
      <c r="BE23" s="3">
        <f t="shared" si="6"/>
        <v>118.2565</v>
      </c>
      <c r="BF23" s="3">
        <f t="shared" si="7"/>
        <v>67.872500000000002</v>
      </c>
      <c r="BG23" s="1">
        <f t="shared" si="8"/>
        <v>94.965000000000003</v>
      </c>
      <c r="BH23" s="1">
        <f t="shared" si="9"/>
        <v>6.5029999999999992</v>
      </c>
      <c r="BI23" s="1">
        <f t="shared" si="10"/>
        <v>101.46799999999999</v>
      </c>
      <c r="BJ23" s="3">
        <f t="shared" si="11"/>
        <v>287.59699999999998</v>
      </c>
      <c r="BK23" s="1">
        <v>1.3349154715528699</v>
      </c>
      <c r="BL23" s="1">
        <v>2.1943077745971502</v>
      </c>
    </row>
    <row r="24" spans="1:64" x14ac:dyDescent="0.25">
      <c r="A24" s="8">
        <v>10</v>
      </c>
      <c r="B24" s="10" t="s">
        <v>46</v>
      </c>
      <c r="C24" s="1" t="s">
        <v>70</v>
      </c>
      <c r="D24" s="1" t="s">
        <v>69</v>
      </c>
      <c r="E24" s="1" t="s">
        <v>68</v>
      </c>
      <c r="F24" s="1">
        <v>73</v>
      </c>
      <c r="G24" s="1" t="s">
        <v>322</v>
      </c>
      <c r="H24" s="4">
        <v>-15.514221186752044</v>
      </c>
      <c r="I24" s="3">
        <v>14.111035018583731</v>
      </c>
      <c r="J24" s="3">
        <f t="shared" si="12"/>
        <v>15.948258458286391</v>
      </c>
      <c r="K24" s="6">
        <v>3.1558329192384402</v>
      </c>
      <c r="L24" s="4">
        <v>-16.790131000598397</v>
      </c>
      <c r="M24" s="3">
        <v>12.587964910044622</v>
      </c>
      <c r="N24" s="5">
        <f t="shared" si="17"/>
        <v>14.449557471483908</v>
      </c>
      <c r="O24" s="3">
        <v>3.9827276526930673</v>
      </c>
      <c r="P24" s="4">
        <v>0</v>
      </c>
      <c r="Q24" s="1">
        <v>0</v>
      </c>
      <c r="R24" s="1">
        <v>2.4794999999999998</v>
      </c>
      <c r="S24" s="1">
        <v>0</v>
      </c>
      <c r="T24" s="1">
        <v>1.5202500000000001</v>
      </c>
      <c r="U24" s="1">
        <v>1.8284999999999998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17.221250000000001</v>
      </c>
      <c r="AC24" s="1">
        <v>0</v>
      </c>
      <c r="AD24" s="1">
        <v>2.23</v>
      </c>
      <c r="AE24" s="1">
        <v>92.445499999999996</v>
      </c>
      <c r="AF24" s="1">
        <v>32.142249999999997</v>
      </c>
      <c r="AG24" s="1">
        <v>4.4095000000000004</v>
      </c>
      <c r="AH24" s="1">
        <v>0</v>
      </c>
      <c r="AI24" s="1">
        <v>30.202749999999998</v>
      </c>
      <c r="AJ24" s="1">
        <v>41.021250000000002</v>
      </c>
      <c r="AK24" s="1">
        <v>0</v>
      </c>
      <c r="AL24" s="1">
        <v>4.5952500000000001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63.434999999999995</v>
      </c>
      <c r="AU24" s="1">
        <v>0</v>
      </c>
      <c r="AV24" s="1">
        <v>0</v>
      </c>
      <c r="AW24" s="1">
        <v>0</v>
      </c>
      <c r="AX24" s="1">
        <v>58.847749999999998</v>
      </c>
      <c r="AY24" s="1">
        <v>0</v>
      </c>
      <c r="AZ24" s="1">
        <v>0</v>
      </c>
      <c r="BA24" s="1">
        <f t="shared" si="13"/>
        <v>3.9997499999999997</v>
      </c>
      <c r="BB24" s="1">
        <f t="shared" si="14"/>
        <v>1.8284999999999998</v>
      </c>
      <c r="BC24" s="1">
        <f t="shared" si="15"/>
        <v>0</v>
      </c>
      <c r="BD24" s="1">
        <f t="shared" si="16"/>
        <v>5.8282499999999997</v>
      </c>
      <c r="BE24" s="3">
        <f t="shared" si="6"/>
        <v>146.50899999999999</v>
      </c>
      <c r="BF24" s="3">
        <f t="shared" si="7"/>
        <v>73.163499999999999</v>
      </c>
      <c r="BG24" s="1">
        <f t="shared" si="8"/>
        <v>122.28274999999999</v>
      </c>
      <c r="BH24" s="1">
        <f t="shared" si="9"/>
        <v>4.5952500000000001</v>
      </c>
      <c r="BI24" s="1">
        <f t="shared" si="10"/>
        <v>126.87799999999999</v>
      </c>
      <c r="BJ24" s="3">
        <f t="shared" si="11"/>
        <v>346.55049999999994</v>
      </c>
      <c r="BK24" s="1">
        <v>1.0778089782067699</v>
      </c>
      <c r="BL24" s="1">
        <v>1.9446969998877599</v>
      </c>
    </row>
    <row r="25" spans="1:64" x14ac:dyDescent="0.25">
      <c r="A25" s="8">
        <v>11</v>
      </c>
      <c r="B25" s="10" t="s">
        <v>46</v>
      </c>
      <c r="C25" s="1" t="s">
        <v>67</v>
      </c>
      <c r="D25" s="1" t="s">
        <v>66</v>
      </c>
      <c r="E25" s="1" t="s">
        <v>65</v>
      </c>
      <c r="F25" s="1">
        <v>82.2</v>
      </c>
      <c r="G25" s="1" t="s">
        <v>7</v>
      </c>
      <c r="H25" s="4">
        <v>-15.974153098180476</v>
      </c>
      <c r="I25" s="3">
        <v>15.20901959490217</v>
      </c>
      <c r="J25" s="3">
        <f t="shared" si="12"/>
        <v>17.028675281383734</v>
      </c>
      <c r="K25" s="6">
        <v>3.1860890680366794</v>
      </c>
      <c r="L25" s="4">
        <v>-17.043407959022801</v>
      </c>
      <c r="M25" s="3">
        <v>13.244282730167299</v>
      </c>
      <c r="N25" s="5">
        <f t="shared" si="17"/>
        <v>15.095374206484623</v>
      </c>
      <c r="O25" s="3">
        <v>3.9322438566641806</v>
      </c>
      <c r="P25" s="4">
        <v>0</v>
      </c>
      <c r="Q25" s="1">
        <v>0</v>
      </c>
      <c r="R25" s="1">
        <v>2.0397500000000002</v>
      </c>
      <c r="S25" s="1">
        <v>0</v>
      </c>
      <c r="T25" s="1">
        <v>1.2575000000000001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6.8890000000000002</v>
      </c>
      <c r="AC25" s="1">
        <v>0</v>
      </c>
      <c r="AD25" s="1">
        <v>2.6617499999999996</v>
      </c>
      <c r="AE25" s="1">
        <v>71.619749999999996</v>
      </c>
      <c r="AF25" s="1">
        <v>13.36525</v>
      </c>
      <c r="AG25" s="1">
        <v>4.9705000000000004</v>
      </c>
      <c r="AH25" s="1">
        <v>0</v>
      </c>
      <c r="AI25" s="1">
        <v>36.203749999999999</v>
      </c>
      <c r="AJ25" s="1">
        <v>40.621749999999992</v>
      </c>
      <c r="AK25" s="1">
        <v>0</v>
      </c>
      <c r="AL25" s="1">
        <v>3.8377500000000002</v>
      </c>
      <c r="AM25" s="1">
        <v>1.5315000000000001</v>
      </c>
      <c r="AN25" s="1">
        <v>2.3007499999999999</v>
      </c>
      <c r="AO25" s="1">
        <v>1.2802500000000001</v>
      </c>
      <c r="AP25" s="1">
        <v>7.6012499999999994</v>
      </c>
      <c r="AQ25" s="1">
        <v>1.8227500000000001</v>
      </c>
      <c r="AR25" s="1">
        <v>0.88200000000000001</v>
      </c>
      <c r="AS25" s="1">
        <v>5.9892500000000002</v>
      </c>
      <c r="AT25" s="1">
        <v>17.737749999999998</v>
      </c>
      <c r="AU25" s="1">
        <v>0</v>
      </c>
      <c r="AV25" s="1">
        <v>0</v>
      </c>
      <c r="AW25" s="1">
        <v>9.8877499999999987</v>
      </c>
      <c r="AX25" s="1">
        <v>0</v>
      </c>
      <c r="AY25" s="1">
        <v>1.276</v>
      </c>
      <c r="AZ25" s="1">
        <v>4.7212500000000004</v>
      </c>
      <c r="BA25" s="1">
        <f t="shared" si="13"/>
        <v>3.29725</v>
      </c>
      <c r="BB25" s="1">
        <f t="shared" si="14"/>
        <v>0</v>
      </c>
      <c r="BC25" s="1">
        <f t="shared" si="15"/>
        <v>0</v>
      </c>
      <c r="BD25" s="1">
        <f t="shared" si="16"/>
        <v>3.29725</v>
      </c>
      <c r="BE25" s="3">
        <f t="shared" si="6"/>
        <v>134.78875000000002</v>
      </c>
      <c r="BF25" s="3">
        <f t="shared" si="7"/>
        <v>66.3095</v>
      </c>
      <c r="BG25" s="1">
        <f t="shared" si="8"/>
        <v>26.027749999999997</v>
      </c>
      <c r="BH25" s="1">
        <f t="shared" si="9"/>
        <v>6.2512499999999998</v>
      </c>
      <c r="BI25" s="1">
        <f t="shared" si="10"/>
        <v>34.101749999999996</v>
      </c>
      <c r="BJ25" s="3">
        <f t="shared" si="11"/>
        <v>235.2</v>
      </c>
      <c r="BK25" s="1">
        <v>0.66473489984580103</v>
      </c>
      <c r="BL25" s="1">
        <v>2.2235059302285798</v>
      </c>
    </row>
    <row r="26" spans="1:64" x14ac:dyDescent="0.25">
      <c r="A26" s="8">
        <v>12</v>
      </c>
      <c r="B26" s="10" t="s">
        <v>46</v>
      </c>
      <c r="C26" s="1" t="s">
        <v>64</v>
      </c>
      <c r="D26" s="1" t="s">
        <v>63</v>
      </c>
      <c r="E26" s="1" t="s">
        <v>62</v>
      </c>
      <c r="F26" s="1">
        <v>80</v>
      </c>
      <c r="G26" s="1" t="s">
        <v>322</v>
      </c>
      <c r="H26" s="4">
        <v>-17.407834094390275</v>
      </c>
      <c r="I26" s="3">
        <v>14.029393148290497</v>
      </c>
      <c r="J26" s="3">
        <f t="shared" si="12"/>
        <v>15.867922857917849</v>
      </c>
      <c r="K26" s="6">
        <v>3.8607603112128581</v>
      </c>
      <c r="L26" s="4">
        <v>-17.412482252564946</v>
      </c>
      <c r="M26" s="3">
        <v>12.619134226363592</v>
      </c>
      <c r="N26" s="5">
        <f t="shared" si="17"/>
        <v>14.480228078741774</v>
      </c>
      <c r="O26" s="3">
        <v>4.4287072672433112</v>
      </c>
      <c r="P26" s="4">
        <v>0</v>
      </c>
      <c r="Q26" s="1">
        <v>0</v>
      </c>
      <c r="R26" s="1">
        <v>1.8969999999999998</v>
      </c>
      <c r="S26" s="1">
        <v>0</v>
      </c>
      <c r="T26" s="1">
        <v>1.0907500000000001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14.634</v>
      </c>
      <c r="AC26" s="1">
        <v>0</v>
      </c>
      <c r="AD26" s="1">
        <v>2.2807499999999998</v>
      </c>
      <c r="AE26" s="1">
        <v>103.49924999999999</v>
      </c>
      <c r="AF26" s="1">
        <v>26.235000000000003</v>
      </c>
      <c r="AG26" s="1">
        <v>4.6737499999999992</v>
      </c>
      <c r="AH26" s="1">
        <v>0</v>
      </c>
      <c r="AI26" s="1">
        <v>28.330749999999998</v>
      </c>
      <c r="AJ26" s="1">
        <v>46.15</v>
      </c>
      <c r="AK26" s="1">
        <v>0</v>
      </c>
      <c r="AL26" s="1">
        <v>3.7652500000000004</v>
      </c>
      <c r="AM26" s="1">
        <v>0</v>
      </c>
      <c r="AN26" s="1">
        <v>0</v>
      </c>
      <c r="AO26" s="1">
        <v>0</v>
      </c>
      <c r="AP26" s="1">
        <v>8.1092499999999994</v>
      </c>
      <c r="AQ26" s="1">
        <v>0</v>
      </c>
      <c r="AR26" s="1">
        <v>0</v>
      </c>
      <c r="AS26" s="1">
        <v>6.2002499999999996</v>
      </c>
      <c r="AT26" s="1">
        <v>45.660249999999998</v>
      </c>
      <c r="AU26" s="1">
        <v>0</v>
      </c>
      <c r="AV26" s="1">
        <v>0</v>
      </c>
      <c r="AW26" s="1">
        <v>0</v>
      </c>
      <c r="AX26" s="1">
        <v>80.820499999999996</v>
      </c>
      <c r="AY26" s="1">
        <v>0</v>
      </c>
      <c r="AZ26" s="1">
        <v>0</v>
      </c>
      <c r="BA26" s="1">
        <f t="shared" si="13"/>
        <v>2.9877500000000001</v>
      </c>
      <c r="BB26" s="1">
        <f t="shared" si="14"/>
        <v>0</v>
      </c>
      <c r="BC26" s="1">
        <f t="shared" si="15"/>
        <v>0</v>
      </c>
      <c r="BD26" s="1">
        <f t="shared" si="16"/>
        <v>2.9877500000000001</v>
      </c>
      <c r="BE26" s="3">
        <f t="shared" si="6"/>
        <v>153.41849999999999</v>
      </c>
      <c r="BF26" s="3">
        <f t="shared" si="7"/>
        <v>80.494250000000008</v>
      </c>
      <c r="BG26" s="1">
        <f t="shared" si="8"/>
        <v>132.68099999999998</v>
      </c>
      <c r="BH26" s="1">
        <f t="shared" si="9"/>
        <v>3.7652500000000004</v>
      </c>
      <c r="BI26" s="1">
        <f t="shared" si="10"/>
        <v>136.44624999999999</v>
      </c>
      <c r="BJ26" s="3">
        <f t="shared" si="11"/>
        <v>370.35900000000004</v>
      </c>
      <c r="BK26" s="1">
        <v>0.65628186364841201</v>
      </c>
      <c r="BL26" s="1">
        <v>2.00319824833243</v>
      </c>
    </row>
    <row r="27" spans="1:64" x14ac:dyDescent="0.25">
      <c r="A27" s="8">
        <v>13</v>
      </c>
      <c r="B27" s="10" t="s">
        <v>46</v>
      </c>
      <c r="C27" s="1" t="s">
        <v>61</v>
      </c>
      <c r="D27" s="1" t="s">
        <v>60</v>
      </c>
      <c r="E27" s="1" t="s">
        <v>59</v>
      </c>
      <c r="F27" s="1">
        <v>95</v>
      </c>
      <c r="G27" s="1" t="s">
        <v>7</v>
      </c>
      <c r="H27" s="4">
        <v>-15.795178762379726</v>
      </c>
      <c r="I27" s="3">
        <v>14.097945307914861</v>
      </c>
      <c r="J27" s="3">
        <f t="shared" si="12"/>
        <v>15.935378182988224</v>
      </c>
      <c r="K27" s="6">
        <v>3.1002090000583853</v>
      </c>
      <c r="L27" s="4">
        <v>-17.676281586081025</v>
      </c>
      <c r="M27" s="3">
        <v>12.030792178772803</v>
      </c>
      <c r="N27" s="5">
        <f t="shared" si="17"/>
        <v>13.901299503912439</v>
      </c>
      <c r="O27" s="3">
        <v>4.3518155859909085</v>
      </c>
      <c r="P27" s="4">
        <v>0</v>
      </c>
      <c r="Q27" s="1">
        <v>0</v>
      </c>
      <c r="R27" s="1">
        <v>1.47925</v>
      </c>
      <c r="S27" s="1">
        <v>0</v>
      </c>
      <c r="T27" s="1">
        <v>0.91200000000000014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10.646750000000001</v>
      </c>
      <c r="AC27" s="1">
        <v>0</v>
      </c>
      <c r="AD27" s="1">
        <v>2.2669999999999999</v>
      </c>
      <c r="AE27" s="1">
        <v>87.973749999999995</v>
      </c>
      <c r="AF27" s="1">
        <v>16.239000000000001</v>
      </c>
      <c r="AG27" s="1">
        <v>4.2487500000000002</v>
      </c>
      <c r="AH27" s="1">
        <v>0</v>
      </c>
      <c r="AI27" s="1">
        <v>29.623999999999999</v>
      </c>
      <c r="AJ27" s="1">
        <v>41.794499999999999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25.109500000000001</v>
      </c>
      <c r="AY27" s="1">
        <v>0</v>
      </c>
      <c r="AZ27" s="1">
        <v>0</v>
      </c>
      <c r="BA27" s="1">
        <f t="shared" si="13"/>
        <v>2.3912500000000003</v>
      </c>
      <c r="BB27" s="1">
        <f t="shared" si="14"/>
        <v>0</v>
      </c>
      <c r="BC27" s="1">
        <f t="shared" si="15"/>
        <v>0</v>
      </c>
      <c r="BD27" s="1">
        <f t="shared" si="16"/>
        <v>2.3912500000000003</v>
      </c>
      <c r="BE27" s="3">
        <f t="shared" si="6"/>
        <v>134.76024999999998</v>
      </c>
      <c r="BF27" s="3">
        <f t="shared" si="7"/>
        <v>58.033500000000004</v>
      </c>
      <c r="BG27" s="1">
        <f t="shared" si="8"/>
        <v>25.109500000000001</v>
      </c>
      <c r="BH27" s="1">
        <f t="shared" si="9"/>
        <v>0</v>
      </c>
      <c r="BI27" s="1">
        <f t="shared" si="10"/>
        <v>25.109500000000001</v>
      </c>
      <c r="BJ27" s="3">
        <f t="shared" si="11"/>
        <v>217.90324999999999</v>
      </c>
      <c r="BK27" s="1">
        <v>0.66474073526959399</v>
      </c>
      <c r="BL27" s="1">
        <v>1.66846936028731</v>
      </c>
    </row>
    <row r="28" spans="1:64" x14ac:dyDescent="0.25">
      <c r="A28" s="8">
        <v>14</v>
      </c>
      <c r="B28" s="10" t="s">
        <v>46</v>
      </c>
      <c r="C28" s="1" t="s">
        <v>58</v>
      </c>
      <c r="D28" s="1" t="s">
        <v>57</v>
      </c>
      <c r="E28" s="1" t="s">
        <v>56</v>
      </c>
      <c r="F28" s="1">
        <v>84.2</v>
      </c>
      <c r="G28" s="1" t="s">
        <v>322</v>
      </c>
      <c r="H28" s="4">
        <v>-15.591898469537165</v>
      </c>
      <c r="I28" s="3">
        <v>13.798541082668201</v>
      </c>
      <c r="J28" s="3">
        <f t="shared" si="12"/>
        <v>15.640764425345511</v>
      </c>
      <c r="K28" s="6">
        <v>3.1670565447357482</v>
      </c>
      <c r="L28" s="4">
        <v>-16.851756817334174</v>
      </c>
      <c r="M28" s="3">
        <v>12.147045866827071</v>
      </c>
      <c r="N28" s="5">
        <f t="shared" si="17"/>
        <v>14.015693132957837</v>
      </c>
      <c r="O28" s="3">
        <v>4.2779783263540763</v>
      </c>
      <c r="P28" s="4">
        <v>0</v>
      </c>
      <c r="Q28" s="1">
        <v>0</v>
      </c>
      <c r="R28" s="1">
        <v>1.948</v>
      </c>
      <c r="S28" s="1">
        <v>0</v>
      </c>
      <c r="T28" s="1">
        <v>1.482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0.71174999999999999</v>
      </c>
      <c r="AA28" s="1">
        <v>0</v>
      </c>
      <c r="AB28" s="1">
        <v>13.338249999999999</v>
      </c>
      <c r="AC28" s="1">
        <v>0</v>
      </c>
      <c r="AD28" s="1">
        <v>2.1634999999999995</v>
      </c>
      <c r="AE28" s="1">
        <v>86.933249999999987</v>
      </c>
      <c r="AF28" s="1">
        <v>19.51275</v>
      </c>
      <c r="AG28" s="1">
        <v>4.4450000000000003</v>
      </c>
      <c r="AH28" s="1">
        <v>0</v>
      </c>
      <c r="AI28" s="1">
        <v>26.381749999999997</v>
      </c>
      <c r="AJ28" s="1">
        <v>31.558499999999999</v>
      </c>
      <c r="AK28" s="1">
        <v>0</v>
      </c>
      <c r="AL28" s="1">
        <v>3.2902499999999995</v>
      </c>
      <c r="AM28" s="1">
        <v>0</v>
      </c>
      <c r="AN28" s="1">
        <v>0</v>
      </c>
      <c r="AO28" s="1">
        <v>0</v>
      </c>
      <c r="AP28" s="1">
        <v>4.6477500000000003</v>
      </c>
      <c r="AQ28" s="1">
        <v>0</v>
      </c>
      <c r="AR28" s="1">
        <v>0</v>
      </c>
      <c r="AS28" s="1">
        <v>0</v>
      </c>
      <c r="AT28" s="1">
        <v>8.6747499999999995</v>
      </c>
      <c r="AU28" s="1">
        <v>0</v>
      </c>
      <c r="AV28" s="1">
        <v>0</v>
      </c>
      <c r="AW28" s="1">
        <v>0</v>
      </c>
      <c r="AX28" s="1">
        <v>34.317</v>
      </c>
      <c r="AY28" s="1">
        <v>0</v>
      </c>
      <c r="AZ28" s="1">
        <v>2.5437499999999997</v>
      </c>
      <c r="BA28" s="1">
        <f t="shared" si="13"/>
        <v>3.4299999999999997</v>
      </c>
      <c r="BB28" s="1">
        <f t="shared" si="14"/>
        <v>0</v>
      </c>
      <c r="BC28" s="1">
        <f t="shared" si="15"/>
        <v>0</v>
      </c>
      <c r="BD28" s="1">
        <f t="shared" si="16"/>
        <v>3.4299999999999997</v>
      </c>
      <c r="BE28" s="3">
        <f t="shared" si="6"/>
        <v>133.9735</v>
      </c>
      <c r="BF28" s="3">
        <f t="shared" si="7"/>
        <v>58.262750000000004</v>
      </c>
      <c r="BG28" s="1">
        <f t="shared" si="8"/>
        <v>42.991749999999996</v>
      </c>
      <c r="BH28" s="1">
        <f t="shared" si="9"/>
        <v>3.2902499999999995</v>
      </c>
      <c r="BI28" s="1">
        <f t="shared" si="10"/>
        <v>46.281999999999996</v>
      </c>
      <c r="BJ28" s="3">
        <f t="shared" si="11"/>
        <v>238.51825000000002</v>
      </c>
      <c r="BK28" s="1">
        <v>0.68388959977949804</v>
      </c>
      <c r="BL28" s="1">
        <v>1.96302592358532</v>
      </c>
    </row>
    <row r="29" spans="1:64" x14ac:dyDescent="0.25">
      <c r="A29" s="8">
        <v>15</v>
      </c>
      <c r="B29" s="10" t="s">
        <v>46</v>
      </c>
      <c r="C29" s="1" t="s">
        <v>55</v>
      </c>
      <c r="D29" s="1" t="s">
        <v>54</v>
      </c>
      <c r="E29" s="1" t="s">
        <v>53</v>
      </c>
      <c r="F29" s="1">
        <v>79.7</v>
      </c>
      <c r="G29" s="1" t="s">
        <v>7</v>
      </c>
      <c r="H29" s="4">
        <v>-15.112974260304712</v>
      </c>
      <c r="I29" s="3">
        <v>14.454865537984793</v>
      </c>
      <c r="J29" s="3">
        <f t="shared" si="12"/>
        <v>16.286587689377036</v>
      </c>
      <c r="K29" s="6">
        <v>3.1283532032497154</v>
      </c>
      <c r="L29" s="4">
        <v>-16.646725869291334</v>
      </c>
      <c r="M29" s="3">
        <v>13.073545511919127</v>
      </c>
      <c r="N29" s="5">
        <f t="shared" si="17"/>
        <v>14.92736878372842</v>
      </c>
      <c r="O29" s="3">
        <v>4.1180888839274559</v>
      </c>
      <c r="P29" s="4">
        <v>0</v>
      </c>
      <c r="Q29" s="1">
        <v>0</v>
      </c>
      <c r="R29" s="1">
        <v>2.6694999999999998</v>
      </c>
      <c r="S29" s="1">
        <v>0</v>
      </c>
      <c r="T29" s="1">
        <v>2.093</v>
      </c>
      <c r="U29" s="1">
        <v>0</v>
      </c>
      <c r="V29" s="1">
        <v>0</v>
      </c>
      <c r="W29" s="1">
        <v>0</v>
      </c>
      <c r="X29" s="1">
        <v>2.6640000000000001</v>
      </c>
      <c r="Y29" s="1">
        <v>0</v>
      </c>
      <c r="Z29" s="1">
        <v>0</v>
      </c>
      <c r="AA29" s="1">
        <v>0</v>
      </c>
      <c r="AB29" s="1">
        <v>13.550499999999998</v>
      </c>
      <c r="AC29" s="1">
        <v>0</v>
      </c>
      <c r="AD29" s="1">
        <v>1.7610000000000001</v>
      </c>
      <c r="AE29" s="1">
        <v>66.805250000000001</v>
      </c>
      <c r="AF29" s="1">
        <v>14.172750000000002</v>
      </c>
      <c r="AG29" s="1">
        <v>3.13775</v>
      </c>
      <c r="AH29" s="1">
        <v>0</v>
      </c>
      <c r="AI29" s="1">
        <v>22.335999999999999</v>
      </c>
      <c r="AJ29" s="1">
        <v>22.102250000000002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11.65475</v>
      </c>
      <c r="AU29" s="1">
        <v>0</v>
      </c>
      <c r="AV29" s="1">
        <v>0</v>
      </c>
      <c r="AW29" s="1">
        <v>0</v>
      </c>
      <c r="AX29" s="1">
        <v>39.933999999999997</v>
      </c>
      <c r="AY29" s="1">
        <v>0</v>
      </c>
      <c r="AZ29" s="1">
        <v>0</v>
      </c>
      <c r="BA29" s="1">
        <f t="shared" si="13"/>
        <v>4.7624999999999993</v>
      </c>
      <c r="BB29" s="1">
        <f t="shared" si="14"/>
        <v>0</v>
      </c>
      <c r="BC29" s="1">
        <f t="shared" si="15"/>
        <v>2.6640000000000001</v>
      </c>
      <c r="BD29" s="1">
        <f t="shared" si="16"/>
        <v>7.426499999999999</v>
      </c>
      <c r="BE29" s="3">
        <f t="shared" si="6"/>
        <v>107.59049999999999</v>
      </c>
      <c r="BF29" s="3">
        <f t="shared" si="7"/>
        <v>36.275000000000006</v>
      </c>
      <c r="BG29" s="1">
        <f t="shared" si="8"/>
        <v>51.588749999999997</v>
      </c>
      <c r="BH29" s="1">
        <f t="shared" si="9"/>
        <v>0</v>
      </c>
      <c r="BI29" s="1">
        <f t="shared" si="10"/>
        <v>51.588749999999997</v>
      </c>
      <c r="BJ29" s="3">
        <f t="shared" si="11"/>
        <v>195.45425</v>
      </c>
      <c r="BK29" s="1">
        <v>1.09247017385282</v>
      </c>
      <c r="BL29" s="1">
        <v>1.8379565402436899</v>
      </c>
    </row>
    <row r="30" spans="1:64" x14ac:dyDescent="0.25">
      <c r="A30" s="8">
        <v>16</v>
      </c>
      <c r="B30" s="10" t="s">
        <v>46</v>
      </c>
      <c r="C30" s="1" t="s">
        <v>52</v>
      </c>
      <c r="D30" s="1" t="s">
        <v>51</v>
      </c>
      <c r="E30" s="1" t="s">
        <v>50</v>
      </c>
      <c r="F30" s="1">
        <v>74</v>
      </c>
      <c r="G30" s="1" t="s">
        <v>322</v>
      </c>
      <c r="H30" s="4">
        <v>-15.614745568813184</v>
      </c>
      <c r="I30" s="3">
        <v>14.104153893630238</v>
      </c>
      <c r="J30" s="3">
        <f t="shared" si="12"/>
        <v>15.941487431332154</v>
      </c>
      <c r="K30" s="6">
        <v>3.2004000000000001</v>
      </c>
      <c r="L30" s="4">
        <v>-16.252676031347114</v>
      </c>
      <c r="M30" s="3">
        <v>12.87217818409361</v>
      </c>
      <c r="N30" s="5">
        <f t="shared" si="17"/>
        <v>14.729223333148113</v>
      </c>
      <c r="O30" s="3">
        <v>3.4219091657593723</v>
      </c>
      <c r="P30" s="4">
        <v>0</v>
      </c>
      <c r="Q30" s="1">
        <v>0</v>
      </c>
      <c r="R30" s="1">
        <v>1.0725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6.5039999999999987</v>
      </c>
      <c r="AC30" s="1">
        <v>0</v>
      </c>
      <c r="AD30" s="1">
        <v>0.6037499999999999</v>
      </c>
      <c r="AE30" s="1">
        <v>58.645499999999991</v>
      </c>
      <c r="AF30" s="1">
        <v>29.328250000000001</v>
      </c>
      <c r="AG30" s="1">
        <v>2.39</v>
      </c>
      <c r="AH30" s="1">
        <v>0</v>
      </c>
      <c r="AI30" s="1">
        <v>22.85575</v>
      </c>
      <c r="AJ30" s="1">
        <v>36.187750000000001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2.5975000000000001</v>
      </c>
      <c r="AY30" s="1">
        <v>0</v>
      </c>
      <c r="AZ30" s="1">
        <v>0</v>
      </c>
      <c r="BA30" s="1">
        <f t="shared" si="13"/>
        <v>1.0725</v>
      </c>
      <c r="BB30" s="1">
        <f t="shared" si="14"/>
        <v>0</v>
      </c>
      <c r="BC30" s="1">
        <f t="shared" si="15"/>
        <v>0</v>
      </c>
      <c r="BD30" s="1">
        <f t="shared" si="16"/>
        <v>1.0725</v>
      </c>
      <c r="BE30" s="3">
        <f t="shared" si="6"/>
        <v>90.998999999999995</v>
      </c>
      <c r="BF30" s="3">
        <f t="shared" si="7"/>
        <v>65.516000000000005</v>
      </c>
      <c r="BG30" s="1">
        <f t="shared" si="8"/>
        <v>2.5975000000000001</v>
      </c>
      <c r="BH30" s="1">
        <f t="shared" si="9"/>
        <v>0</v>
      </c>
      <c r="BI30" s="1">
        <f t="shared" si="10"/>
        <v>2.5975000000000001</v>
      </c>
      <c r="BJ30" s="3">
        <f t="shared" si="11"/>
        <v>159.11249999999998</v>
      </c>
      <c r="BK30" s="1">
        <v>0</v>
      </c>
      <c r="BL30" s="1">
        <v>1.57720095915805</v>
      </c>
    </row>
    <row r="31" spans="1:64" x14ac:dyDescent="0.25">
      <c r="A31" s="8">
        <v>17</v>
      </c>
      <c r="B31" s="10" t="s">
        <v>46</v>
      </c>
      <c r="C31" s="1" t="s">
        <v>49</v>
      </c>
      <c r="F31" s="1">
        <v>76</v>
      </c>
      <c r="G31" s="1" t="s">
        <v>7</v>
      </c>
      <c r="H31" s="4">
        <v>-16.028427270301673</v>
      </c>
      <c r="I31" s="3">
        <v>14.227807186405434</v>
      </c>
      <c r="J31" s="3">
        <f t="shared" si="12"/>
        <v>16.063162271422947</v>
      </c>
      <c r="K31" s="6">
        <v>3.16523957663013</v>
      </c>
      <c r="L31" s="4"/>
      <c r="M31" s="3"/>
      <c r="N31" s="5"/>
      <c r="O31" s="3"/>
      <c r="P31" s="4">
        <v>0</v>
      </c>
      <c r="Q31" s="1">
        <v>0</v>
      </c>
      <c r="R31" s="1">
        <v>1.9844999999999997</v>
      </c>
      <c r="S31" s="1">
        <v>0</v>
      </c>
      <c r="T31" s="1">
        <v>1.1990000000000001</v>
      </c>
      <c r="U31" s="1">
        <v>1.6167500000000001</v>
      </c>
      <c r="V31" s="1">
        <v>0</v>
      </c>
      <c r="W31" s="1">
        <v>0</v>
      </c>
      <c r="X31" s="1">
        <v>1.1100000000000001</v>
      </c>
      <c r="BA31" s="1">
        <f t="shared" si="13"/>
        <v>3.1834999999999996</v>
      </c>
      <c r="BB31" s="1">
        <f t="shared" si="14"/>
        <v>1.6167500000000001</v>
      </c>
      <c r="BC31" s="1">
        <f t="shared" si="15"/>
        <v>1.1100000000000001</v>
      </c>
      <c r="BD31" s="1">
        <f t="shared" si="16"/>
        <v>5.9102500000000004</v>
      </c>
      <c r="BE31" s="3"/>
      <c r="BF31" s="3"/>
      <c r="BJ31" s="3"/>
      <c r="BK31" s="1">
        <v>1.35872440471164</v>
      </c>
    </row>
    <row r="32" spans="1:64" x14ac:dyDescent="0.25">
      <c r="A32" s="8">
        <v>18</v>
      </c>
      <c r="B32" s="10" t="s">
        <v>46</v>
      </c>
      <c r="C32" s="1" t="s">
        <v>48</v>
      </c>
      <c r="F32" s="1">
        <v>79</v>
      </c>
      <c r="G32" s="1" t="s">
        <v>7</v>
      </c>
      <c r="H32" s="4">
        <v>-16.124746725102518</v>
      </c>
      <c r="I32" s="3">
        <v>13.898792082499238</v>
      </c>
      <c r="J32" s="3">
        <f t="shared" si="12"/>
        <v>15.739411409179251</v>
      </c>
      <c r="K32" s="6">
        <v>3.1769710790877457</v>
      </c>
      <c r="L32" s="4"/>
      <c r="M32" s="3"/>
      <c r="N32" s="5"/>
      <c r="O32" s="3"/>
      <c r="P32" s="4">
        <v>0</v>
      </c>
      <c r="Q32" s="1">
        <v>0</v>
      </c>
      <c r="R32" s="1">
        <v>1.734</v>
      </c>
      <c r="S32" s="1">
        <v>0</v>
      </c>
      <c r="T32" s="1">
        <v>1.0135000000000001</v>
      </c>
      <c r="U32" s="1">
        <v>1.335</v>
      </c>
      <c r="V32" s="1">
        <v>0</v>
      </c>
      <c r="W32" s="1">
        <v>0</v>
      </c>
      <c r="X32" s="1">
        <v>0</v>
      </c>
      <c r="BA32" s="1">
        <f t="shared" si="13"/>
        <v>2.7475000000000001</v>
      </c>
      <c r="BB32" s="1">
        <f t="shared" si="14"/>
        <v>1.335</v>
      </c>
      <c r="BC32" s="1">
        <f t="shared" si="15"/>
        <v>0</v>
      </c>
      <c r="BD32" s="1">
        <f t="shared" si="16"/>
        <v>4.0824999999999996</v>
      </c>
      <c r="BE32" s="3"/>
      <c r="BF32" s="3"/>
      <c r="BJ32" s="3"/>
      <c r="BK32" s="1">
        <v>1.07510853290981</v>
      </c>
    </row>
    <row r="33" spans="1:64" x14ac:dyDescent="0.25">
      <c r="A33" s="8">
        <v>19</v>
      </c>
      <c r="B33" s="10" t="s">
        <v>46</v>
      </c>
      <c r="C33" s="1" t="s">
        <v>47</v>
      </c>
      <c r="F33" s="1">
        <v>81.8</v>
      </c>
      <c r="G33" s="1" t="s">
        <v>322</v>
      </c>
      <c r="H33" s="4">
        <v>-14.92381020821626</v>
      </c>
      <c r="I33" s="3">
        <v>14.420626858960853</v>
      </c>
      <c r="J33" s="3">
        <f t="shared" si="12"/>
        <v>16.25289682921748</v>
      </c>
      <c r="K33" s="6">
        <v>3.2054548184287879</v>
      </c>
      <c r="L33" s="4"/>
      <c r="M33" s="3"/>
      <c r="N33" s="5"/>
      <c r="O33" s="3"/>
      <c r="P33" s="4">
        <v>0</v>
      </c>
      <c r="Q33" s="1">
        <v>0</v>
      </c>
      <c r="R33" s="1">
        <v>2.3587500000000001</v>
      </c>
      <c r="S33" s="1">
        <v>0</v>
      </c>
      <c r="T33" s="1">
        <v>1.625</v>
      </c>
      <c r="U33" s="1">
        <v>0</v>
      </c>
      <c r="V33" s="1">
        <v>0</v>
      </c>
      <c r="W33" s="1">
        <v>0</v>
      </c>
      <c r="X33" s="1">
        <v>0</v>
      </c>
      <c r="BA33" s="1">
        <f t="shared" si="13"/>
        <v>3.9837500000000001</v>
      </c>
      <c r="BB33" s="1">
        <f t="shared" si="14"/>
        <v>0</v>
      </c>
      <c r="BC33" s="1">
        <f t="shared" si="15"/>
        <v>0</v>
      </c>
      <c r="BD33" s="1">
        <f t="shared" si="16"/>
        <v>3.9837500000000001</v>
      </c>
      <c r="BE33" s="3"/>
      <c r="BF33" s="3"/>
      <c r="BJ33" s="3"/>
      <c r="BK33" s="1">
        <v>0.67608775351524297</v>
      </c>
    </row>
    <row r="34" spans="1:64" x14ac:dyDescent="0.25">
      <c r="A34" s="8">
        <v>20</v>
      </c>
      <c r="B34" s="10" t="s">
        <v>46</v>
      </c>
      <c r="D34" s="1" t="s">
        <v>45</v>
      </c>
      <c r="E34" s="1" t="s">
        <v>44</v>
      </c>
      <c r="F34" s="1">
        <v>78</v>
      </c>
      <c r="G34" s="1" t="s">
        <v>322</v>
      </c>
      <c r="H34" s="4"/>
      <c r="J34" s="3"/>
      <c r="K34" s="9"/>
      <c r="L34" s="4">
        <v>-18.714568955404246</v>
      </c>
      <c r="M34" s="3">
        <v>12.073686941470942</v>
      </c>
      <c r="N34" s="5">
        <f t="shared" ref="N34:N48" si="18">0.984*M34+2.063</f>
        <v>13.943507950407408</v>
      </c>
      <c r="O34" s="3">
        <v>4.4853768583714269</v>
      </c>
      <c r="Y34" s="1">
        <v>0</v>
      </c>
      <c r="Z34" s="1">
        <v>0</v>
      </c>
      <c r="AA34" s="1">
        <v>0</v>
      </c>
      <c r="AB34" s="1">
        <v>13.2685</v>
      </c>
      <c r="AC34" s="1">
        <v>0</v>
      </c>
      <c r="AD34" s="1">
        <v>3.637</v>
      </c>
      <c r="AE34" s="1">
        <v>70.826750000000004</v>
      </c>
      <c r="AF34" s="1">
        <v>18.768000000000001</v>
      </c>
      <c r="AG34" s="1">
        <v>3.50475</v>
      </c>
      <c r="AH34" s="1">
        <v>0</v>
      </c>
      <c r="AI34" s="1">
        <v>23.381</v>
      </c>
      <c r="AJ34" s="1">
        <v>35.674499999999995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60.86849999999999</v>
      </c>
      <c r="AY34" s="1">
        <v>0</v>
      </c>
      <c r="AZ34" s="1">
        <v>2.3995000000000002</v>
      </c>
      <c r="BE34" s="3">
        <f>SUM(Y34,Z34,AA34,AB34,AD34,AE34,AG34,AI34,AO34,AU34,AW34,AY34)</f>
        <v>114.61800000000001</v>
      </c>
      <c r="BF34" s="3">
        <f>SUM(AC34,AF34,AH34,AJ34,AP34,AV34,AZ34)</f>
        <v>56.841999999999999</v>
      </c>
      <c r="BG34" s="1">
        <f>SUM(AN34,AS34,AT34,AX34)</f>
        <v>60.86849999999999</v>
      </c>
      <c r="BH34" s="1">
        <f>SUM(AK34,AL34,AM34,AR34)</f>
        <v>0</v>
      </c>
      <c r="BI34" s="1">
        <f>SUM(AK34,AL34,AM34,AN34,AQ34,AR34,AS34,AT34,AX34)</f>
        <v>60.86849999999999</v>
      </c>
      <c r="BJ34" s="3">
        <f>SUM(BE34,BF34,BI34)</f>
        <v>232.32849999999999</v>
      </c>
      <c r="BL34" s="1">
        <v>1.77418254283216</v>
      </c>
    </row>
    <row r="35" spans="1:64" x14ac:dyDescent="0.25">
      <c r="A35" s="8">
        <v>1</v>
      </c>
      <c r="B35" s="7" t="s">
        <v>3</v>
      </c>
      <c r="C35" s="1" t="s">
        <v>43</v>
      </c>
      <c r="D35" s="1" t="s">
        <v>42</v>
      </c>
      <c r="E35" s="1" t="s">
        <v>41</v>
      </c>
      <c r="F35" s="1">
        <v>77</v>
      </c>
      <c r="G35" s="1" t="s">
        <v>7</v>
      </c>
      <c r="H35" s="4">
        <v>-14.876115164699756</v>
      </c>
      <c r="I35" s="3">
        <v>12.753136871614094</v>
      </c>
      <c r="J35" s="3">
        <f t="shared" ref="J35:J48" si="19">0.984*I35+2.063</f>
        <v>14.61208668166827</v>
      </c>
      <c r="K35" s="6">
        <v>2.8189805210537093</v>
      </c>
      <c r="L35" s="4">
        <v>-17.402992043498823</v>
      </c>
      <c r="M35" s="3">
        <v>12.800307636017559</v>
      </c>
      <c r="N35" s="5">
        <f t="shared" si="18"/>
        <v>14.658502713841278</v>
      </c>
      <c r="O35" s="3">
        <v>3.9271308360294119</v>
      </c>
      <c r="P35" s="2">
        <v>0</v>
      </c>
      <c r="Q35" s="1">
        <v>0.70050000000000001</v>
      </c>
      <c r="R35" s="1">
        <v>2.1535000000000002</v>
      </c>
      <c r="S35" s="1">
        <v>0</v>
      </c>
      <c r="T35" s="1">
        <v>0.99950000000000006</v>
      </c>
      <c r="U35" s="1">
        <v>2.0070000000000001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16.978000000000005</v>
      </c>
      <c r="AC35" s="1">
        <v>0</v>
      </c>
      <c r="AD35" s="1">
        <v>2.6862499999999998</v>
      </c>
      <c r="AE35" s="1">
        <v>101.5665</v>
      </c>
      <c r="AF35" s="1">
        <v>33.878250000000001</v>
      </c>
      <c r="AG35" s="1">
        <v>5.2614999999999998</v>
      </c>
      <c r="AH35" s="1">
        <v>0</v>
      </c>
      <c r="AI35" s="1">
        <v>28.163749999999997</v>
      </c>
      <c r="AJ35" s="1">
        <v>64.65925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35.287999999999997</v>
      </c>
      <c r="AU35" s="1">
        <v>0</v>
      </c>
      <c r="AV35" s="1">
        <v>0</v>
      </c>
      <c r="AW35" s="1">
        <v>0</v>
      </c>
      <c r="AX35" s="1">
        <v>74.902749999999997</v>
      </c>
      <c r="AY35" s="1">
        <v>0</v>
      </c>
      <c r="AZ35" s="1">
        <v>0</v>
      </c>
      <c r="BA35" s="1">
        <f t="shared" ref="BA35:BA48" si="20">SUM(P35,Q35,R35,T35,W35)</f>
        <v>3.8535000000000004</v>
      </c>
      <c r="BB35" s="1">
        <f t="shared" ref="BB35:BB48" si="21">SUM(S35,U35)</f>
        <v>2.0070000000000001</v>
      </c>
      <c r="BC35" s="1">
        <f t="shared" ref="BC35:BC48" si="22">SUM(V35,X35)</f>
        <v>0</v>
      </c>
      <c r="BD35" s="1">
        <f t="shared" ref="BD35:BD48" si="23">SUM(P35:X35)</f>
        <v>5.8605</v>
      </c>
      <c r="BE35" s="3">
        <f>SUM(Y35,Z35,AA35,AB35,AD35,AE35,AG35,AI35,AO35,AU35,AW35,AY35)</f>
        <v>154.65600000000001</v>
      </c>
      <c r="BF35" s="3">
        <f>SUM(AC35,AF35,AH35,AJ35,AP35,AV35,AZ35)</f>
        <v>98.537499999999994</v>
      </c>
      <c r="BG35" s="1">
        <f>SUM(AN35,AS35,AT35,AX35)</f>
        <v>110.19074999999999</v>
      </c>
      <c r="BH35" s="1">
        <f>SUM(AK35,AL35,AM35,AR35)</f>
        <v>0</v>
      </c>
      <c r="BI35" s="1">
        <f>SUM(AK35,AL35,AM35,AN35,AQ35,AR35,AS35,AT35,AX35)</f>
        <v>110.19074999999999</v>
      </c>
      <c r="BJ35" s="3">
        <f>SUM(BE35,BF35,BI35)</f>
        <v>363.38425000000001</v>
      </c>
      <c r="BK35" s="1">
        <v>1.2904180181529501</v>
      </c>
      <c r="BL35" s="1">
        <v>1.87559627565834</v>
      </c>
    </row>
    <row r="36" spans="1:64" x14ac:dyDescent="0.25">
      <c r="A36" s="8">
        <v>2</v>
      </c>
      <c r="B36" s="7" t="s">
        <v>3</v>
      </c>
      <c r="C36" s="1" t="s">
        <v>40</v>
      </c>
      <c r="D36" s="1" t="s">
        <v>39</v>
      </c>
      <c r="E36" s="1" t="s">
        <v>38</v>
      </c>
      <c r="F36" s="1">
        <v>78</v>
      </c>
      <c r="G36" s="1" t="s">
        <v>7</v>
      </c>
      <c r="H36" s="4">
        <v>-16.207431104520424</v>
      </c>
      <c r="I36" s="3">
        <v>14.003792482185787</v>
      </c>
      <c r="J36" s="3">
        <f t="shared" si="19"/>
        <v>15.842731802470816</v>
      </c>
      <c r="K36" s="6">
        <v>3.1672332972718733</v>
      </c>
      <c r="L36" s="4">
        <v>-17.492714324873244</v>
      </c>
      <c r="M36" s="3">
        <v>12.741404485217947</v>
      </c>
      <c r="N36" s="5">
        <f t="shared" si="18"/>
        <v>14.60054201345446</v>
      </c>
      <c r="O36" s="3">
        <v>3.8678203994067442</v>
      </c>
      <c r="P36" s="2">
        <v>0</v>
      </c>
      <c r="Q36" s="1">
        <v>0</v>
      </c>
      <c r="R36" s="1">
        <v>1.8062499999999999</v>
      </c>
      <c r="S36" s="1">
        <v>0</v>
      </c>
      <c r="T36" s="1">
        <v>1.1120000000000001</v>
      </c>
      <c r="U36" s="1">
        <v>1.2867500000000001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19.893249999999998</v>
      </c>
      <c r="AC36" s="1">
        <v>0</v>
      </c>
      <c r="AD36" s="1">
        <v>3.2282499999999996</v>
      </c>
      <c r="AE36" s="1">
        <v>120.27725</v>
      </c>
      <c r="AF36" s="1">
        <v>30.527499999999996</v>
      </c>
      <c r="AG36" s="1">
        <v>6.3390000000000004</v>
      </c>
      <c r="AH36" s="1">
        <v>0</v>
      </c>
      <c r="AI36" s="1">
        <v>35.5655</v>
      </c>
      <c r="AJ36" s="1">
        <v>68.617500000000007</v>
      </c>
      <c r="AK36" s="1">
        <v>0</v>
      </c>
      <c r="AL36" s="1">
        <v>6.723749999999999</v>
      </c>
      <c r="AM36" s="1">
        <v>0</v>
      </c>
      <c r="AN36" s="1">
        <v>0</v>
      </c>
      <c r="AO36" s="1">
        <v>0</v>
      </c>
      <c r="AP36" s="1">
        <v>10.671250000000001</v>
      </c>
      <c r="AQ36" s="1">
        <v>0</v>
      </c>
      <c r="AR36" s="1">
        <v>0</v>
      </c>
      <c r="AS36" s="1">
        <v>8.2170000000000005</v>
      </c>
      <c r="AT36" s="1">
        <v>78.362750000000005</v>
      </c>
      <c r="AU36" s="1">
        <v>0</v>
      </c>
      <c r="AV36" s="1">
        <v>0</v>
      </c>
      <c r="AW36" s="1">
        <v>0</v>
      </c>
      <c r="AX36" s="1">
        <v>96.292249999999981</v>
      </c>
      <c r="AY36" s="1">
        <v>0</v>
      </c>
      <c r="AZ36" s="1">
        <v>0</v>
      </c>
      <c r="BA36" s="1">
        <f t="shared" si="20"/>
        <v>2.91825</v>
      </c>
      <c r="BB36" s="1">
        <f t="shared" si="21"/>
        <v>1.2867500000000001</v>
      </c>
      <c r="BC36" s="1">
        <f t="shared" si="22"/>
        <v>0</v>
      </c>
      <c r="BD36" s="1">
        <f t="shared" si="23"/>
        <v>4.2050000000000001</v>
      </c>
      <c r="BE36" s="3">
        <f>SUM(Y36,Z36,AA36,AB36,AD36,AE36,AG36,AI36,AO36,AU36,AW36,AY36)</f>
        <v>185.30324999999999</v>
      </c>
      <c r="BF36" s="3">
        <f>SUM(AC36,AF36,AH36,AJ36,AP36,AV36,AZ36)</f>
        <v>109.81625000000001</v>
      </c>
      <c r="BG36" s="1">
        <f>SUM(AN36,AS36,AT36,AX36)</f>
        <v>182.87199999999999</v>
      </c>
      <c r="BH36" s="1">
        <f>SUM(AK36,AL36,AM36,AR36)</f>
        <v>6.723749999999999</v>
      </c>
      <c r="BI36" s="1">
        <f>SUM(AK36,AL36,AM36,AN36,AQ36,AR36,AS36,AT36,AX36)</f>
        <v>189.59574999999998</v>
      </c>
      <c r="BJ36" s="3">
        <f>SUM(BE36,BF36,BI36)</f>
        <v>484.71524999999997</v>
      </c>
      <c r="BK36" s="1">
        <v>1.0770791420990999</v>
      </c>
      <c r="BL36" s="1">
        <v>2.03768391979734</v>
      </c>
    </row>
    <row r="37" spans="1:64" x14ac:dyDescent="0.25">
      <c r="A37" s="8">
        <v>3</v>
      </c>
      <c r="B37" s="7" t="s">
        <v>3</v>
      </c>
      <c r="C37" s="1" t="s">
        <v>37</v>
      </c>
      <c r="D37" s="1" t="s">
        <v>36</v>
      </c>
      <c r="E37" s="1" t="s">
        <v>35</v>
      </c>
      <c r="F37" s="1">
        <v>79</v>
      </c>
      <c r="G37" s="1" t="s">
        <v>322</v>
      </c>
      <c r="H37" s="4">
        <v>-16.635108938277249</v>
      </c>
      <c r="I37" s="3">
        <v>13.798067639654999</v>
      </c>
      <c r="J37" s="3">
        <f t="shared" si="19"/>
        <v>15.64029855742052</v>
      </c>
      <c r="K37" s="6">
        <v>3.157983190224011</v>
      </c>
      <c r="L37" s="4">
        <v>-18.027471278634511</v>
      </c>
      <c r="M37" s="3">
        <v>11.998845585697607</v>
      </c>
      <c r="N37" s="5">
        <f t="shared" si="18"/>
        <v>13.869864056326445</v>
      </c>
      <c r="O37" s="3">
        <v>3.9423243435170079</v>
      </c>
      <c r="P37" s="2">
        <v>0</v>
      </c>
      <c r="Q37" s="1">
        <v>0</v>
      </c>
      <c r="R37" s="1">
        <v>1.4625000000000001</v>
      </c>
      <c r="S37" s="1">
        <v>0</v>
      </c>
      <c r="T37" s="1">
        <v>0.84575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14.2735</v>
      </c>
      <c r="AC37" s="1">
        <v>0</v>
      </c>
      <c r="AD37" s="1">
        <v>2.7160000000000002</v>
      </c>
      <c r="AE37" s="1">
        <v>93.639749999999992</v>
      </c>
      <c r="AF37" s="1">
        <v>20.391999999999999</v>
      </c>
      <c r="AG37" s="1">
        <v>5.4880000000000004</v>
      </c>
      <c r="AH37" s="1">
        <v>0</v>
      </c>
      <c r="AI37" s="1">
        <v>28.250749999999996</v>
      </c>
      <c r="AJ37" s="1">
        <v>68.735749999999996</v>
      </c>
      <c r="AK37" s="1">
        <v>0</v>
      </c>
      <c r="AL37" s="1">
        <v>4.457250000000001</v>
      </c>
      <c r="AM37" s="1">
        <v>0</v>
      </c>
      <c r="AN37" s="1">
        <v>3.2269999999999994</v>
      </c>
      <c r="AO37" s="1">
        <v>0</v>
      </c>
      <c r="AP37" s="1">
        <v>11.971</v>
      </c>
      <c r="AQ37" s="1">
        <v>0</v>
      </c>
      <c r="AR37" s="1">
        <v>0</v>
      </c>
      <c r="AS37" s="1">
        <v>6.2797500000000008</v>
      </c>
      <c r="AT37" s="1">
        <v>40.004249999999999</v>
      </c>
      <c r="AU37" s="1">
        <v>0</v>
      </c>
      <c r="AV37" s="1">
        <v>0</v>
      </c>
      <c r="AW37" s="1">
        <v>0</v>
      </c>
      <c r="AX37" s="1">
        <v>131.81500000000003</v>
      </c>
      <c r="AY37" s="1">
        <v>0</v>
      </c>
      <c r="AZ37" s="1">
        <v>0</v>
      </c>
      <c r="BA37" s="1">
        <f t="shared" si="20"/>
        <v>2.3082500000000001</v>
      </c>
      <c r="BB37" s="1">
        <f t="shared" si="21"/>
        <v>0</v>
      </c>
      <c r="BC37" s="1">
        <f t="shared" si="22"/>
        <v>0</v>
      </c>
      <c r="BD37" s="1">
        <f t="shared" si="23"/>
        <v>2.3082500000000001</v>
      </c>
      <c r="BE37" s="3">
        <f>SUM(Y37,Z37,AA37,AB37,AD37,AE37,AG37,AI37,AO37,AU37,AW37,AY37)</f>
        <v>144.36799999999999</v>
      </c>
      <c r="BF37" s="3">
        <f>SUM(AC37,AF37,AH37,AJ37,AP37,AV37,AZ37)</f>
        <v>101.09875</v>
      </c>
      <c r="BG37" s="1">
        <f>SUM(AN37,AS37,AT37,AX37)</f>
        <v>181.32600000000002</v>
      </c>
      <c r="BH37" s="1">
        <f>SUM(AK37,AL37,AM37,AR37)</f>
        <v>4.457250000000001</v>
      </c>
      <c r="BI37" s="1">
        <f>SUM(AK37,AL37,AM37,AN37,AQ37,AR37,AS37,AT37,AX37)</f>
        <v>185.78325000000001</v>
      </c>
      <c r="BJ37" s="3">
        <f>SUM(BE37,BF37,BI37)</f>
        <v>431.25</v>
      </c>
      <c r="BK37" s="1">
        <v>0.65701357174916197</v>
      </c>
      <c r="BL37" s="1">
        <v>1.9752446347209001</v>
      </c>
    </row>
    <row r="38" spans="1:64" x14ac:dyDescent="0.25">
      <c r="A38" s="8">
        <v>4</v>
      </c>
      <c r="B38" s="7" t="s">
        <v>3</v>
      </c>
      <c r="C38" s="1" t="s">
        <v>34</v>
      </c>
      <c r="D38" s="1" t="s">
        <v>33</v>
      </c>
      <c r="E38" s="1" t="s">
        <v>32</v>
      </c>
      <c r="F38" s="1">
        <v>80</v>
      </c>
      <c r="G38" s="1" t="s">
        <v>7</v>
      </c>
      <c r="H38" s="4">
        <v>-16.710727014978136</v>
      </c>
      <c r="I38" s="3">
        <v>13.783790479931623</v>
      </c>
      <c r="J38" s="3">
        <f t="shared" si="19"/>
        <v>15.626249832252718</v>
      </c>
      <c r="K38" s="6">
        <v>3.2081357363215317</v>
      </c>
      <c r="L38" s="4">
        <v>-19.783651700062535</v>
      </c>
      <c r="M38" s="3">
        <v>12.037609064471749</v>
      </c>
      <c r="N38" s="5">
        <f t="shared" si="18"/>
        <v>13.908007319440202</v>
      </c>
      <c r="O38" s="3">
        <v>5.1413232229634662</v>
      </c>
      <c r="P38" s="2">
        <v>0</v>
      </c>
      <c r="Q38" s="1">
        <v>0</v>
      </c>
      <c r="R38" s="1">
        <v>1.8517499999999998</v>
      </c>
      <c r="S38" s="1">
        <v>0</v>
      </c>
      <c r="T38" s="1">
        <v>0.96750000000000014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17.8035</v>
      </c>
      <c r="AC38" s="1">
        <v>0</v>
      </c>
      <c r="AD38" s="1">
        <v>3.0950000000000002</v>
      </c>
      <c r="AE38" s="1">
        <v>104.35875000000001</v>
      </c>
      <c r="AF38" s="1">
        <v>27.137</v>
      </c>
      <c r="AG38" s="1">
        <v>6.7045000000000003</v>
      </c>
      <c r="AH38" s="1">
        <v>0</v>
      </c>
      <c r="AI38" s="1">
        <v>33.607500000000009</v>
      </c>
      <c r="AJ38" s="1">
        <v>53.005749999999992</v>
      </c>
      <c r="AK38" s="1">
        <v>0</v>
      </c>
      <c r="AL38" s="1">
        <v>6.0917500000000002</v>
      </c>
      <c r="AM38" s="1">
        <v>0</v>
      </c>
      <c r="AN38" s="1">
        <v>0</v>
      </c>
      <c r="AO38" s="1">
        <v>0</v>
      </c>
      <c r="AP38" s="1">
        <v>9.6780000000000008</v>
      </c>
      <c r="AQ38" s="1">
        <v>0</v>
      </c>
      <c r="AR38" s="1">
        <v>0</v>
      </c>
      <c r="AS38" s="1">
        <v>0</v>
      </c>
      <c r="AT38" s="1">
        <v>58.354500000000009</v>
      </c>
      <c r="AU38" s="1">
        <v>0</v>
      </c>
      <c r="AV38" s="1">
        <v>0</v>
      </c>
      <c r="AW38" s="1">
        <v>0</v>
      </c>
      <c r="AX38" s="1">
        <v>64.698999999999998</v>
      </c>
      <c r="AY38" s="1">
        <v>0</v>
      </c>
      <c r="AZ38" s="1">
        <v>0</v>
      </c>
      <c r="BA38" s="1">
        <f t="shared" si="20"/>
        <v>2.8192499999999998</v>
      </c>
      <c r="BB38" s="1">
        <f t="shared" si="21"/>
        <v>0</v>
      </c>
      <c r="BC38" s="1">
        <f t="shared" si="22"/>
        <v>0</v>
      </c>
      <c r="BD38" s="1">
        <f t="shared" si="23"/>
        <v>2.8192499999999998</v>
      </c>
      <c r="BE38" s="3">
        <f>SUM(Y38,Z38,AA38,AB38,AD38,AE38,AG38,AI38,AO38,AU38,AW38,AY38)</f>
        <v>165.56925000000004</v>
      </c>
      <c r="BF38" s="3">
        <f>SUM(AC38,AF38,AH38,AJ38,AP38,AV38,AZ38)</f>
        <v>89.82074999999999</v>
      </c>
      <c r="BG38" s="1">
        <f>SUM(AN38,AS38,AT38,AX38)</f>
        <v>123.05350000000001</v>
      </c>
      <c r="BH38" s="1">
        <f>SUM(AK38,AL38,AM38,AR38)</f>
        <v>6.0917500000000002</v>
      </c>
      <c r="BI38" s="1">
        <f>SUM(AK38,AL38,AM38,AN38,AQ38,AR38,AS38,AT38,AX38)</f>
        <v>129.14525</v>
      </c>
      <c r="BJ38" s="3">
        <f>SUM(BE38,BF38,BI38)</f>
        <v>384.53525000000002</v>
      </c>
      <c r="BK38" s="1">
        <v>0.64311990310604505</v>
      </c>
      <c r="BL38" s="1">
        <v>2.0232253434821601</v>
      </c>
    </row>
    <row r="39" spans="1:64" x14ac:dyDescent="0.25">
      <c r="A39" s="8">
        <v>5</v>
      </c>
      <c r="B39" s="7" t="s">
        <v>3</v>
      </c>
      <c r="C39" s="1" t="s">
        <v>31</v>
      </c>
      <c r="D39" s="1" t="s">
        <v>30</v>
      </c>
      <c r="E39" s="1" t="s">
        <v>29</v>
      </c>
      <c r="F39" s="1">
        <v>83</v>
      </c>
      <c r="G39" s="1" t="s">
        <v>322</v>
      </c>
      <c r="H39" s="4">
        <v>-16.26753912539542</v>
      </c>
      <c r="I39" s="3">
        <v>13.870173577830496</v>
      </c>
      <c r="J39" s="3">
        <f t="shared" si="19"/>
        <v>15.711250800585209</v>
      </c>
      <c r="K39" s="6">
        <v>3.1200567381563791</v>
      </c>
      <c r="L39" s="4">
        <v>-19.702856851051799</v>
      </c>
      <c r="M39" s="3">
        <v>12.666906106947085</v>
      </c>
      <c r="N39" s="5">
        <f t="shared" si="18"/>
        <v>14.527235609235932</v>
      </c>
      <c r="O39" s="3">
        <v>5.5525234664654448</v>
      </c>
      <c r="P39" s="2">
        <v>0</v>
      </c>
      <c r="Q39" s="1">
        <v>0</v>
      </c>
      <c r="R39" s="1">
        <v>1.3029999999999999</v>
      </c>
      <c r="S39" s="1">
        <v>2.2537500000000001</v>
      </c>
      <c r="T39" s="1">
        <v>0</v>
      </c>
      <c r="U39" s="1">
        <v>2.4344999999999999</v>
      </c>
      <c r="V39" s="1">
        <v>0</v>
      </c>
      <c r="W39" s="1">
        <v>3.3025000000000007</v>
      </c>
      <c r="X39" s="1">
        <v>2.5459999999999998</v>
      </c>
      <c r="BA39" s="1">
        <f t="shared" si="20"/>
        <v>4.605500000000001</v>
      </c>
      <c r="BB39" s="1">
        <f t="shared" si="21"/>
        <v>4.68825</v>
      </c>
      <c r="BC39" s="1">
        <f t="shared" si="22"/>
        <v>2.5459999999999998</v>
      </c>
      <c r="BD39" s="1">
        <f t="shared" si="23"/>
        <v>11.83975</v>
      </c>
      <c r="BE39" s="3"/>
      <c r="BF39" s="3"/>
      <c r="BJ39" s="3"/>
      <c r="BK39" s="1">
        <v>1.5705099305829799</v>
      </c>
    </row>
    <row r="40" spans="1:64" x14ac:dyDescent="0.25">
      <c r="A40" s="8">
        <v>6</v>
      </c>
      <c r="B40" s="7" t="s">
        <v>3</v>
      </c>
      <c r="C40" s="1" t="s">
        <v>28</v>
      </c>
      <c r="D40" s="1" t="s">
        <v>27</v>
      </c>
      <c r="E40" s="1" t="s">
        <v>26</v>
      </c>
      <c r="F40" s="1">
        <v>79</v>
      </c>
      <c r="G40" s="1" t="s">
        <v>322</v>
      </c>
      <c r="H40" s="4">
        <v>-16.717303614613776</v>
      </c>
      <c r="I40" s="3">
        <v>14.116425648622537</v>
      </c>
      <c r="J40" s="3">
        <f t="shared" si="19"/>
        <v>15.953562838244576</v>
      </c>
      <c r="K40" s="6">
        <v>3.1853641200252811</v>
      </c>
      <c r="L40" s="4">
        <v>-18.932419287609669</v>
      </c>
      <c r="M40" s="3">
        <v>12.600146661498666</v>
      </c>
      <c r="N40" s="5">
        <f t="shared" si="18"/>
        <v>14.461544314914688</v>
      </c>
      <c r="O40" s="3">
        <v>4.4910800274358582</v>
      </c>
      <c r="P40" s="2">
        <v>0.63749999999999996</v>
      </c>
      <c r="Q40" s="1">
        <v>0.76900000000000002</v>
      </c>
      <c r="R40" s="1">
        <v>2.31725</v>
      </c>
      <c r="S40" s="1">
        <v>0.49725000000000003</v>
      </c>
      <c r="T40" s="1">
        <v>1.1725000000000001</v>
      </c>
      <c r="U40" s="1">
        <v>1.5235000000000001</v>
      </c>
      <c r="V40" s="1">
        <v>0</v>
      </c>
      <c r="W40" s="1">
        <v>0</v>
      </c>
      <c r="X40" s="1">
        <v>1.3427500000000001</v>
      </c>
      <c r="Y40" s="1">
        <v>0</v>
      </c>
      <c r="Z40" s="1">
        <v>0</v>
      </c>
      <c r="AA40" s="1">
        <v>0</v>
      </c>
      <c r="AB40" s="1">
        <v>15.243500000000001</v>
      </c>
      <c r="AC40" s="1">
        <v>0</v>
      </c>
      <c r="AD40" s="1">
        <v>2.7235</v>
      </c>
      <c r="AE40" s="1">
        <v>45.762500000000003</v>
      </c>
      <c r="AF40" s="1">
        <v>24.450500000000002</v>
      </c>
      <c r="AG40" s="1">
        <v>5.3550000000000004</v>
      </c>
      <c r="AH40" s="1">
        <v>0</v>
      </c>
      <c r="AI40" s="1">
        <v>29.114999999999995</v>
      </c>
      <c r="AJ40" s="1">
        <v>0</v>
      </c>
      <c r="AK40" s="1">
        <v>0</v>
      </c>
      <c r="AL40" s="1">
        <v>4.9835000000000003</v>
      </c>
      <c r="AM40" s="1">
        <v>0</v>
      </c>
      <c r="AN40" s="1">
        <v>3.6082499999999995</v>
      </c>
      <c r="AO40" s="1">
        <v>0</v>
      </c>
      <c r="AP40" s="1">
        <v>12.604749999999997</v>
      </c>
      <c r="AQ40" s="1">
        <v>0</v>
      </c>
      <c r="AR40" s="1">
        <v>0</v>
      </c>
      <c r="AS40" s="1">
        <v>0</v>
      </c>
      <c r="AT40" s="1">
        <v>34.471249999999998</v>
      </c>
      <c r="AU40" s="1">
        <v>0</v>
      </c>
      <c r="AV40" s="1">
        <v>0</v>
      </c>
      <c r="AW40" s="1">
        <v>0</v>
      </c>
      <c r="AX40" s="1">
        <v>2.56</v>
      </c>
      <c r="AY40" s="1">
        <v>0</v>
      </c>
      <c r="AZ40" s="1">
        <v>0</v>
      </c>
      <c r="BA40" s="1">
        <f t="shared" si="20"/>
        <v>4.8962500000000002</v>
      </c>
      <c r="BB40" s="1">
        <f t="shared" si="21"/>
        <v>2.02075</v>
      </c>
      <c r="BC40" s="1">
        <f t="shared" si="22"/>
        <v>1.3427500000000001</v>
      </c>
      <c r="BD40" s="1">
        <f t="shared" si="23"/>
        <v>8.2597500000000004</v>
      </c>
      <c r="BE40" s="3">
        <f>SUM(Y40,Z40,AA40,AB40,AD40,AE40,AG40,AI40,AO40,AU40,AW40,AY40)</f>
        <v>98.1995</v>
      </c>
      <c r="BF40" s="3">
        <f>SUM(AC40,AF40,AH40,AJ40,AP40,AV40,AZ40)</f>
        <v>37.055250000000001</v>
      </c>
      <c r="BG40" s="1">
        <f>SUM(AN40,AS40,AT40,AX40)</f>
        <v>40.639499999999998</v>
      </c>
      <c r="BH40" s="1">
        <f>SUM(AK40,AL40,AM40,AR40)</f>
        <v>4.9835000000000003</v>
      </c>
      <c r="BI40" s="1">
        <f>SUM(AK40,AL40,AM40,AN40,AQ40,AR40,AS40,AT40,AX40)</f>
        <v>45.622999999999998</v>
      </c>
      <c r="BJ40" s="3">
        <f>SUM(BE40,BF40,BI40)</f>
        <v>180.87774999999999</v>
      </c>
      <c r="BK40" s="1">
        <v>1.8287338201243999</v>
      </c>
      <c r="BL40" s="1">
        <v>2.02695064214962</v>
      </c>
    </row>
    <row r="41" spans="1:64" x14ac:dyDescent="0.25">
      <c r="A41" s="8">
        <v>7</v>
      </c>
      <c r="B41" s="7" t="s">
        <v>3</v>
      </c>
      <c r="C41" s="1" t="s">
        <v>25</v>
      </c>
      <c r="D41" s="1" t="s">
        <v>24</v>
      </c>
      <c r="E41" s="1" t="s">
        <v>23</v>
      </c>
      <c r="F41" s="1">
        <v>84</v>
      </c>
      <c r="G41" s="1" t="s">
        <v>322</v>
      </c>
      <c r="H41" s="4">
        <v>-16.484867232955715</v>
      </c>
      <c r="I41" s="3">
        <v>14.367817043342045</v>
      </c>
      <c r="J41" s="3">
        <f t="shared" si="19"/>
        <v>16.200931970648572</v>
      </c>
      <c r="K41" s="6">
        <v>3.1864171168050803</v>
      </c>
      <c r="L41" s="4">
        <v>-17.687551897007729</v>
      </c>
      <c r="M41" s="3">
        <v>12.947657014460164</v>
      </c>
      <c r="N41" s="5">
        <f t="shared" si="18"/>
        <v>14.803494502228801</v>
      </c>
      <c r="O41" s="3">
        <v>3.8794003723881234</v>
      </c>
      <c r="P41" s="4">
        <v>0</v>
      </c>
      <c r="Q41" s="1">
        <v>0</v>
      </c>
      <c r="R41" s="1">
        <v>0.95874999999999999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8.3467500000000001</v>
      </c>
      <c r="AC41" s="1">
        <v>0</v>
      </c>
      <c r="AD41" s="1">
        <v>2.3935</v>
      </c>
      <c r="AE41" s="1">
        <v>69.856250000000003</v>
      </c>
      <c r="AF41" s="1">
        <v>11.632</v>
      </c>
      <c r="AG41" s="1">
        <v>4.9414999999999996</v>
      </c>
      <c r="AH41" s="1">
        <v>0</v>
      </c>
      <c r="AI41" s="1">
        <v>23.191749999999999</v>
      </c>
      <c r="AJ41" s="1">
        <v>33.433249999999994</v>
      </c>
      <c r="AK41" s="1">
        <v>0</v>
      </c>
      <c r="AL41" s="1">
        <v>1.365</v>
      </c>
      <c r="AM41" s="1">
        <v>0</v>
      </c>
      <c r="AN41" s="1">
        <v>0</v>
      </c>
      <c r="AO41" s="1">
        <v>0</v>
      </c>
      <c r="AP41" s="1">
        <v>9.2844999999999995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57.704999999999991</v>
      </c>
      <c r="AY41" s="1">
        <v>0.92474999999999985</v>
      </c>
      <c r="AZ41" s="1">
        <v>0</v>
      </c>
      <c r="BA41" s="1">
        <f t="shared" si="20"/>
        <v>0.95874999999999999</v>
      </c>
      <c r="BB41" s="1">
        <f t="shared" si="21"/>
        <v>0</v>
      </c>
      <c r="BC41" s="1">
        <f t="shared" si="22"/>
        <v>0</v>
      </c>
      <c r="BD41" s="1">
        <f t="shared" si="23"/>
        <v>0.95874999999999999</v>
      </c>
      <c r="BE41" s="3">
        <f>SUM(Y41,Z41,AA41,AB41,AD41,AE41,AG41,AI41,AO41,AU41,AW41,AY41)</f>
        <v>109.65450000000001</v>
      </c>
      <c r="BF41" s="3">
        <f>SUM(AC41,AF41,AH41,AJ41,AP41,AV41,AZ41)</f>
        <v>54.349749999999993</v>
      </c>
      <c r="BG41" s="1">
        <f>SUM(AN41,AS41,AT41,AX41)</f>
        <v>57.704999999999991</v>
      </c>
      <c r="BH41" s="1">
        <f>SUM(AK41,AL41,AM41,AR41)</f>
        <v>1.365</v>
      </c>
      <c r="BI41" s="1">
        <f>SUM(AK41,AL41,AM41,AN41,AQ41,AR41,AS41,AT41,AX41)</f>
        <v>59.069999999999993</v>
      </c>
      <c r="BJ41" s="3">
        <f>SUM(BE41,BF41,BI41)</f>
        <v>223.07425000000001</v>
      </c>
      <c r="BK41" s="1">
        <v>0</v>
      </c>
      <c r="BL41" s="1">
        <v>1.8294226858379401</v>
      </c>
    </row>
    <row r="42" spans="1:64" x14ac:dyDescent="0.25">
      <c r="A42" s="8">
        <v>8</v>
      </c>
      <c r="B42" s="7" t="s">
        <v>3</v>
      </c>
      <c r="C42" s="1" t="s">
        <v>22</v>
      </c>
      <c r="D42" s="1" t="s">
        <v>21</v>
      </c>
      <c r="E42" s="1" t="s">
        <v>20</v>
      </c>
      <c r="F42" s="1">
        <v>82</v>
      </c>
      <c r="G42" s="1" t="s">
        <v>7</v>
      </c>
      <c r="H42" s="4">
        <v>-16.770278151226186</v>
      </c>
      <c r="I42" s="3">
        <v>13.957051411179796</v>
      </c>
      <c r="J42" s="3">
        <f t="shared" si="19"/>
        <v>15.79673858860092</v>
      </c>
      <c r="K42" s="6">
        <v>3.1327013532803178</v>
      </c>
      <c r="L42" s="4">
        <v>-20.243278834036001</v>
      </c>
      <c r="M42" s="3">
        <v>12.183362002369201</v>
      </c>
      <c r="N42" s="5">
        <f t="shared" si="18"/>
        <v>14.051428210331293</v>
      </c>
      <c r="O42" s="3">
        <v>5.5657749750841612</v>
      </c>
      <c r="P42" s="4">
        <v>0</v>
      </c>
      <c r="Q42" s="1">
        <v>0.76824999999999999</v>
      </c>
      <c r="R42" s="1">
        <v>2.7469999999999999</v>
      </c>
      <c r="S42" s="1">
        <v>0.59699999999999998</v>
      </c>
      <c r="T42" s="1">
        <v>1.9239999999999999</v>
      </c>
      <c r="U42" s="1">
        <v>1.6954999999999998</v>
      </c>
      <c r="V42" s="1">
        <v>0</v>
      </c>
      <c r="W42" s="1">
        <v>0</v>
      </c>
      <c r="X42" s="1">
        <v>4.032</v>
      </c>
      <c r="Y42" s="1">
        <v>0</v>
      </c>
      <c r="Z42" s="1">
        <v>0</v>
      </c>
      <c r="AA42" s="1">
        <v>0</v>
      </c>
      <c r="AB42" s="1">
        <v>7.6424999999999992</v>
      </c>
      <c r="AC42" s="1">
        <v>0</v>
      </c>
      <c r="AD42" s="1">
        <v>2.5369999999999995</v>
      </c>
      <c r="AE42" s="1">
        <v>79.975750000000005</v>
      </c>
      <c r="AF42" s="1">
        <v>11.28</v>
      </c>
      <c r="AG42" s="1">
        <v>6.4192499999999999</v>
      </c>
      <c r="AH42" s="1">
        <v>0</v>
      </c>
      <c r="AI42" s="1">
        <v>29.708000000000002</v>
      </c>
      <c r="AJ42" s="1">
        <v>30.641499999999997</v>
      </c>
      <c r="AK42" s="1">
        <v>0</v>
      </c>
      <c r="AL42" s="1">
        <v>1.9079999999999999</v>
      </c>
      <c r="AM42" s="1">
        <v>0</v>
      </c>
      <c r="AN42" s="1">
        <v>0</v>
      </c>
      <c r="AO42" s="1">
        <v>0</v>
      </c>
      <c r="AP42" s="1">
        <v>8.6775000000000002</v>
      </c>
      <c r="AQ42" s="1">
        <v>0</v>
      </c>
      <c r="AR42" s="1">
        <v>0</v>
      </c>
      <c r="AS42" s="1">
        <v>0</v>
      </c>
      <c r="AT42" s="1">
        <v>4.2537500000000001</v>
      </c>
      <c r="AU42" s="1">
        <v>0</v>
      </c>
      <c r="AV42" s="1">
        <v>0</v>
      </c>
      <c r="AW42" s="1">
        <v>0</v>
      </c>
      <c r="AX42" s="1">
        <v>18.396750000000001</v>
      </c>
      <c r="AY42" s="1">
        <v>0</v>
      </c>
      <c r="AZ42" s="1">
        <v>0</v>
      </c>
      <c r="BA42" s="1">
        <f t="shared" si="20"/>
        <v>5.4392499999999995</v>
      </c>
      <c r="BB42" s="1">
        <f t="shared" si="21"/>
        <v>2.2924999999999995</v>
      </c>
      <c r="BC42" s="1">
        <f t="shared" si="22"/>
        <v>4.032</v>
      </c>
      <c r="BD42" s="1">
        <f t="shared" si="23"/>
        <v>11.763749999999998</v>
      </c>
      <c r="BE42" s="3">
        <f>SUM(Y42,Z42,AA42,AB42,AD42,AE42,AG42,AI42,AO42,AU42,AW42,AY42)</f>
        <v>126.28250000000001</v>
      </c>
      <c r="BF42" s="3">
        <f>SUM(AC42,AF42,AH42,AJ42,AP42,AV42,AZ42)</f>
        <v>50.598999999999997</v>
      </c>
      <c r="BG42" s="1">
        <f>SUM(AN42,AS42,AT42,AX42)</f>
        <v>22.650500000000001</v>
      </c>
      <c r="BH42" s="1">
        <f>SUM(AK42,AL42,AM42,AR42)</f>
        <v>1.9079999999999999</v>
      </c>
      <c r="BI42" s="1">
        <f>SUM(AK42,AL42,AM42,AN42,AQ42,AR42,AS42,AT42,AX42)</f>
        <v>24.558500000000002</v>
      </c>
      <c r="BJ42" s="3">
        <f>SUM(BE42,BF42,BI42)</f>
        <v>201.44000000000003</v>
      </c>
      <c r="BK42" s="1">
        <v>1.61144266308702</v>
      </c>
      <c r="BL42" s="1">
        <v>1.8655728204340201</v>
      </c>
    </row>
    <row r="43" spans="1:64" x14ac:dyDescent="0.25">
      <c r="A43" s="8">
        <v>9</v>
      </c>
      <c r="B43" s="7" t="s">
        <v>3</v>
      </c>
      <c r="C43" s="1" t="s">
        <v>19</v>
      </c>
      <c r="D43" s="1" t="s">
        <v>18</v>
      </c>
      <c r="E43" s="1" t="s">
        <v>17</v>
      </c>
      <c r="F43" s="1">
        <v>85</v>
      </c>
      <c r="G43" s="1" t="s">
        <v>322</v>
      </c>
      <c r="H43" s="4">
        <v>-16.840584516431836</v>
      </c>
      <c r="I43" s="3">
        <v>13.945607729627977</v>
      </c>
      <c r="J43" s="3">
        <f t="shared" si="19"/>
        <v>15.78547800595393</v>
      </c>
      <c r="K43" s="6">
        <v>3.1725041033755508</v>
      </c>
      <c r="L43" s="4">
        <v>-18.100268517833339</v>
      </c>
      <c r="M43" s="3">
        <v>11.698787272506825</v>
      </c>
      <c r="N43" s="5">
        <f t="shared" si="18"/>
        <v>13.574606676146717</v>
      </c>
      <c r="O43" s="3">
        <v>3.9652756829493345</v>
      </c>
      <c r="P43" s="4">
        <v>0</v>
      </c>
      <c r="Q43" s="1">
        <v>0.70350000000000001</v>
      </c>
      <c r="R43" s="1">
        <v>4.2854999999999999</v>
      </c>
      <c r="S43" s="1">
        <v>0</v>
      </c>
      <c r="T43" s="1">
        <v>3.1234999999999999</v>
      </c>
      <c r="U43" s="1">
        <v>2.093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7.9145000000000003</v>
      </c>
      <c r="AC43" s="1">
        <v>0</v>
      </c>
      <c r="AD43" s="1">
        <v>2.4685000000000001</v>
      </c>
      <c r="AE43" s="1">
        <v>83.622249999999994</v>
      </c>
      <c r="AF43" s="1">
        <v>18.262</v>
      </c>
      <c r="AG43" s="1">
        <v>5.7637499999999999</v>
      </c>
      <c r="AH43" s="1">
        <v>0</v>
      </c>
      <c r="AI43" s="1">
        <v>27.526</v>
      </c>
      <c r="AJ43" s="1">
        <v>54.443249999999999</v>
      </c>
      <c r="AK43" s="1">
        <v>0</v>
      </c>
      <c r="AL43" s="1">
        <v>4.7152500000000002</v>
      </c>
      <c r="AM43" s="1">
        <v>0</v>
      </c>
      <c r="AN43" s="1">
        <v>3.4434999999999993</v>
      </c>
      <c r="AO43" s="1">
        <v>0</v>
      </c>
      <c r="AP43" s="1">
        <v>13.847249999999999</v>
      </c>
      <c r="AQ43" s="1">
        <v>0</v>
      </c>
      <c r="AR43" s="1">
        <v>0</v>
      </c>
      <c r="AS43" s="1">
        <v>8.2334999999999994</v>
      </c>
      <c r="AT43" s="1">
        <v>38.015999999999991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f t="shared" si="20"/>
        <v>8.1125000000000007</v>
      </c>
      <c r="BB43" s="1">
        <f t="shared" si="21"/>
        <v>2.093</v>
      </c>
      <c r="BC43" s="1">
        <f t="shared" si="22"/>
        <v>0</v>
      </c>
      <c r="BD43" s="1">
        <f t="shared" si="23"/>
        <v>10.205500000000001</v>
      </c>
      <c r="BE43" s="3">
        <f>SUM(Y43,Z43,AA43,AB43,AD43,AE43,AG43,AI43,AO43,AU43,AW43,AY43)</f>
        <v>127.29499999999999</v>
      </c>
      <c r="BF43" s="3">
        <f>SUM(AC43,AF43,AH43,AJ43,AP43,AV43,AZ43)</f>
        <v>86.552500000000009</v>
      </c>
      <c r="BG43" s="1">
        <f>SUM(AN43,AS43,AT43,AX43)</f>
        <v>49.692999999999991</v>
      </c>
      <c r="BH43" s="1">
        <f>SUM(AK43,AL43,AM43,AR43)</f>
        <v>4.7152500000000002</v>
      </c>
      <c r="BI43" s="1">
        <f>SUM(AK43,AL43,AM43,AN43,AQ43,AR43,AS43,AT43,AX43)</f>
        <v>54.408249999999988</v>
      </c>
      <c r="BJ43" s="3">
        <f>SUM(BE43,BF43,BI43)</f>
        <v>268.25574999999998</v>
      </c>
      <c r="BK43" s="1">
        <v>1.2360210091480599</v>
      </c>
      <c r="BL43" s="1">
        <v>1.9969464595911901</v>
      </c>
    </row>
    <row r="44" spans="1:64" x14ac:dyDescent="0.25">
      <c r="A44" s="8">
        <v>10</v>
      </c>
      <c r="B44" s="7" t="s">
        <v>3</v>
      </c>
      <c r="C44" s="1" t="s">
        <v>16</v>
      </c>
      <c r="D44" s="1" t="s">
        <v>15</v>
      </c>
      <c r="E44" s="1" t="s">
        <v>14</v>
      </c>
      <c r="F44" s="1">
        <v>81</v>
      </c>
      <c r="G44" s="1" t="s">
        <v>322</v>
      </c>
      <c r="H44" s="4">
        <v>-16.532647922670964</v>
      </c>
      <c r="I44" s="3">
        <v>14.324614862854952</v>
      </c>
      <c r="J44" s="3">
        <f t="shared" si="19"/>
        <v>16.158421025049272</v>
      </c>
      <c r="K44" s="6">
        <v>3.1618116704168737</v>
      </c>
      <c r="L44" s="4">
        <v>-19.636454710040962</v>
      </c>
      <c r="M44" s="3">
        <v>12.302708454460527</v>
      </c>
      <c r="N44" s="5">
        <f t="shared" si="18"/>
        <v>14.168865119189158</v>
      </c>
      <c r="O44" s="3">
        <v>5.1180800261329908</v>
      </c>
      <c r="P44" s="4">
        <v>0</v>
      </c>
      <c r="Q44" s="1">
        <v>0</v>
      </c>
      <c r="R44" s="1">
        <v>2.5554999999999999</v>
      </c>
      <c r="S44" s="1">
        <v>0</v>
      </c>
      <c r="T44" s="1">
        <v>2.0292500000000007</v>
      </c>
      <c r="U44" s="1">
        <v>0</v>
      </c>
      <c r="V44" s="1">
        <v>0</v>
      </c>
      <c r="W44" s="1">
        <v>0</v>
      </c>
      <c r="X44" s="1">
        <v>3.4349999999999996</v>
      </c>
      <c r="Y44" s="1">
        <v>0</v>
      </c>
      <c r="Z44" s="1">
        <v>0</v>
      </c>
      <c r="AA44" s="1">
        <v>0</v>
      </c>
      <c r="AB44" s="1">
        <v>13.885</v>
      </c>
      <c r="AC44" s="1">
        <v>0</v>
      </c>
      <c r="AD44" s="1">
        <v>2.4072499999999994</v>
      </c>
      <c r="AE44" s="1">
        <v>79.739000000000019</v>
      </c>
      <c r="AF44" s="1">
        <v>21.992750000000001</v>
      </c>
      <c r="AG44" s="1">
        <v>4.6752499999999992</v>
      </c>
      <c r="AH44" s="1">
        <v>0</v>
      </c>
      <c r="AI44" s="1">
        <v>23.597999999999999</v>
      </c>
      <c r="AJ44" s="1">
        <v>45.800249999999998</v>
      </c>
      <c r="AK44" s="1">
        <v>0</v>
      </c>
      <c r="AL44" s="1">
        <v>3.3564999999999996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29.910750000000004</v>
      </c>
      <c r="AU44" s="1">
        <v>0</v>
      </c>
      <c r="AV44" s="1">
        <v>0</v>
      </c>
      <c r="AW44" s="1">
        <v>0</v>
      </c>
      <c r="AX44" s="1">
        <v>26.53125</v>
      </c>
      <c r="AY44" s="1">
        <v>0</v>
      </c>
      <c r="AZ44" s="1">
        <v>0</v>
      </c>
      <c r="BA44" s="1">
        <f t="shared" si="20"/>
        <v>4.5847500000000005</v>
      </c>
      <c r="BB44" s="1">
        <f t="shared" si="21"/>
        <v>0</v>
      </c>
      <c r="BC44" s="1">
        <f t="shared" si="22"/>
        <v>3.4349999999999996</v>
      </c>
      <c r="BD44" s="1">
        <f t="shared" si="23"/>
        <v>8.0197500000000002</v>
      </c>
      <c r="BE44" s="3">
        <f>SUM(Y44,Z44,AA44,AB44,AD44,AE44,AG44,AI44,AO44,AU44,AW44,AY44)</f>
        <v>124.30450000000002</v>
      </c>
      <c r="BF44" s="3">
        <f>SUM(AC44,AF44,AH44,AJ44,AP44,AV44,AZ44)</f>
        <v>67.793000000000006</v>
      </c>
      <c r="BG44" s="1">
        <f>SUM(AN44,AS44,AT44,AX44)</f>
        <v>56.442000000000007</v>
      </c>
      <c r="BH44" s="1">
        <f>SUM(AK44,AL44,AM44,AR44)</f>
        <v>3.3564999999999996</v>
      </c>
      <c r="BI44" s="1">
        <f>SUM(AK44,AL44,AM44,AN44,AQ44,AR44,AS44,AT44,AX44)</f>
        <v>59.798500000000004</v>
      </c>
      <c r="BJ44" s="3">
        <f>SUM(BE44,BF44,BI44)</f>
        <v>251.89600000000002</v>
      </c>
      <c r="BK44" s="1">
        <v>1.0753207076248199</v>
      </c>
      <c r="BL44" s="1">
        <v>1.93459098955718</v>
      </c>
    </row>
    <row r="45" spans="1:64" x14ac:dyDescent="0.25">
      <c r="A45" s="8">
        <v>11</v>
      </c>
      <c r="B45" s="7" t="s">
        <v>3</v>
      </c>
      <c r="C45" s="1" t="s">
        <v>13</v>
      </c>
      <c r="D45" s="1" t="s">
        <v>12</v>
      </c>
      <c r="E45" s="1" t="s">
        <v>11</v>
      </c>
      <c r="F45" s="1">
        <v>84</v>
      </c>
      <c r="G45" s="1" t="s">
        <v>7</v>
      </c>
      <c r="H45" s="4">
        <v>-16.829502809244971</v>
      </c>
      <c r="I45" s="3">
        <v>13.731539831770347</v>
      </c>
      <c r="J45" s="3">
        <f t="shared" si="19"/>
        <v>15.574835194462022</v>
      </c>
      <c r="K45" s="6">
        <v>3.1541055785102485</v>
      </c>
      <c r="L45" s="4">
        <v>-19.807024828727851</v>
      </c>
      <c r="M45" s="3">
        <v>12.152031918704999</v>
      </c>
      <c r="N45" s="5">
        <f t="shared" si="18"/>
        <v>14.020599408005719</v>
      </c>
      <c r="O45" s="3">
        <v>4.8890949595462798</v>
      </c>
      <c r="P45" s="4">
        <v>0</v>
      </c>
      <c r="Q45" s="1">
        <v>0.72350000000000003</v>
      </c>
      <c r="R45" s="1">
        <v>3.4342499999999996</v>
      </c>
      <c r="S45" s="1">
        <v>0</v>
      </c>
      <c r="T45" s="1">
        <v>2.121</v>
      </c>
      <c r="U45" s="1">
        <v>0</v>
      </c>
      <c r="V45" s="1">
        <v>0</v>
      </c>
      <c r="W45" s="1">
        <v>1.30175</v>
      </c>
      <c r="X45" s="1">
        <v>4.0765000000000002</v>
      </c>
      <c r="BA45" s="1">
        <f t="shared" si="20"/>
        <v>7.5805000000000007</v>
      </c>
      <c r="BB45" s="1">
        <f t="shared" si="21"/>
        <v>0</v>
      </c>
      <c r="BC45" s="1">
        <f t="shared" si="22"/>
        <v>4.0765000000000002</v>
      </c>
      <c r="BD45" s="1">
        <f t="shared" si="23"/>
        <v>11.657</v>
      </c>
      <c r="BE45" s="3"/>
      <c r="BF45" s="3"/>
      <c r="BJ45" s="3"/>
      <c r="BK45" s="1">
        <v>1.4548343690391401</v>
      </c>
    </row>
    <row r="46" spans="1:64" x14ac:dyDescent="0.25">
      <c r="A46" s="8">
        <v>12</v>
      </c>
      <c r="B46" s="7" t="s">
        <v>3</v>
      </c>
      <c r="C46" s="1" t="s">
        <v>10</v>
      </c>
      <c r="D46" s="1" t="s">
        <v>9</v>
      </c>
      <c r="E46" s="1" t="s">
        <v>8</v>
      </c>
      <c r="F46" s="1">
        <v>83</v>
      </c>
      <c r="G46" s="1" t="s">
        <v>7</v>
      </c>
      <c r="H46" s="4">
        <v>-16.856117700429813</v>
      </c>
      <c r="I46" s="3">
        <v>14.187468809987021</v>
      </c>
      <c r="J46" s="3">
        <f t="shared" si="19"/>
        <v>16.023469309027227</v>
      </c>
      <c r="K46" s="6">
        <v>3.1541915412808228</v>
      </c>
      <c r="L46" s="4">
        <v>-19.111121889481321</v>
      </c>
      <c r="M46" s="3">
        <v>11.906231360165487</v>
      </c>
      <c r="N46" s="5">
        <f t="shared" si="18"/>
        <v>13.77873165840284</v>
      </c>
      <c r="O46" s="3">
        <v>4.4244915223733203</v>
      </c>
      <c r="P46" s="4">
        <v>0</v>
      </c>
      <c r="Q46" s="1">
        <v>0.68425000000000002</v>
      </c>
      <c r="R46" s="1">
        <v>3.73075</v>
      </c>
      <c r="S46" s="1">
        <v>0.62524999999999997</v>
      </c>
      <c r="T46" s="1">
        <v>2.1160000000000001</v>
      </c>
      <c r="U46" s="1">
        <v>2.6397499999999998</v>
      </c>
      <c r="V46" s="1">
        <v>0</v>
      </c>
      <c r="W46" s="1">
        <v>0</v>
      </c>
      <c r="X46" s="1">
        <v>4.3772500000000001</v>
      </c>
      <c r="Y46" s="1">
        <v>0</v>
      </c>
      <c r="Z46" s="1">
        <v>0</v>
      </c>
      <c r="AA46" s="1">
        <v>0</v>
      </c>
      <c r="AB46" s="1">
        <v>11.6105</v>
      </c>
      <c r="AC46" s="1">
        <v>0</v>
      </c>
      <c r="AD46" s="1">
        <v>3.3007500000000003</v>
      </c>
      <c r="AE46" s="1">
        <v>120.03825000000001</v>
      </c>
      <c r="AF46" s="1">
        <v>25.104749999999996</v>
      </c>
      <c r="AG46" s="1">
        <v>7.2335000000000012</v>
      </c>
      <c r="AH46" s="1">
        <v>0</v>
      </c>
      <c r="AI46" s="1">
        <v>39.918500000000002</v>
      </c>
      <c r="AJ46" s="1">
        <v>69.498500000000007</v>
      </c>
      <c r="AK46" s="1">
        <v>0</v>
      </c>
      <c r="AL46" s="1">
        <v>1.0325</v>
      </c>
      <c r="AM46" s="1">
        <v>0</v>
      </c>
      <c r="AN46" s="1">
        <v>1.8282499999999999</v>
      </c>
      <c r="AO46" s="1">
        <v>2.0325000000000002</v>
      </c>
      <c r="AP46" s="1">
        <v>10.968249999999999</v>
      </c>
      <c r="AQ46" s="1">
        <v>0</v>
      </c>
      <c r="AR46" s="1">
        <v>0</v>
      </c>
      <c r="AS46" s="1">
        <v>0</v>
      </c>
      <c r="AT46" s="1">
        <v>0</v>
      </c>
      <c r="AU46" s="1">
        <v>1.3452500000000001</v>
      </c>
      <c r="AV46" s="1">
        <v>2.8485</v>
      </c>
      <c r="AW46" s="1">
        <v>0</v>
      </c>
      <c r="AX46" s="1">
        <v>0</v>
      </c>
      <c r="AY46" s="1">
        <v>0</v>
      </c>
      <c r="AZ46" s="1">
        <v>2.5547499999999999</v>
      </c>
      <c r="BA46" s="1">
        <f t="shared" si="20"/>
        <v>6.5310000000000006</v>
      </c>
      <c r="BB46" s="1">
        <f t="shared" si="21"/>
        <v>3.2649999999999997</v>
      </c>
      <c r="BC46" s="1">
        <f t="shared" si="22"/>
        <v>4.3772500000000001</v>
      </c>
      <c r="BD46" s="1">
        <f t="shared" si="23"/>
        <v>14.173249999999999</v>
      </c>
      <c r="BE46" s="3">
        <f>SUM(Y46,Z46,AA46,AB46,AD46,AE46,AG46,AI46,AO46,AU46,AW46,AY46)</f>
        <v>185.47924999999998</v>
      </c>
      <c r="BF46" s="3">
        <f>SUM(AC46,AF46,AH46,AJ46,AP46,AV46,AZ46)</f>
        <v>110.97475</v>
      </c>
      <c r="BG46" s="1">
        <f>SUM(AN46,AS46,AT46,AX46)</f>
        <v>1.8282499999999999</v>
      </c>
      <c r="BH46" s="1">
        <f>SUM(AK46,AL46,AM46,AR46)</f>
        <v>1.0325</v>
      </c>
      <c r="BI46" s="1">
        <f>SUM(AK46,AL46,AM46,AN46,AQ46,AR46,AS46,AT46,AX46)</f>
        <v>2.8607499999999999</v>
      </c>
      <c r="BJ46" s="3">
        <f>SUM(BE46,BF46,BI46)</f>
        <v>299.31474999999995</v>
      </c>
      <c r="BK46" s="1">
        <v>1.5951610633518001</v>
      </c>
      <c r="BL46" s="1">
        <v>1.76277170572374</v>
      </c>
    </row>
    <row r="47" spans="1:64" x14ac:dyDescent="0.25">
      <c r="A47" s="8">
        <v>13</v>
      </c>
      <c r="B47" s="7" t="s">
        <v>3</v>
      </c>
      <c r="C47" s="1" t="s">
        <v>6</v>
      </c>
      <c r="D47" s="1" t="s">
        <v>5</v>
      </c>
      <c r="E47" s="1" t="s">
        <v>4</v>
      </c>
      <c r="F47" s="1">
        <v>82</v>
      </c>
      <c r="G47" s="1" t="s">
        <v>322</v>
      </c>
      <c r="H47" s="4">
        <v>-16.724121731402679</v>
      </c>
      <c r="I47" s="3">
        <v>14.039377737531771</v>
      </c>
      <c r="J47" s="3">
        <f t="shared" si="19"/>
        <v>15.877747693731262</v>
      </c>
      <c r="K47" s="6">
        <v>3.1378980361010993</v>
      </c>
      <c r="L47" s="4">
        <v>-18.225712027478089</v>
      </c>
      <c r="M47" s="3">
        <v>11.956968012946792</v>
      </c>
      <c r="N47" s="5">
        <f t="shared" si="18"/>
        <v>13.828656524739644</v>
      </c>
      <c r="O47" s="3">
        <v>3.930788906453226</v>
      </c>
      <c r="P47" s="4">
        <v>0</v>
      </c>
      <c r="Q47" s="1">
        <v>0</v>
      </c>
      <c r="R47" s="1">
        <v>1.3152499999999998</v>
      </c>
      <c r="S47" s="1">
        <v>0</v>
      </c>
      <c r="T47" s="1">
        <v>0.85824999999999996</v>
      </c>
      <c r="U47" s="1">
        <v>0</v>
      </c>
      <c r="V47" s="1">
        <v>0</v>
      </c>
      <c r="W47" s="1">
        <v>0</v>
      </c>
      <c r="X47" s="1">
        <v>0</v>
      </c>
      <c r="BA47" s="1">
        <f t="shared" si="20"/>
        <v>2.1734999999999998</v>
      </c>
      <c r="BB47" s="1">
        <f t="shared" si="21"/>
        <v>0</v>
      </c>
      <c r="BC47" s="1">
        <f t="shared" si="22"/>
        <v>0</v>
      </c>
      <c r="BD47" s="1">
        <f t="shared" si="23"/>
        <v>2.1734999999999998</v>
      </c>
      <c r="BE47" s="3"/>
      <c r="BF47" s="3"/>
      <c r="BJ47" s="3"/>
      <c r="BK47" s="1">
        <v>0.67087673562901895</v>
      </c>
    </row>
    <row r="48" spans="1:64" x14ac:dyDescent="0.25">
      <c r="A48" s="8">
        <v>14</v>
      </c>
      <c r="B48" s="7" t="s">
        <v>3</v>
      </c>
      <c r="C48" s="1" t="s">
        <v>2</v>
      </c>
      <c r="D48" s="1" t="s">
        <v>1</v>
      </c>
      <c r="E48" s="1" t="s">
        <v>0</v>
      </c>
      <c r="F48" s="1">
        <v>79</v>
      </c>
      <c r="G48" s="1" t="s">
        <v>322</v>
      </c>
      <c r="H48" s="4">
        <v>-15.307525069275998</v>
      </c>
      <c r="I48" s="3">
        <v>14.012498424862232</v>
      </c>
      <c r="J48" s="3">
        <f t="shared" si="19"/>
        <v>15.851298450064435</v>
      </c>
      <c r="K48" s="6">
        <v>3.0973494409240065</v>
      </c>
      <c r="L48" s="4">
        <v>-17.307151527592907</v>
      </c>
      <c r="M48" s="3">
        <v>12.506167902651745</v>
      </c>
      <c r="N48" s="5">
        <f t="shared" si="18"/>
        <v>14.369069216209317</v>
      </c>
      <c r="O48" s="3">
        <v>4.2696644756992121</v>
      </c>
      <c r="P48" s="4">
        <v>0</v>
      </c>
      <c r="Q48" s="1">
        <v>0</v>
      </c>
      <c r="R48" s="1">
        <v>1.22675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21.237749999999998</v>
      </c>
      <c r="AC48" s="1">
        <v>0</v>
      </c>
      <c r="AD48" s="1">
        <v>2.6030000000000002</v>
      </c>
      <c r="AE48" s="1">
        <v>106.12975000000002</v>
      </c>
      <c r="AF48" s="1">
        <v>34.321750000000002</v>
      </c>
      <c r="AG48" s="1">
        <v>4.6284999999999998</v>
      </c>
      <c r="AH48" s="1">
        <v>0</v>
      </c>
      <c r="AI48" s="1">
        <v>26.962249999999997</v>
      </c>
      <c r="AJ48" s="1">
        <v>48.063749999999999</v>
      </c>
      <c r="AK48" s="1">
        <v>0</v>
      </c>
      <c r="AL48" s="1">
        <v>4.3882499999999993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52.448999999999998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f t="shared" si="20"/>
        <v>1.22675</v>
      </c>
      <c r="BB48" s="1">
        <f t="shared" si="21"/>
        <v>0</v>
      </c>
      <c r="BC48" s="1">
        <f t="shared" si="22"/>
        <v>0</v>
      </c>
      <c r="BD48" s="1">
        <f t="shared" si="23"/>
        <v>1.22675</v>
      </c>
      <c r="BE48" s="3">
        <f>SUM(Y48,Z48,AA48,AB48,AD48,AE48,AG48,AI48,AO48,AU48,AW48,AY48)</f>
        <v>161.56125000000003</v>
      </c>
      <c r="BF48" s="3">
        <f>SUM(AC48,AF48,AH48,AJ48,AP48,AV48,AZ48)</f>
        <v>82.385500000000008</v>
      </c>
      <c r="BG48" s="1">
        <f>SUM(AN48,AS48,AT48,AX48)</f>
        <v>52.448999999999998</v>
      </c>
      <c r="BH48" s="1">
        <f>SUM(AK48,AL48,AM48,AR48)</f>
        <v>4.3882499999999993</v>
      </c>
      <c r="BI48" s="1">
        <f>SUM(AK48,AL48,AM48,AN48,AQ48,AR48,AS48,AT48,AX48)</f>
        <v>56.837249999999997</v>
      </c>
      <c r="BJ48" s="3">
        <f>SUM(BE48,BF48,BI48)</f>
        <v>300.78400000000005</v>
      </c>
      <c r="BK48" s="1">
        <v>0</v>
      </c>
      <c r="BL48" s="1">
        <v>1.78322182881962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3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7" sqref="G7"/>
    </sheetView>
  </sheetViews>
  <sheetFormatPr baseColWidth="10" defaultColWidth="11.42578125" defaultRowHeight="15" x14ac:dyDescent="0.25"/>
  <cols>
    <col min="1" max="3" width="11.42578125" style="1"/>
    <col min="4" max="4" width="36.28515625" style="1" customWidth="1"/>
    <col min="5" max="5" width="22.42578125" style="1" customWidth="1"/>
    <col min="6" max="46" width="11.42578125" style="1"/>
    <col min="47" max="47" width="11.42578125" style="2"/>
    <col min="48" max="16384" width="11.42578125" style="1"/>
  </cols>
  <sheetData>
    <row r="1" spans="1:51" x14ac:dyDescent="0.25">
      <c r="A1" s="1" t="s">
        <v>313</v>
      </c>
      <c r="B1" s="1" t="s">
        <v>268</v>
      </c>
      <c r="C1" s="1" t="s">
        <v>314</v>
      </c>
      <c r="D1" s="1" t="s">
        <v>319</v>
      </c>
      <c r="E1" s="1" t="s">
        <v>320</v>
      </c>
      <c r="F1" s="1" t="s">
        <v>321</v>
      </c>
      <c r="G1" s="1" t="s">
        <v>272</v>
      </c>
      <c r="H1" s="1" t="s">
        <v>315</v>
      </c>
      <c r="I1" s="2" t="s">
        <v>316</v>
      </c>
      <c r="J1" s="1" t="s">
        <v>317</v>
      </c>
      <c r="K1" s="1" t="s">
        <v>318</v>
      </c>
      <c r="L1" s="33" t="s">
        <v>266</v>
      </c>
      <c r="M1" s="32" t="s">
        <v>265</v>
      </c>
      <c r="N1" s="2" t="s">
        <v>264</v>
      </c>
      <c r="O1" s="1" t="s">
        <v>263</v>
      </c>
      <c r="P1" s="1" t="s">
        <v>262</v>
      </c>
      <c r="Q1" s="1" t="s">
        <v>261</v>
      </c>
      <c r="R1" s="1" t="s">
        <v>260</v>
      </c>
      <c r="S1" s="1" t="s">
        <v>259</v>
      </c>
      <c r="T1" s="1" t="s">
        <v>258</v>
      </c>
      <c r="U1" s="1" t="s">
        <v>257</v>
      </c>
      <c r="V1" s="1" t="s">
        <v>256</v>
      </c>
      <c r="W1" s="1" t="s">
        <v>255</v>
      </c>
      <c r="X1" s="1" t="s">
        <v>254</v>
      </c>
      <c r="Y1" s="1" t="s">
        <v>253</v>
      </c>
      <c r="Z1" s="1" t="s">
        <v>252</v>
      </c>
      <c r="AA1" s="1" t="s">
        <v>251</v>
      </c>
      <c r="AB1" s="1" t="s">
        <v>250</v>
      </c>
      <c r="AC1" s="1" t="s">
        <v>249</v>
      </c>
      <c r="AD1" s="1" t="s">
        <v>248</v>
      </c>
      <c r="AE1" s="1" t="s">
        <v>247</v>
      </c>
      <c r="AF1" s="1" t="s">
        <v>246</v>
      </c>
      <c r="AG1" s="1" t="s">
        <v>245</v>
      </c>
      <c r="AH1" s="1" t="s">
        <v>244</v>
      </c>
      <c r="AI1" s="1" t="s">
        <v>243</v>
      </c>
      <c r="AJ1" s="1" t="s">
        <v>242</v>
      </c>
      <c r="AK1" s="1" t="s">
        <v>241</v>
      </c>
      <c r="AL1" s="1" t="s">
        <v>240</v>
      </c>
      <c r="AM1" s="1" t="s">
        <v>239</v>
      </c>
      <c r="AN1" s="1" t="s">
        <v>238</v>
      </c>
      <c r="AO1" s="1" t="s">
        <v>237</v>
      </c>
      <c r="AP1" s="1" t="s">
        <v>236</v>
      </c>
      <c r="AQ1" s="1" t="s">
        <v>235</v>
      </c>
      <c r="AR1" s="1" t="s">
        <v>234</v>
      </c>
      <c r="AS1" s="1" t="s">
        <v>233</v>
      </c>
      <c r="AT1" s="1" t="s">
        <v>232</v>
      </c>
      <c r="AU1" s="2" t="s">
        <v>231</v>
      </c>
      <c r="AV1" s="1" t="s">
        <v>230</v>
      </c>
      <c r="AW1" s="1" t="s">
        <v>229</v>
      </c>
      <c r="AX1" s="1" t="s">
        <v>228</v>
      </c>
      <c r="AY1" s="1" t="s">
        <v>227</v>
      </c>
    </row>
    <row r="2" spans="1:51" x14ac:dyDescent="0.25">
      <c r="A2" s="1">
        <v>3</v>
      </c>
      <c r="B2" s="30" t="s">
        <v>46</v>
      </c>
      <c r="C2" s="1" t="s">
        <v>226</v>
      </c>
      <c r="D2" s="1" t="s">
        <v>221</v>
      </c>
      <c r="E2" s="1" t="s">
        <v>220</v>
      </c>
      <c r="F2" s="1" t="s">
        <v>219</v>
      </c>
      <c r="G2" s="1">
        <v>13.5</v>
      </c>
      <c r="I2" s="28">
        <v>0.96666666666500589</v>
      </c>
      <c r="J2" s="3">
        <f t="shared" ref="J2:J28" si="0">(I2*100)/20</f>
        <v>4.8333333333250295</v>
      </c>
      <c r="K2" s="3">
        <f t="shared" ref="K2:K28" si="1">J2*39.54</f>
        <v>191.10999999967166</v>
      </c>
      <c r="L2" s="27">
        <v>-15.663940896847249</v>
      </c>
      <c r="M2" s="27">
        <v>13.29940309715454</v>
      </c>
      <c r="N2" s="2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0.93224999999999991</v>
      </c>
      <c r="U2" s="1">
        <v>0</v>
      </c>
      <c r="V2" s="1">
        <v>0</v>
      </c>
      <c r="W2" s="1">
        <v>0</v>
      </c>
      <c r="X2" s="1">
        <v>3.0662500000000001</v>
      </c>
      <c r="Y2" s="1">
        <v>0</v>
      </c>
      <c r="Z2" s="1">
        <v>0</v>
      </c>
      <c r="AA2" s="1">
        <v>0</v>
      </c>
      <c r="AB2" s="1">
        <v>1.3187499999999999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2">
        <f t="shared" ref="AU2:AU34" si="2">SUM(Q2,T2,V2,X2,Z2,AB2,AN2,AQ2)</f>
        <v>5.3172499999999996</v>
      </c>
      <c r="AV2" s="1">
        <f t="shared" ref="AV2:AV34" si="3">SUM(Y2,AA2,AI2,AT2,AC2)</f>
        <v>0</v>
      </c>
      <c r="AW2" s="1">
        <f t="shared" ref="AW2:AW34" si="4">SUM(AG2,AL2,AM2,AR2)</f>
        <v>0</v>
      </c>
      <c r="AX2" s="1">
        <f t="shared" ref="AX2:AX34" si="5">SUM(AE2,AG2,AL2,AM2,AR2)</f>
        <v>0</v>
      </c>
      <c r="AY2" s="1">
        <f t="shared" ref="AY2:AY34" si="6">SUM(Q2,T2,V2,X2,Y2,Z2,AA2,AB2,AC2,AE2,AG2,AI2,AL2,AM2,AN2,AQ2,AR2,AT2)</f>
        <v>5.3172499999999996</v>
      </c>
    </row>
    <row r="3" spans="1:51" x14ac:dyDescent="0.25">
      <c r="A3" s="1">
        <v>4</v>
      </c>
      <c r="B3" s="30" t="s">
        <v>46</v>
      </c>
      <c r="C3" s="1" t="s">
        <v>225</v>
      </c>
      <c r="D3" s="1" t="s">
        <v>221</v>
      </c>
      <c r="E3" s="1" t="s">
        <v>220</v>
      </c>
      <c r="F3" s="1" t="s">
        <v>219</v>
      </c>
      <c r="G3" s="1">
        <v>13.4</v>
      </c>
      <c r="I3" s="28">
        <v>1.900000000000901</v>
      </c>
      <c r="J3" s="3">
        <f t="shared" si="0"/>
        <v>9.5000000000045048</v>
      </c>
      <c r="K3" s="3">
        <f t="shared" si="1"/>
        <v>375.63000000017809</v>
      </c>
      <c r="L3" s="27">
        <v>-15.095547087223485</v>
      </c>
      <c r="M3" s="27">
        <v>12.733841336746423</v>
      </c>
      <c r="N3" s="2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0.70924999999999994</v>
      </c>
      <c r="U3" s="1">
        <v>0</v>
      </c>
      <c r="V3" s="1">
        <v>0</v>
      </c>
      <c r="W3" s="1">
        <v>0</v>
      </c>
      <c r="X3" s="1">
        <v>1.9970000000000001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2">
        <f t="shared" si="2"/>
        <v>2.7062499999999998</v>
      </c>
      <c r="AV3" s="1">
        <f t="shared" si="3"/>
        <v>0</v>
      </c>
      <c r="AW3" s="1">
        <f t="shared" si="4"/>
        <v>0</v>
      </c>
      <c r="AX3" s="1">
        <f t="shared" si="5"/>
        <v>0</v>
      </c>
      <c r="AY3" s="1">
        <f t="shared" si="6"/>
        <v>2.7062499999999998</v>
      </c>
    </row>
    <row r="4" spans="1:51" x14ac:dyDescent="0.25">
      <c r="A4" s="1">
        <v>8</v>
      </c>
      <c r="B4" s="30" t="s">
        <v>46</v>
      </c>
      <c r="C4" s="1" t="s">
        <v>224</v>
      </c>
      <c r="D4" s="1" t="s">
        <v>221</v>
      </c>
      <c r="E4" s="1" t="s">
        <v>220</v>
      </c>
      <c r="F4" s="1" t="s">
        <v>219</v>
      </c>
      <c r="G4" s="1">
        <v>15.3</v>
      </c>
      <c r="I4" s="28">
        <v>2.2666666666655289</v>
      </c>
      <c r="J4" s="3">
        <f t="shared" si="0"/>
        <v>11.333333333327644</v>
      </c>
      <c r="K4" s="3">
        <f t="shared" si="1"/>
        <v>448.11999999977502</v>
      </c>
      <c r="L4" s="27">
        <v>-14.893488680664387</v>
      </c>
      <c r="M4" s="27">
        <v>12.273546831484524</v>
      </c>
      <c r="N4" s="2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3.5709999999999997</v>
      </c>
      <c r="U4" s="1">
        <v>0</v>
      </c>
      <c r="V4" s="1">
        <v>0.54574999999999996</v>
      </c>
      <c r="W4" s="1">
        <v>0</v>
      </c>
      <c r="X4" s="1">
        <v>11.187250000000001</v>
      </c>
      <c r="Y4" s="1">
        <v>0</v>
      </c>
      <c r="Z4" s="1">
        <v>0</v>
      </c>
      <c r="AA4" s="1">
        <v>0</v>
      </c>
      <c r="AB4" s="1">
        <v>3.1577500000000001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2">
        <f t="shared" si="2"/>
        <v>18.461750000000002</v>
      </c>
      <c r="AV4" s="1">
        <f t="shared" si="3"/>
        <v>0</v>
      </c>
      <c r="AW4" s="1">
        <f t="shared" si="4"/>
        <v>0</v>
      </c>
      <c r="AX4" s="1">
        <f t="shared" si="5"/>
        <v>0</v>
      </c>
      <c r="AY4" s="1">
        <f t="shared" si="6"/>
        <v>18.461750000000002</v>
      </c>
    </row>
    <row r="5" spans="1:51" x14ac:dyDescent="0.25">
      <c r="A5" s="1">
        <v>16</v>
      </c>
      <c r="B5" s="29" t="s">
        <v>3</v>
      </c>
      <c r="C5" s="1" t="s">
        <v>223</v>
      </c>
      <c r="D5" s="1" t="s">
        <v>221</v>
      </c>
      <c r="E5" s="1" t="s">
        <v>220</v>
      </c>
      <c r="F5" s="1" t="s">
        <v>219</v>
      </c>
      <c r="H5" s="1">
        <v>14</v>
      </c>
      <c r="I5" s="28">
        <v>0.93333333333411872</v>
      </c>
      <c r="J5" s="3">
        <f t="shared" si="0"/>
        <v>4.6666666666705936</v>
      </c>
      <c r="K5" s="3">
        <f t="shared" si="1"/>
        <v>184.52000000015528</v>
      </c>
      <c r="L5" s="27">
        <v>-15.845559614044729</v>
      </c>
      <c r="M5" s="27">
        <v>14.022492754110484</v>
      </c>
      <c r="N5" s="2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1.3067500000000001</v>
      </c>
      <c r="U5" s="1">
        <v>0</v>
      </c>
      <c r="V5" s="1">
        <v>0</v>
      </c>
      <c r="W5" s="1">
        <v>0</v>
      </c>
      <c r="X5" s="1">
        <v>3.3739999999999997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2">
        <f t="shared" si="2"/>
        <v>4.6807499999999997</v>
      </c>
      <c r="AV5" s="1">
        <f t="shared" si="3"/>
        <v>0</v>
      </c>
      <c r="AW5" s="1">
        <f t="shared" si="4"/>
        <v>0</v>
      </c>
      <c r="AX5" s="1">
        <f t="shared" si="5"/>
        <v>0</v>
      </c>
      <c r="AY5" s="1">
        <f t="shared" si="6"/>
        <v>4.6807499999999997</v>
      </c>
    </row>
    <row r="6" spans="1:51" x14ac:dyDescent="0.25">
      <c r="A6" s="1">
        <v>25</v>
      </c>
      <c r="B6" s="29" t="s">
        <v>3</v>
      </c>
      <c r="C6" s="1" t="s">
        <v>222</v>
      </c>
      <c r="D6" s="1" t="s">
        <v>221</v>
      </c>
      <c r="E6" s="1" t="s">
        <v>220</v>
      </c>
      <c r="F6" s="1" t="s">
        <v>219</v>
      </c>
      <c r="H6" s="1">
        <v>14</v>
      </c>
      <c r="I6" s="28">
        <v>3.3000000000011909</v>
      </c>
      <c r="J6" s="3">
        <f t="shared" si="0"/>
        <v>16.500000000005954</v>
      </c>
      <c r="K6" s="3">
        <f t="shared" si="1"/>
        <v>652.41000000023541</v>
      </c>
      <c r="L6" s="27">
        <v>-16.165332833948089</v>
      </c>
      <c r="M6" s="27">
        <v>11.196100266005287</v>
      </c>
      <c r="N6" s="2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7.1710000000000012</v>
      </c>
      <c r="U6" s="1">
        <v>0</v>
      </c>
      <c r="V6" s="1">
        <v>0.68274999999999997</v>
      </c>
      <c r="W6" s="1">
        <v>0</v>
      </c>
      <c r="X6" s="1">
        <v>15.180000000000001</v>
      </c>
      <c r="Y6" s="1">
        <v>0</v>
      </c>
      <c r="Z6" s="1">
        <v>0.84475</v>
      </c>
      <c r="AA6" s="1">
        <v>0</v>
      </c>
      <c r="AB6" s="1">
        <v>4.5647500000000001</v>
      </c>
      <c r="AC6" s="1">
        <v>3.9522500000000003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2">
        <f t="shared" si="2"/>
        <v>28.443250000000006</v>
      </c>
      <c r="AV6" s="1">
        <f t="shared" si="3"/>
        <v>3.9522500000000003</v>
      </c>
      <c r="AW6" s="1">
        <f t="shared" si="4"/>
        <v>0</v>
      </c>
      <c r="AX6" s="1">
        <f t="shared" si="5"/>
        <v>0</v>
      </c>
      <c r="AY6" s="1">
        <f t="shared" si="6"/>
        <v>32.395500000000006</v>
      </c>
    </row>
    <row r="7" spans="1:51" x14ac:dyDescent="0.25">
      <c r="A7" s="1">
        <v>1</v>
      </c>
      <c r="B7" s="30" t="s">
        <v>46</v>
      </c>
      <c r="C7" s="1" t="s">
        <v>218</v>
      </c>
      <c r="D7" s="1" t="s">
        <v>215</v>
      </c>
      <c r="E7" s="1" t="s">
        <v>214</v>
      </c>
      <c r="F7" s="1" t="s">
        <v>213</v>
      </c>
      <c r="H7" s="1">
        <v>74.5</v>
      </c>
      <c r="I7" s="28">
        <v>5.1000000000023249</v>
      </c>
      <c r="J7" s="3">
        <f t="shared" si="0"/>
        <v>25.500000000011624</v>
      </c>
      <c r="K7" s="3">
        <f t="shared" si="1"/>
        <v>1008.2700000004596</v>
      </c>
      <c r="L7" s="27">
        <v>-15.768421233784979</v>
      </c>
      <c r="M7" s="27">
        <v>15.869143140665859</v>
      </c>
      <c r="N7" s="2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7.1284999999999998</v>
      </c>
      <c r="U7" s="1">
        <v>0</v>
      </c>
      <c r="V7" s="1">
        <v>1.073</v>
      </c>
      <c r="W7" s="1">
        <v>0</v>
      </c>
      <c r="X7" s="1">
        <v>35.143999999999998</v>
      </c>
      <c r="Y7" s="1">
        <v>7.2932499999999978</v>
      </c>
      <c r="Z7" s="1">
        <v>1.43025</v>
      </c>
      <c r="AA7" s="1">
        <v>0</v>
      </c>
      <c r="AB7" s="1">
        <v>9.7972499999999982</v>
      </c>
      <c r="AC7" s="1">
        <v>23.300249999999998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1.34775</v>
      </c>
      <c r="AS7" s="1">
        <v>0</v>
      </c>
      <c r="AT7" s="1">
        <v>0</v>
      </c>
      <c r="AU7" s="2">
        <f t="shared" si="2"/>
        <v>54.573</v>
      </c>
      <c r="AV7" s="1">
        <f t="shared" si="3"/>
        <v>30.593499999999995</v>
      </c>
      <c r="AW7" s="1">
        <f t="shared" si="4"/>
        <v>1.34775</v>
      </c>
      <c r="AX7" s="1">
        <f t="shared" si="5"/>
        <v>1.34775</v>
      </c>
      <c r="AY7" s="1">
        <f t="shared" si="6"/>
        <v>86.514250000000004</v>
      </c>
    </row>
    <row r="8" spans="1:51" x14ac:dyDescent="0.25">
      <c r="A8" s="1">
        <v>2</v>
      </c>
      <c r="B8" s="30" t="s">
        <v>46</v>
      </c>
      <c r="C8" s="1" t="s">
        <v>217</v>
      </c>
      <c r="D8" s="1" t="s">
        <v>215</v>
      </c>
      <c r="E8" s="1" t="s">
        <v>214</v>
      </c>
      <c r="F8" s="1" t="s">
        <v>213</v>
      </c>
      <c r="H8" s="1">
        <v>74.5</v>
      </c>
      <c r="I8" s="28">
        <v>3.5666666666678282</v>
      </c>
      <c r="J8" s="3">
        <f t="shared" si="0"/>
        <v>17.833333333339141</v>
      </c>
      <c r="K8" s="3">
        <f t="shared" si="1"/>
        <v>705.13000000022964</v>
      </c>
      <c r="L8" s="27">
        <v>-15.785062204844079</v>
      </c>
      <c r="M8" s="27">
        <v>14.642126965457638</v>
      </c>
      <c r="N8" s="2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3.6887500000000002</v>
      </c>
      <c r="U8" s="1">
        <v>0</v>
      </c>
      <c r="V8" s="1">
        <v>0.63474999999999993</v>
      </c>
      <c r="W8" s="1">
        <v>0</v>
      </c>
      <c r="X8" s="1">
        <v>17.983750000000001</v>
      </c>
      <c r="Y8" s="1">
        <v>2.6850000000000001</v>
      </c>
      <c r="Z8" s="1">
        <v>0.88700000000000012</v>
      </c>
      <c r="AA8" s="1">
        <v>0</v>
      </c>
      <c r="AB8" s="1">
        <v>5.2797499999999999</v>
      </c>
      <c r="AC8" s="1">
        <v>9.14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0.86199999999999988</v>
      </c>
      <c r="AM8" s="1">
        <v>4.9239999999999995</v>
      </c>
      <c r="AN8" s="1">
        <v>0</v>
      </c>
      <c r="AO8" s="1">
        <v>0</v>
      </c>
      <c r="AP8" s="1">
        <v>0</v>
      </c>
      <c r="AQ8" s="1">
        <v>0</v>
      </c>
      <c r="AR8" s="1">
        <v>11.874000000000001</v>
      </c>
      <c r="AS8" s="1">
        <v>0</v>
      </c>
      <c r="AT8" s="1">
        <v>0</v>
      </c>
      <c r="AU8" s="2">
        <f t="shared" si="2"/>
        <v>28.474</v>
      </c>
      <c r="AV8" s="1">
        <f t="shared" si="3"/>
        <v>11.825000000000001</v>
      </c>
      <c r="AW8" s="1">
        <f t="shared" si="4"/>
        <v>17.66</v>
      </c>
      <c r="AX8" s="1">
        <f t="shared" si="5"/>
        <v>17.66</v>
      </c>
      <c r="AY8" s="1">
        <f t="shared" si="6"/>
        <v>57.959000000000003</v>
      </c>
    </row>
    <row r="9" spans="1:51" x14ac:dyDescent="0.25">
      <c r="A9" s="1">
        <v>29</v>
      </c>
      <c r="B9" s="31" t="s">
        <v>99</v>
      </c>
      <c r="C9" s="1" t="s">
        <v>216</v>
      </c>
      <c r="D9" s="1" t="s">
        <v>215</v>
      </c>
      <c r="E9" s="1" t="s">
        <v>214</v>
      </c>
      <c r="F9" s="1" t="s">
        <v>213</v>
      </c>
      <c r="H9" s="1">
        <v>74.5</v>
      </c>
      <c r="I9" s="28">
        <v>3.1999999999996476</v>
      </c>
      <c r="J9" s="3">
        <f t="shared" si="0"/>
        <v>15.999999999998238</v>
      </c>
      <c r="K9" s="3">
        <f t="shared" si="1"/>
        <v>632.6399999999303</v>
      </c>
      <c r="L9" s="27">
        <v>-15.645180064639487</v>
      </c>
      <c r="M9" s="27">
        <v>16.470851463024673</v>
      </c>
      <c r="N9" s="2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2.9340000000000006</v>
      </c>
      <c r="U9" s="1">
        <v>0</v>
      </c>
      <c r="V9" s="1">
        <v>0.68874999999999997</v>
      </c>
      <c r="W9" s="1">
        <v>0</v>
      </c>
      <c r="X9" s="1">
        <v>20.680499999999999</v>
      </c>
      <c r="Y9" s="1">
        <v>2.9095</v>
      </c>
      <c r="Z9" s="1">
        <v>0.84175</v>
      </c>
      <c r="AA9" s="1">
        <v>0</v>
      </c>
      <c r="AB9" s="1">
        <v>5.8467500000000001</v>
      </c>
      <c r="AC9" s="1">
        <v>17.542249999999999</v>
      </c>
      <c r="AD9" s="1">
        <v>0</v>
      </c>
      <c r="AE9" s="1">
        <v>0.64374999999999993</v>
      </c>
      <c r="AF9" s="1">
        <v>0</v>
      </c>
      <c r="AG9" s="1">
        <v>0</v>
      </c>
      <c r="AH9" s="1">
        <v>0</v>
      </c>
      <c r="AI9" s="1">
        <v>1.7395</v>
      </c>
      <c r="AJ9" s="1">
        <v>0</v>
      </c>
      <c r="AK9" s="1">
        <v>0</v>
      </c>
      <c r="AL9" s="1">
        <v>1.1205000000000001</v>
      </c>
      <c r="AM9" s="1">
        <v>4.2952499999999993</v>
      </c>
      <c r="AN9" s="1">
        <v>0</v>
      </c>
      <c r="AO9" s="1">
        <v>0</v>
      </c>
      <c r="AP9" s="1">
        <v>0</v>
      </c>
      <c r="AQ9" s="1">
        <v>0</v>
      </c>
      <c r="AR9" s="1">
        <v>16.350750000000001</v>
      </c>
      <c r="AS9" s="1">
        <v>0</v>
      </c>
      <c r="AT9" s="1">
        <v>0.83350000000000002</v>
      </c>
      <c r="AU9" s="2">
        <f t="shared" si="2"/>
        <v>30.99175</v>
      </c>
      <c r="AV9" s="1">
        <f t="shared" si="3"/>
        <v>23.024749999999997</v>
      </c>
      <c r="AW9" s="1">
        <f t="shared" si="4"/>
        <v>21.766500000000001</v>
      </c>
      <c r="AX9" s="1">
        <f t="shared" si="5"/>
        <v>22.410250000000001</v>
      </c>
      <c r="AY9" s="1">
        <f t="shared" si="6"/>
        <v>76.426749999999998</v>
      </c>
    </row>
    <row r="10" spans="1:51" x14ac:dyDescent="0.25">
      <c r="A10" s="1">
        <v>13</v>
      </c>
      <c r="B10" s="29" t="s">
        <v>3</v>
      </c>
      <c r="C10" s="1" t="s">
        <v>212</v>
      </c>
      <c r="D10" s="1" t="s">
        <v>210</v>
      </c>
      <c r="E10" s="1" t="s">
        <v>209</v>
      </c>
      <c r="F10" s="1" t="s">
        <v>208</v>
      </c>
      <c r="H10" s="1">
        <v>35.299999999999997</v>
      </c>
      <c r="I10" s="28">
        <v>4.4333333333330671</v>
      </c>
      <c r="J10" s="3">
        <f t="shared" si="0"/>
        <v>22.166666666665336</v>
      </c>
      <c r="K10" s="3">
        <f t="shared" si="1"/>
        <v>876.46999999994739</v>
      </c>
      <c r="L10" s="27">
        <v>-14.181553843137509</v>
      </c>
      <c r="M10" s="27">
        <v>14.890144526160151</v>
      </c>
      <c r="N10" s="2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5.9597499999999997</v>
      </c>
      <c r="U10" s="1">
        <v>0</v>
      </c>
      <c r="V10" s="1">
        <v>0</v>
      </c>
      <c r="W10" s="1">
        <v>0</v>
      </c>
      <c r="X10" s="1">
        <v>32.153750000000002</v>
      </c>
      <c r="Y10" s="1">
        <v>7.3544999999999998</v>
      </c>
      <c r="Z10" s="1">
        <v>0</v>
      </c>
      <c r="AA10" s="1">
        <v>0</v>
      </c>
      <c r="AB10" s="1">
        <v>8.1647499999999997</v>
      </c>
      <c r="AC10" s="1">
        <v>14.795750000000002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2">
        <f t="shared" si="2"/>
        <v>46.27825</v>
      </c>
      <c r="AV10" s="1">
        <f t="shared" si="3"/>
        <v>22.15025</v>
      </c>
      <c r="AW10" s="1">
        <f t="shared" si="4"/>
        <v>0</v>
      </c>
      <c r="AX10" s="1">
        <f t="shared" si="5"/>
        <v>0</v>
      </c>
      <c r="AY10" s="1">
        <f t="shared" si="6"/>
        <v>68.4285</v>
      </c>
    </row>
    <row r="11" spans="1:51" x14ac:dyDescent="0.25">
      <c r="A11" s="1">
        <v>23</v>
      </c>
      <c r="B11" s="29" t="s">
        <v>3</v>
      </c>
      <c r="C11" s="1" t="s">
        <v>211</v>
      </c>
      <c r="D11" s="1" t="s">
        <v>210</v>
      </c>
      <c r="E11" s="1" t="s">
        <v>209</v>
      </c>
      <c r="F11" s="1" t="s">
        <v>208</v>
      </c>
      <c r="H11" s="1">
        <v>35.299999999999997</v>
      </c>
      <c r="I11" s="28">
        <v>1.4000000000002899</v>
      </c>
      <c r="J11" s="3">
        <f t="shared" si="0"/>
        <v>7.0000000000014495</v>
      </c>
      <c r="K11" s="3">
        <f t="shared" si="1"/>
        <v>276.78000000005733</v>
      </c>
      <c r="L11" s="27">
        <v>-15.560488684271228</v>
      </c>
      <c r="M11" s="27">
        <v>15.347353250087547</v>
      </c>
      <c r="N11" s="2">
        <v>0</v>
      </c>
      <c r="O11" s="1">
        <v>0</v>
      </c>
      <c r="P11" s="1">
        <v>0</v>
      </c>
      <c r="Q11" s="1">
        <v>1.07125</v>
      </c>
      <c r="R11" s="1">
        <v>0</v>
      </c>
      <c r="S11" s="1">
        <v>0</v>
      </c>
      <c r="T11" s="1">
        <v>1.73</v>
      </c>
      <c r="U11" s="1">
        <v>0</v>
      </c>
      <c r="V11" s="1">
        <v>0</v>
      </c>
      <c r="W11" s="1">
        <v>0</v>
      </c>
      <c r="X11" s="1">
        <v>7.7272499999999988</v>
      </c>
      <c r="Y11" s="1">
        <v>0</v>
      </c>
      <c r="Z11" s="1">
        <v>0</v>
      </c>
      <c r="AA11" s="1">
        <v>0</v>
      </c>
      <c r="AB11" s="1">
        <v>2.3027500000000001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2">
        <f t="shared" si="2"/>
        <v>12.831249999999999</v>
      </c>
      <c r="AV11" s="1">
        <f t="shared" si="3"/>
        <v>0</v>
      </c>
      <c r="AW11" s="1">
        <f t="shared" si="4"/>
        <v>0</v>
      </c>
      <c r="AX11" s="1">
        <f t="shared" si="5"/>
        <v>0</v>
      </c>
      <c r="AY11" s="1">
        <f t="shared" si="6"/>
        <v>12.831249999999999</v>
      </c>
    </row>
    <row r="12" spans="1:51" x14ac:dyDescent="0.25">
      <c r="A12" s="1">
        <v>11</v>
      </c>
      <c r="B12" s="29" t="s">
        <v>3</v>
      </c>
      <c r="C12" s="1" t="s">
        <v>207</v>
      </c>
      <c r="D12" s="1" t="s">
        <v>205</v>
      </c>
      <c r="E12" s="1" t="s">
        <v>204</v>
      </c>
      <c r="F12" s="1" t="s">
        <v>203</v>
      </c>
      <c r="H12" s="1">
        <v>30</v>
      </c>
      <c r="I12" s="28">
        <v>0.96666666666678225</v>
      </c>
      <c r="J12" s="3">
        <f t="shared" si="0"/>
        <v>4.8333333333339112</v>
      </c>
      <c r="K12" s="3">
        <f t="shared" si="1"/>
        <v>191.11000000002284</v>
      </c>
      <c r="L12" s="27">
        <v>-14.324035636199008</v>
      </c>
      <c r="M12" s="27">
        <v>14.071599621914313</v>
      </c>
      <c r="N12" s="2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1.56925</v>
      </c>
      <c r="U12" s="1">
        <v>0</v>
      </c>
      <c r="V12" s="1">
        <v>0</v>
      </c>
      <c r="W12" s="1">
        <v>0</v>
      </c>
      <c r="X12" s="1">
        <v>6.9989999999999997</v>
      </c>
      <c r="Y12" s="1">
        <v>1.9219999999999997</v>
      </c>
      <c r="Z12" s="1">
        <v>0</v>
      </c>
      <c r="AA12" s="1">
        <v>0</v>
      </c>
      <c r="AB12" s="1">
        <v>2.3547499999999997</v>
      </c>
      <c r="AC12" s="1">
        <v>4.4322499999999998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1.2364999999999999</v>
      </c>
      <c r="AN12" s="1">
        <v>0</v>
      </c>
      <c r="AO12" s="1">
        <v>0</v>
      </c>
      <c r="AP12" s="1">
        <v>0</v>
      </c>
      <c r="AQ12" s="1">
        <v>0</v>
      </c>
      <c r="AR12" s="1">
        <v>2.1447500000000002</v>
      </c>
      <c r="AS12" s="1">
        <v>0</v>
      </c>
      <c r="AT12" s="1">
        <v>0</v>
      </c>
      <c r="AU12" s="2">
        <f t="shared" si="2"/>
        <v>10.922999999999998</v>
      </c>
      <c r="AV12" s="1">
        <f t="shared" si="3"/>
        <v>6.3542499999999995</v>
      </c>
      <c r="AW12" s="1">
        <f t="shared" si="4"/>
        <v>3.3812500000000001</v>
      </c>
      <c r="AX12" s="1">
        <f t="shared" si="5"/>
        <v>3.3812500000000001</v>
      </c>
      <c r="AY12" s="1">
        <f t="shared" si="6"/>
        <v>20.658499999999997</v>
      </c>
    </row>
    <row r="13" spans="1:51" x14ac:dyDescent="0.25">
      <c r="A13" s="1">
        <v>24</v>
      </c>
      <c r="B13" s="29" t="s">
        <v>3</v>
      </c>
      <c r="C13" s="1" t="s">
        <v>206</v>
      </c>
      <c r="D13" s="1" t="s">
        <v>205</v>
      </c>
      <c r="E13" s="1" t="s">
        <v>204</v>
      </c>
      <c r="F13" s="1" t="s">
        <v>203</v>
      </c>
      <c r="H13" s="1">
        <v>30</v>
      </c>
      <c r="I13" s="28">
        <v>1.3333333333331865</v>
      </c>
      <c r="J13" s="3">
        <f t="shared" si="0"/>
        <v>6.6666666666659324</v>
      </c>
      <c r="K13" s="3">
        <f t="shared" si="1"/>
        <v>263.59999999997098</v>
      </c>
      <c r="L13" s="27">
        <v>-13.916885507056595</v>
      </c>
      <c r="M13" s="27">
        <v>12.994019940515528</v>
      </c>
      <c r="N13" s="2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2.4332500000000001</v>
      </c>
      <c r="U13" s="1">
        <v>0</v>
      </c>
      <c r="V13" s="1">
        <v>0.60975000000000001</v>
      </c>
      <c r="W13" s="1">
        <v>0</v>
      </c>
      <c r="X13" s="1">
        <v>10.832000000000001</v>
      </c>
      <c r="Y13" s="1">
        <v>0</v>
      </c>
      <c r="Z13" s="1">
        <v>0.57799999999999996</v>
      </c>
      <c r="AA13" s="1">
        <v>0</v>
      </c>
      <c r="AB13" s="1">
        <v>3.347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2">
        <f t="shared" si="2"/>
        <v>17.8</v>
      </c>
      <c r="AV13" s="1">
        <f t="shared" si="3"/>
        <v>0</v>
      </c>
      <c r="AW13" s="1">
        <f t="shared" si="4"/>
        <v>0</v>
      </c>
      <c r="AX13" s="1">
        <f t="shared" si="5"/>
        <v>0</v>
      </c>
      <c r="AY13" s="1">
        <f t="shared" si="6"/>
        <v>17.8</v>
      </c>
    </row>
    <row r="14" spans="1:51" x14ac:dyDescent="0.25">
      <c r="A14" s="1">
        <v>20</v>
      </c>
      <c r="B14" s="29" t="s">
        <v>3</v>
      </c>
      <c r="C14" s="1" t="s">
        <v>202</v>
      </c>
      <c r="D14" s="1" t="s">
        <v>200</v>
      </c>
      <c r="E14" s="1" t="s">
        <v>194</v>
      </c>
      <c r="F14" s="1" t="s">
        <v>199</v>
      </c>
      <c r="H14" s="1">
        <v>50</v>
      </c>
      <c r="I14" s="28">
        <v>1.900000000000901</v>
      </c>
      <c r="J14" s="3">
        <f t="shared" si="0"/>
        <v>9.5000000000045048</v>
      </c>
      <c r="K14" s="3">
        <f t="shared" si="1"/>
        <v>375.63000000017809</v>
      </c>
      <c r="L14" s="27">
        <v>-14.231897549325467</v>
      </c>
      <c r="M14" s="27">
        <v>12.727596457112133</v>
      </c>
      <c r="N14" s="2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4.702</v>
      </c>
      <c r="U14" s="1">
        <v>0</v>
      </c>
      <c r="V14" s="1">
        <v>0.47324999999999995</v>
      </c>
      <c r="W14" s="1">
        <v>0</v>
      </c>
      <c r="X14" s="1">
        <v>12.2775</v>
      </c>
      <c r="Y14" s="1">
        <v>0</v>
      </c>
      <c r="Z14" s="1">
        <v>0</v>
      </c>
      <c r="AA14" s="1">
        <v>0</v>
      </c>
      <c r="AB14" s="1">
        <v>2.0619999999999994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2">
        <f t="shared" si="2"/>
        <v>19.514749999999999</v>
      </c>
      <c r="AV14" s="1">
        <f t="shared" si="3"/>
        <v>0</v>
      </c>
      <c r="AW14" s="1">
        <f t="shared" si="4"/>
        <v>0</v>
      </c>
      <c r="AX14" s="1">
        <f t="shared" si="5"/>
        <v>0</v>
      </c>
      <c r="AY14" s="1">
        <f t="shared" si="6"/>
        <v>19.514749999999999</v>
      </c>
    </row>
    <row r="15" spans="1:51" x14ac:dyDescent="0.25">
      <c r="A15" s="1">
        <v>28</v>
      </c>
      <c r="B15" s="29" t="s">
        <v>3</v>
      </c>
      <c r="C15" s="1" t="s">
        <v>201</v>
      </c>
      <c r="D15" s="1" t="s">
        <v>200</v>
      </c>
      <c r="E15" s="1" t="s">
        <v>194</v>
      </c>
      <c r="F15" s="1" t="s">
        <v>199</v>
      </c>
      <c r="H15" s="1">
        <v>50</v>
      </c>
      <c r="I15" s="28">
        <v>1.36666666666585</v>
      </c>
      <c r="J15" s="3">
        <f t="shared" si="0"/>
        <v>6.8333333333292501</v>
      </c>
      <c r="K15" s="3">
        <f t="shared" si="1"/>
        <v>270.18999999983856</v>
      </c>
      <c r="L15" s="27">
        <v>-14.117684594468136</v>
      </c>
      <c r="M15" s="27">
        <v>12.293836737541893</v>
      </c>
      <c r="N15" s="2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2.7405000000000004</v>
      </c>
      <c r="U15" s="1">
        <v>0</v>
      </c>
      <c r="V15" s="1">
        <v>0</v>
      </c>
      <c r="W15" s="1">
        <v>0</v>
      </c>
      <c r="X15" s="1">
        <v>9.0434999999999999</v>
      </c>
      <c r="Y15" s="1">
        <v>0</v>
      </c>
      <c r="Z15" s="1">
        <v>0</v>
      </c>
      <c r="AA15" s="1">
        <v>0</v>
      </c>
      <c r="AB15" s="1">
        <v>2.32925</v>
      </c>
      <c r="AC15" s="1">
        <v>15.1555</v>
      </c>
      <c r="AD15" s="1">
        <v>0</v>
      </c>
      <c r="AE15" s="1">
        <v>1.4557500000000001</v>
      </c>
      <c r="AF15" s="1">
        <v>0</v>
      </c>
      <c r="AG15" s="1">
        <v>9.9365000000000006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1.9950000000000001</v>
      </c>
      <c r="AO15" s="1">
        <v>0</v>
      </c>
      <c r="AP15" s="1">
        <v>0</v>
      </c>
      <c r="AQ15" s="1">
        <v>0</v>
      </c>
      <c r="AR15" s="1">
        <v>2.75475</v>
      </c>
      <c r="AS15" s="1">
        <v>0</v>
      </c>
      <c r="AT15" s="1">
        <v>0</v>
      </c>
      <c r="AU15" s="2">
        <f t="shared" si="2"/>
        <v>16.108250000000002</v>
      </c>
      <c r="AV15" s="1">
        <f t="shared" si="3"/>
        <v>15.1555</v>
      </c>
      <c r="AW15" s="1">
        <f t="shared" si="4"/>
        <v>12.69125</v>
      </c>
      <c r="AX15" s="1">
        <f t="shared" si="5"/>
        <v>14.147</v>
      </c>
      <c r="AY15" s="1">
        <f t="shared" si="6"/>
        <v>45.41075</v>
      </c>
    </row>
    <row r="16" spans="1:51" x14ac:dyDescent="0.25">
      <c r="A16" s="1">
        <v>12</v>
      </c>
      <c r="B16" s="29" t="s">
        <v>3</v>
      </c>
      <c r="C16" s="1" t="s">
        <v>198</v>
      </c>
      <c r="D16" s="1" t="s">
        <v>195</v>
      </c>
      <c r="E16" s="1" t="s">
        <v>197</v>
      </c>
      <c r="F16" s="1" t="s">
        <v>193</v>
      </c>
      <c r="H16" s="1">
        <v>25.7</v>
      </c>
      <c r="I16" s="28">
        <v>3.4333333333336213</v>
      </c>
      <c r="J16" s="3">
        <f t="shared" si="0"/>
        <v>17.166666666668107</v>
      </c>
      <c r="K16" s="3">
        <f t="shared" si="1"/>
        <v>678.77000000005694</v>
      </c>
      <c r="L16" s="27">
        <v>-15.055284507713631</v>
      </c>
      <c r="M16" s="27">
        <v>12.568160461757721</v>
      </c>
      <c r="N16" s="2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8.2910000000000004</v>
      </c>
      <c r="U16" s="1">
        <v>0</v>
      </c>
      <c r="V16" s="1">
        <v>0.74549999999999994</v>
      </c>
      <c r="W16" s="1">
        <v>0</v>
      </c>
      <c r="X16" s="1">
        <v>26.710249999999995</v>
      </c>
      <c r="Y16" s="1">
        <v>7.737000000000001</v>
      </c>
      <c r="Z16" s="1">
        <v>0</v>
      </c>
      <c r="AA16" s="1">
        <v>0</v>
      </c>
      <c r="AB16" s="1">
        <v>6.5942499999999997</v>
      </c>
      <c r="AC16" s="1">
        <v>8.6042500000000004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1.4790000000000001</v>
      </c>
      <c r="AU16" s="2">
        <f t="shared" si="2"/>
        <v>42.340999999999994</v>
      </c>
      <c r="AV16" s="1">
        <f t="shared" si="3"/>
        <v>17.820250000000001</v>
      </c>
      <c r="AW16" s="1">
        <f t="shared" si="4"/>
        <v>0</v>
      </c>
      <c r="AX16" s="1">
        <f t="shared" si="5"/>
        <v>0</v>
      </c>
      <c r="AY16" s="1">
        <f t="shared" si="6"/>
        <v>60.161249999999995</v>
      </c>
    </row>
    <row r="17" spans="1:51" x14ac:dyDescent="0.25">
      <c r="A17" s="1">
        <v>26</v>
      </c>
      <c r="B17" s="29" t="s">
        <v>3</v>
      </c>
      <c r="C17" s="1" t="s">
        <v>196</v>
      </c>
      <c r="D17" s="1" t="s">
        <v>195</v>
      </c>
      <c r="E17" s="1" t="s">
        <v>194</v>
      </c>
      <c r="F17" s="1" t="s">
        <v>193</v>
      </c>
      <c r="H17" s="1">
        <v>25.7</v>
      </c>
      <c r="I17" s="28">
        <v>2.2666666666673052</v>
      </c>
      <c r="J17" s="3">
        <f t="shared" si="0"/>
        <v>11.333333333336526</v>
      </c>
      <c r="K17" s="3">
        <f t="shared" si="1"/>
        <v>448.12000000012625</v>
      </c>
      <c r="L17" s="27">
        <v>-14.135742193607834</v>
      </c>
      <c r="M17" s="27">
        <v>12.756025756811376</v>
      </c>
      <c r="N17" s="2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6.7385000000000002</v>
      </c>
      <c r="U17" s="1">
        <v>0</v>
      </c>
      <c r="V17" s="1">
        <v>0.82950000000000002</v>
      </c>
      <c r="W17" s="1">
        <v>0</v>
      </c>
      <c r="X17" s="1">
        <v>24.65025</v>
      </c>
      <c r="Y17" s="1">
        <v>10.239750000000001</v>
      </c>
      <c r="Z17" s="1">
        <v>0.96274999999999988</v>
      </c>
      <c r="AA17" s="1">
        <v>12.10275</v>
      </c>
      <c r="AB17" s="1">
        <v>5.9657499999999999</v>
      </c>
      <c r="AC17" s="1">
        <v>30.7425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5.19</v>
      </c>
      <c r="AO17" s="1">
        <v>0</v>
      </c>
      <c r="AP17" s="1">
        <v>0</v>
      </c>
      <c r="AQ17" s="1">
        <v>6.7357500000000003</v>
      </c>
      <c r="AR17" s="1">
        <v>4.58</v>
      </c>
      <c r="AS17" s="1">
        <v>0</v>
      </c>
      <c r="AT17" s="1">
        <v>1.8712500000000003</v>
      </c>
      <c r="AU17" s="2">
        <f t="shared" si="2"/>
        <v>51.072499999999998</v>
      </c>
      <c r="AV17" s="1">
        <f t="shared" si="3"/>
        <v>54.956249999999997</v>
      </c>
      <c r="AW17" s="1">
        <f t="shared" si="4"/>
        <v>4.58</v>
      </c>
      <c r="AX17" s="1">
        <f t="shared" si="5"/>
        <v>4.58</v>
      </c>
      <c r="AY17" s="1">
        <f t="shared" si="6"/>
        <v>110.60875</v>
      </c>
    </row>
    <row r="18" spans="1:51" x14ac:dyDescent="0.25">
      <c r="A18" s="1">
        <v>9</v>
      </c>
      <c r="B18" s="30" t="s">
        <v>46</v>
      </c>
      <c r="C18" s="1" t="s">
        <v>192</v>
      </c>
      <c r="D18" s="1" t="s">
        <v>188</v>
      </c>
      <c r="E18" s="1" t="s">
        <v>187</v>
      </c>
      <c r="F18" s="1" t="s">
        <v>186</v>
      </c>
      <c r="H18" s="1">
        <v>50</v>
      </c>
      <c r="I18" s="28">
        <v>0.99999999999944578</v>
      </c>
      <c r="J18" s="3">
        <f t="shared" si="0"/>
        <v>4.9999999999972289</v>
      </c>
      <c r="K18" s="3">
        <f t="shared" si="1"/>
        <v>197.69999999989042</v>
      </c>
      <c r="L18" s="27">
        <v>-16.070874967319014</v>
      </c>
      <c r="M18" s="27">
        <v>12.156288031325833</v>
      </c>
      <c r="N18" s="2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2.7102499999999998</v>
      </c>
      <c r="U18" s="1">
        <v>0</v>
      </c>
      <c r="V18" s="1">
        <v>0.64075000000000004</v>
      </c>
      <c r="W18" s="1">
        <v>0</v>
      </c>
      <c r="X18" s="1">
        <v>11.1325</v>
      </c>
      <c r="Y18" s="1">
        <v>8.7487499999999994</v>
      </c>
      <c r="Z18" s="1">
        <v>0.6865</v>
      </c>
      <c r="AA18" s="1">
        <v>13.960499999999998</v>
      </c>
      <c r="AB18" s="1">
        <v>2.8147500000000001</v>
      </c>
      <c r="AC18" s="1">
        <v>25.8735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3.7847499999999998</v>
      </c>
      <c r="AO18" s="1">
        <v>0</v>
      </c>
      <c r="AP18" s="1">
        <v>0</v>
      </c>
      <c r="AQ18" s="1">
        <v>0</v>
      </c>
      <c r="AR18" s="1">
        <v>4.3967499999999999</v>
      </c>
      <c r="AS18" s="1">
        <v>0</v>
      </c>
      <c r="AT18" s="1">
        <v>0</v>
      </c>
      <c r="AU18" s="2">
        <f t="shared" si="2"/>
        <v>21.769499999999997</v>
      </c>
      <c r="AV18" s="1">
        <f t="shared" si="3"/>
        <v>48.582749999999997</v>
      </c>
      <c r="AW18" s="1">
        <f t="shared" si="4"/>
        <v>4.3967499999999999</v>
      </c>
      <c r="AX18" s="1">
        <f t="shared" si="5"/>
        <v>4.3967499999999999</v>
      </c>
      <c r="AY18" s="1">
        <f t="shared" si="6"/>
        <v>74.748999999999995</v>
      </c>
    </row>
    <row r="19" spans="1:51" x14ac:dyDescent="0.25">
      <c r="A19" s="1">
        <v>10</v>
      </c>
      <c r="B19" s="30" t="s">
        <v>46</v>
      </c>
      <c r="C19" s="1" t="s">
        <v>191</v>
      </c>
      <c r="D19" s="1" t="s">
        <v>188</v>
      </c>
      <c r="E19" s="1" t="s">
        <v>187</v>
      </c>
      <c r="F19" s="1" t="s">
        <v>186</v>
      </c>
      <c r="H19" s="1">
        <v>50</v>
      </c>
      <c r="I19" s="28">
        <v>1.300000000000523</v>
      </c>
      <c r="J19" s="3">
        <f t="shared" si="0"/>
        <v>6.5000000000026148</v>
      </c>
      <c r="K19" s="3">
        <f t="shared" si="1"/>
        <v>257.01000000010339</v>
      </c>
      <c r="L19" s="27">
        <v>-16.972140157260647</v>
      </c>
      <c r="M19" s="27">
        <v>10.528532693587854</v>
      </c>
      <c r="N19" s="2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0.89549999999999996</v>
      </c>
      <c r="U19" s="1">
        <v>0</v>
      </c>
      <c r="V19" s="1">
        <v>0</v>
      </c>
      <c r="W19" s="1">
        <v>0</v>
      </c>
      <c r="X19" s="1">
        <v>2.74525</v>
      </c>
      <c r="Y19" s="1">
        <v>0</v>
      </c>
      <c r="Z19" s="1">
        <v>0</v>
      </c>
      <c r="AA19" s="1">
        <v>0</v>
      </c>
      <c r="AB19" s="1">
        <v>1.0142500000000001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2">
        <f t="shared" si="2"/>
        <v>4.6549999999999994</v>
      </c>
      <c r="AV19" s="1">
        <f t="shared" si="3"/>
        <v>0</v>
      </c>
      <c r="AW19" s="1">
        <f t="shared" si="4"/>
        <v>0</v>
      </c>
      <c r="AX19" s="1">
        <f t="shared" si="5"/>
        <v>0</v>
      </c>
      <c r="AY19" s="1">
        <f t="shared" si="6"/>
        <v>4.6549999999999994</v>
      </c>
    </row>
    <row r="20" spans="1:51" x14ac:dyDescent="0.25">
      <c r="A20" s="1">
        <v>18</v>
      </c>
      <c r="B20" s="29" t="s">
        <v>3</v>
      </c>
      <c r="C20" s="1" t="s">
        <v>190</v>
      </c>
      <c r="D20" s="1" t="s">
        <v>188</v>
      </c>
      <c r="E20" s="1" t="s">
        <v>187</v>
      </c>
      <c r="F20" s="1" t="s">
        <v>186</v>
      </c>
      <c r="H20" s="1">
        <v>50</v>
      </c>
      <c r="I20" s="28">
        <v>0.5333333333332746</v>
      </c>
      <c r="J20" s="3">
        <f t="shared" si="0"/>
        <v>2.666666666666373</v>
      </c>
      <c r="K20" s="3">
        <f t="shared" si="1"/>
        <v>105.43999999998839</v>
      </c>
      <c r="L20" s="27">
        <v>-17.159757985438709</v>
      </c>
      <c r="M20" s="27">
        <v>12.098615482039104</v>
      </c>
      <c r="N20" s="2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1.4777500000000001</v>
      </c>
      <c r="Y20" s="1">
        <v>0</v>
      </c>
      <c r="Z20" s="1">
        <v>0</v>
      </c>
      <c r="AA20" s="1">
        <v>0</v>
      </c>
      <c r="AB20" s="1">
        <v>0.80574999999999986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2">
        <f t="shared" si="2"/>
        <v>2.2835000000000001</v>
      </c>
      <c r="AV20" s="1">
        <f t="shared" si="3"/>
        <v>0</v>
      </c>
      <c r="AW20" s="1">
        <f t="shared" si="4"/>
        <v>0</v>
      </c>
      <c r="AX20" s="1">
        <f t="shared" si="5"/>
        <v>0</v>
      </c>
      <c r="AY20" s="1">
        <f t="shared" si="6"/>
        <v>2.2835000000000001</v>
      </c>
    </row>
    <row r="21" spans="1:51" x14ac:dyDescent="0.25">
      <c r="A21" s="1">
        <v>19</v>
      </c>
      <c r="B21" s="29" t="s">
        <v>3</v>
      </c>
      <c r="C21" s="1" t="s">
        <v>189</v>
      </c>
      <c r="D21" s="1" t="s">
        <v>188</v>
      </c>
      <c r="E21" s="1" t="s">
        <v>187</v>
      </c>
      <c r="F21" s="1" t="s">
        <v>186</v>
      </c>
      <c r="H21" s="1">
        <v>50</v>
      </c>
      <c r="I21" s="28">
        <v>0.83333333333435178</v>
      </c>
      <c r="J21" s="3">
        <f t="shared" si="0"/>
        <v>4.1666666666717589</v>
      </c>
      <c r="K21" s="3">
        <f t="shared" si="1"/>
        <v>164.75000000020134</v>
      </c>
      <c r="L21" s="27">
        <v>-17.17336759938345</v>
      </c>
      <c r="M21" s="27">
        <v>12.021392124813866</v>
      </c>
      <c r="N21" s="2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1.5282500000000001</v>
      </c>
      <c r="Y21" s="1">
        <v>0</v>
      </c>
      <c r="Z21" s="1">
        <v>0</v>
      </c>
      <c r="AA21" s="1">
        <v>0</v>
      </c>
      <c r="AB21" s="1">
        <v>0.80325000000000013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2">
        <f t="shared" si="2"/>
        <v>2.3315000000000001</v>
      </c>
      <c r="AV21" s="1">
        <f t="shared" si="3"/>
        <v>0</v>
      </c>
      <c r="AW21" s="1">
        <f t="shared" si="4"/>
        <v>0</v>
      </c>
      <c r="AX21" s="1">
        <f t="shared" si="5"/>
        <v>0</v>
      </c>
      <c r="AY21" s="1">
        <f t="shared" si="6"/>
        <v>2.3315000000000001</v>
      </c>
    </row>
    <row r="22" spans="1:51" x14ac:dyDescent="0.25">
      <c r="A22" s="1">
        <v>31</v>
      </c>
      <c r="B22" s="31" t="s">
        <v>99</v>
      </c>
      <c r="C22" s="1" t="s">
        <v>185</v>
      </c>
      <c r="D22" s="1" t="s">
        <v>183</v>
      </c>
      <c r="E22" s="1" t="s">
        <v>182</v>
      </c>
      <c r="F22" s="1" t="s">
        <v>181</v>
      </c>
      <c r="H22" s="1">
        <v>225</v>
      </c>
      <c r="I22" s="28">
        <v>0.36666666666462788</v>
      </c>
      <c r="J22" s="3">
        <f t="shared" si="0"/>
        <v>1.8333333333231394</v>
      </c>
      <c r="K22" s="3">
        <f t="shared" si="1"/>
        <v>72.489999999596932</v>
      </c>
      <c r="L22" s="27">
        <v>-16.015727309295848</v>
      </c>
      <c r="M22" s="27">
        <v>11.609074338723211</v>
      </c>
      <c r="N22" s="2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2.8984999999999999</v>
      </c>
      <c r="Y22" s="1">
        <v>0</v>
      </c>
      <c r="Z22" s="1">
        <v>0</v>
      </c>
      <c r="AA22" s="1">
        <v>0</v>
      </c>
      <c r="AB22" s="1">
        <v>1.6915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3.2189999999999994</v>
      </c>
      <c r="AS22" s="1">
        <v>0</v>
      </c>
      <c r="AT22" s="1">
        <v>0</v>
      </c>
      <c r="AU22" s="2">
        <f t="shared" si="2"/>
        <v>4.59</v>
      </c>
      <c r="AV22" s="1">
        <f t="shared" si="3"/>
        <v>0</v>
      </c>
      <c r="AW22" s="1">
        <f t="shared" si="4"/>
        <v>3.2189999999999994</v>
      </c>
      <c r="AX22" s="1">
        <f t="shared" si="5"/>
        <v>3.2189999999999994</v>
      </c>
      <c r="AY22" s="1">
        <f t="shared" si="6"/>
        <v>7.8089999999999993</v>
      </c>
    </row>
    <row r="23" spans="1:51" x14ac:dyDescent="0.25">
      <c r="A23" s="1">
        <v>32</v>
      </c>
      <c r="B23" s="31" t="s">
        <v>99</v>
      </c>
      <c r="C23" s="1" t="s">
        <v>184</v>
      </c>
      <c r="D23" s="1" t="s">
        <v>183</v>
      </c>
      <c r="E23" s="1" t="s">
        <v>182</v>
      </c>
      <c r="F23" s="1" t="s">
        <v>181</v>
      </c>
      <c r="H23" s="1">
        <v>225</v>
      </c>
      <c r="I23" s="28">
        <v>0.20000000000131024</v>
      </c>
      <c r="J23" s="3">
        <f t="shared" si="0"/>
        <v>1.0000000000065512</v>
      </c>
      <c r="K23" s="3">
        <f t="shared" si="1"/>
        <v>39.540000000259035</v>
      </c>
      <c r="L23" s="27">
        <v>-16.620313929713451</v>
      </c>
      <c r="M23" s="27">
        <v>11.566990919768582</v>
      </c>
      <c r="N23" s="2"/>
      <c r="AU23" s="2">
        <f t="shared" si="2"/>
        <v>0</v>
      </c>
      <c r="AV23" s="1">
        <f t="shared" si="3"/>
        <v>0</v>
      </c>
      <c r="AW23" s="1">
        <f t="shared" si="4"/>
        <v>0</v>
      </c>
      <c r="AX23" s="1">
        <f t="shared" si="5"/>
        <v>0</v>
      </c>
      <c r="AY23" s="1">
        <f t="shared" si="6"/>
        <v>0</v>
      </c>
    </row>
    <row r="24" spans="1:51" x14ac:dyDescent="0.25">
      <c r="A24" s="1">
        <v>6</v>
      </c>
      <c r="B24" s="30" t="s">
        <v>46</v>
      </c>
      <c r="C24" s="1" t="s">
        <v>180</v>
      </c>
      <c r="D24" s="1" t="s">
        <v>178</v>
      </c>
      <c r="E24" s="1" t="s">
        <v>177</v>
      </c>
      <c r="F24" s="1" t="s">
        <v>176</v>
      </c>
      <c r="G24" s="1">
        <v>13.4</v>
      </c>
      <c r="I24" s="28">
        <v>1.7666666666666941</v>
      </c>
      <c r="J24" s="3">
        <f t="shared" si="0"/>
        <v>8.8333333333334707</v>
      </c>
      <c r="K24" s="3">
        <f t="shared" si="1"/>
        <v>349.27000000000544</v>
      </c>
      <c r="L24" s="27">
        <v>-14.083757745895841</v>
      </c>
      <c r="M24" s="27">
        <v>13.686143489293345</v>
      </c>
      <c r="N24" s="2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1.8427500000000003</v>
      </c>
      <c r="U24" s="1">
        <v>0</v>
      </c>
      <c r="V24" s="1">
        <v>0</v>
      </c>
      <c r="W24" s="1">
        <v>0</v>
      </c>
      <c r="X24" s="1">
        <v>8.2360000000000007</v>
      </c>
      <c r="Y24" s="1">
        <v>2.3012499999999996</v>
      </c>
      <c r="Z24" s="1">
        <v>0</v>
      </c>
      <c r="AA24" s="1">
        <v>0</v>
      </c>
      <c r="AB24" s="1">
        <v>2.1712500000000001</v>
      </c>
      <c r="AC24" s="1">
        <v>2.1267499999999999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2">
        <f t="shared" si="2"/>
        <v>12.250000000000002</v>
      </c>
      <c r="AV24" s="1">
        <f t="shared" si="3"/>
        <v>4.427999999999999</v>
      </c>
      <c r="AW24" s="1">
        <f t="shared" si="4"/>
        <v>0</v>
      </c>
      <c r="AX24" s="1">
        <f t="shared" si="5"/>
        <v>0</v>
      </c>
      <c r="AY24" s="1">
        <f t="shared" si="6"/>
        <v>16.678000000000001</v>
      </c>
    </row>
    <row r="25" spans="1:51" x14ac:dyDescent="0.25">
      <c r="A25" s="1">
        <v>7</v>
      </c>
      <c r="B25" s="30" t="s">
        <v>46</v>
      </c>
      <c r="C25" s="1" t="s">
        <v>179</v>
      </c>
      <c r="D25" s="1" t="s">
        <v>178</v>
      </c>
      <c r="E25" s="1" t="s">
        <v>177</v>
      </c>
      <c r="F25" s="1" t="s">
        <v>176</v>
      </c>
      <c r="G25" s="1">
        <v>12.7</v>
      </c>
      <c r="I25" s="28">
        <v>1.3333333333314101</v>
      </c>
      <c r="J25" s="3">
        <f t="shared" si="0"/>
        <v>6.6666666666570507</v>
      </c>
      <c r="K25" s="3">
        <f t="shared" si="1"/>
        <v>263.5999999996198</v>
      </c>
      <c r="L25" s="27">
        <v>-15.350080877597188</v>
      </c>
      <c r="M25" s="27">
        <v>14.047134839640814</v>
      </c>
      <c r="N25" s="2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1.2017500000000001</v>
      </c>
      <c r="U25" s="1">
        <v>0</v>
      </c>
      <c r="V25" s="1">
        <v>0</v>
      </c>
      <c r="W25" s="1">
        <v>0</v>
      </c>
      <c r="X25" s="1">
        <v>4.3135000000000003</v>
      </c>
      <c r="Y25" s="1">
        <v>0</v>
      </c>
      <c r="Z25" s="1">
        <v>0</v>
      </c>
      <c r="AA25" s="1">
        <v>0</v>
      </c>
      <c r="AB25" s="1">
        <v>1.34175</v>
      </c>
      <c r="AC25" s="1">
        <v>1.6975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2">
        <f t="shared" si="2"/>
        <v>6.8570000000000002</v>
      </c>
      <c r="AV25" s="1">
        <f t="shared" si="3"/>
        <v>1.6975</v>
      </c>
      <c r="AW25" s="1">
        <f t="shared" si="4"/>
        <v>0</v>
      </c>
      <c r="AX25" s="1">
        <f t="shared" si="5"/>
        <v>0</v>
      </c>
      <c r="AY25" s="1">
        <f t="shared" si="6"/>
        <v>8.5545000000000009</v>
      </c>
    </row>
    <row r="26" spans="1:51" x14ac:dyDescent="0.25">
      <c r="A26" s="1">
        <v>15</v>
      </c>
      <c r="B26" s="29" t="s">
        <v>3</v>
      </c>
      <c r="C26" s="1" t="s">
        <v>175</v>
      </c>
      <c r="D26" s="1" t="s">
        <v>173</v>
      </c>
      <c r="E26" s="1" t="s">
        <v>172</v>
      </c>
      <c r="F26" s="1" t="s">
        <v>171</v>
      </c>
      <c r="H26" s="1">
        <v>34.299999999999997</v>
      </c>
      <c r="I26" s="28">
        <v>1.6666666666651508</v>
      </c>
      <c r="J26" s="3">
        <f t="shared" si="0"/>
        <v>8.3333333333257542</v>
      </c>
      <c r="K26" s="3">
        <f t="shared" si="1"/>
        <v>329.49999999970032</v>
      </c>
      <c r="L26" s="27">
        <v>-15.064363725286116</v>
      </c>
      <c r="M26" s="27">
        <v>13.912169445408239</v>
      </c>
      <c r="N26" s="2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1.3774999999999999</v>
      </c>
      <c r="U26" s="1">
        <v>0</v>
      </c>
      <c r="V26" s="1">
        <v>0</v>
      </c>
      <c r="W26" s="1">
        <v>0</v>
      </c>
      <c r="X26" s="1">
        <v>6.752250000000001</v>
      </c>
      <c r="Y26" s="1">
        <v>0</v>
      </c>
      <c r="Z26" s="1">
        <v>0</v>
      </c>
      <c r="AA26" s="1">
        <v>0</v>
      </c>
      <c r="AB26" s="1">
        <v>4.1509999999999998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2">
        <f t="shared" si="2"/>
        <v>12.280750000000001</v>
      </c>
      <c r="AV26" s="1">
        <f t="shared" si="3"/>
        <v>0</v>
      </c>
      <c r="AW26" s="1">
        <f t="shared" si="4"/>
        <v>0</v>
      </c>
      <c r="AX26" s="1">
        <f t="shared" si="5"/>
        <v>0</v>
      </c>
      <c r="AY26" s="1">
        <f t="shared" si="6"/>
        <v>12.280750000000001</v>
      </c>
    </row>
    <row r="27" spans="1:51" x14ac:dyDescent="0.25">
      <c r="A27" s="1">
        <v>21</v>
      </c>
      <c r="B27" s="29" t="s">
        <v>3</v>
      </c>
      <c r="C27" s="1" t="s">
        <v>174</v>
      </c>
      <c r="D27" s="1" t="s">
        <v>173</v>
      </c>
      <c r="E27" s="1" t="s">
        <v>172</v>
      </c>
      <c r="F27" s="1" t="s">
        <v>171</v>
      </c>
      <c r="H27" s="1">
        <v>34.299999999999997</v>
      </c>
      <c r="I27" s="28">
        <v>1.2666666666660831</v>
      </c>
      <c r="J27" s="3">
        <f t="shared" si="0"/>
        <v>6.3333333333304154</v>
      </c>
      <c r="K27" s="3">
        <f t="shared" si="1"/>
        <v>250.41999999988462</v>
      </c>
      <c r="L27" s="27">
        <v>-14.820459705876214</v>
      </c>
      <c r="M27" s="27">
        <v>13.690860235661985</v>
      </c>
      <c r="N27" s="2">
        <v>0</v>
      </c>
      <c r="O27" s="1">
        <v>0</v>
      </c>
      <c r="P27" s="1">
        <v>0</v>
      </c>
      <c r="Q27" s="1">
        <v>0.6885</v>
      </c>
      <c r="R27" s="1">
        <v>0</v>
      </c>
      <c r="S27" s="1">
        <v>0</v>
      </c>
      <c r="T27" s="1">
        <v>1.32925</v>
      </c>
      <c r="U27" s="1">
        <v>0</v>
      </c>
      <c r="V27" s="1">
        <v>0.59875</v>
      </c>
      <c r="W27" s="1">
        <v>0</v>
      </c>
      <c r="X27" s="1">
        <v>6.9702500000000001</v>
      </c>
      <c r="Y27" s="1">
        <v>0.91474999999999995</v>
      </c>
      <c r="Z27" s="1">
        <v>0.76224999999999998</v>
      </c>
      <c r="AA27" s="1">
        <v>0</v>
      </c>
      <c r="AB27" s="1">
        <v>3.5790000000000002</v>
      </c>
      <c r="AC27" s="1">
        <v>4.7617500000000001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2">
        <f t="shared" si="2"/>
        <v>13.928000000000001</v>
      </c>
      <c r="AV27" s="1">
        <f t="shared" si="3"/>
        <v>5.6764999999999999</v>
      </c>
      <c r="AW27" s="1">
        <f t="shared" si="4"/>
        <v>0</v>
      </c>
      <c r="AX27" s="1">
        <f t="shared" si="5"/>
        <v>0</v>
      </c>
      <c r="AY27" s="1">
        <f t="shared" si="6"/>
        <v>19.604500000000002</v>
      </c>
    </row>
    <row r="28" spans="1:51" x14ac:dyDescent="0.25">
      <c r="A28" s="1">
        <v>30</v>
      </c>
      <c r="B28" s="31" t="s">
        <v>99</v>
      </c>
      <c r="C28" s="1" t="s">
        <v>170</v>
      </c>
      <c r="D28" s="1" t="s">
        <v>167</v>
      </c>
      <c r="E28" s="1" t="s">
        <v>166</v>
      </c>
      <c r="F28" s="1" t="s">
        <v>165</v>
      </c>
      <c r="G28" s="1">
        <v>95</v>
      </c>
      <c r="I28" s="28">
        <v>1.6333333333342637</v>
      </c>
      <c r="J28" s="3">
        <f t="shared" si="0"/>
        <v>8.1666666666713184</v>
      </c>
      <c r="K28" s="3">
        <f t="shared" si="1"/>
        <v>322.91000000018391</v>
      </c>
      <c r="L28" s="27">
        <v>-17.209473027147901</v>
      </c>
      <c r="M28" s="27">
        <v>11.363167755471901</v>
      </c>
      <c r="N28" s="2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1.4135</v>
      </c>
      <c r="U28" s="1">
        <v>0</v>
      </c>
      <c r="V28" s="1">
        <v>0.50849999999999995</v>
      </c>
      <c r="W28" s="1">
        <v>0</v>
      </c>
      <c r="X28" s="1">
        <v>7.2819999999999991</v>
      </c>
      <c r="Y28" s="1">
        <v>0</v>
      </c>
      <c r="Z28" s="1">
        <v>0.75624999999999998</v>
      </c>
      <c r="AA28" s="1">
        <v>0</v>
      </c>
      <c r="AB28" s="1">
        <v>3.2395</v>
      </c>
      <c r="AC28" s="1">
        <v>3.4577499999999994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2">
        <f t="shared" si="2"/>
        <v>13.199749999999998</v>
      </c>
      <c r="AV28" s="1">
        <f t="shared" si="3"/>
        <v>3.4577499999999994</v>
      </c>
      <c r="AW28" s="1">
        <f t="shared" si="4"/>
        <v>0</v>
      </c>
      <c r="AX28" s="1">
        <f t="shared" si="5"/>
        <v>0</v>
      </c>
      <c r="AY28" s="1">
        <f t="shared" si="6"/>
        <v>16.657499999999999</v>
      </c>
    </row>
    <row r="29" spans="1:51" x14ac:dyDescent="0.25">
      <c r="A29" s="1">
        <v>33</v>
      </c>
      <c r="B29" s="31" t="s">
        <v>99</v>
      </c>
      <c r="C29" s="1" t="s">
        <v>169</v>
      </c>
      <c r="D29" s="1" t="s">
        <v>167</v>
      </c>
      <c r="E29" s="1" t="s">
        <v>166</v>
      </c>
      <c r="F29" s="1" t="s">
        <v>165</v>
      </c>
      <c r="G29" s="1">
        <v>95</v>
      </c>
      <c r="I29" s="28"/>
      <c r="J29" s="3"/>
      <c r="K29" s="3"/>
      <c r="L29" s="27">
        <v>-18.608732496334497</v>
      </c>
      <c r="M29" s="27">
        <v>12.207584842416175</v>
      </c>
      <c r="N29" s="2"/>
      <c r="AU29" s="2">
        <f t="shared" si="2"/>
        <v>0</v>
      </c>
      <c r="AV29" s="1">
        <f t="shared" si="3"/>
        <v>0</v>
      </c>
      <c r="AW29" s="1">
        <f t="shared" si="4"/>
        <v>0</v>
      </c>
      <c r="AX29" s="1">
        <f t="shared" si="5"/>
        <v>0</v>
      </c>
      <c r="AY29" s="1">
        <f t="shared" si="6"/>
        <v>0</v>
      </c>
    </row>
    <row r="30" spans="1:51" x14ac:dyDescent="0.25">
      <c r="A30" s="1">
        <v>34</v>
      </c>
      <c r="B30" s="31" t="s">
        <v>99</v>
      </c>
      <c r="C30" s="1" t="s">
        <v>168</v>
      </c>
      <c r="D30" s="1" t="s">
        <v>167</v>
      </c>
      <c r="E30" s="1" t="s">
        <v>166</v>
      </c>
      <c r="F30" s="1" t="s">
        <v>165</v>
      </c>
      <c r="G30" s="1">
        <v>95</v>
      </c>
      <c r="I30" s="28"/>
      <c r="J30" s="3"/>
      <c r="K30" s="3"/>
      <c r="L30" s="27">
        <v>-16.521339243515289</v>
      </c>
      <c r="M30" s="27">
        <v>12.655480019086969</v>
      </c>
      <c r="N30" s="2"/>
      <c r="AU30" s="2">
        <f t="shared" si="2"/>
        <v>0</v>
      </c>
      <c r="AV30" s="1">
        <f t="shared" si="3"/>
        <v>0</v>
      </c>
      <c r="AW30" s="1">
        <f t="shared" si="4"/>
        <v>0</v>
      </c>
      <c r="AX30" s="1">
        <f t="shared" si="5"/>
        <v>0</v>
      </c>
      <c r="AY30" s="1">
        <f t="shared" si="6"/>
        <v>0</v>
      </c>
    </row>
    <row r="31" spans="1:51" x14ac:dyDescent="0.25">
      <c r="A31" s="1">
        <v>22</v>
      </c>
      <c r="B31" s="29" t="s">
        <v>3</v>
      </c>
      <c r="C31" s="1" t="s">
        <v>164</v>
      </c>
      <c r="D31" s="1" t="s">
        <v>163</v>
      </c>
      <c r="E31" s="1" t="s">
        <v>162</v>
      </c>
      <c r="F31" s="1" t="s">
        <v>161</v>
      </c>
      <c r="H31" s="1">
        <v>25</v>
      </c>
      <c r="I31" s="28">
        <v>1.0999999999992127</v>
      </c>
      <c r="J31" s="3">
        <f>(I31*100)/20</f>
        <v>5.4999999999960636</v>
      </c>
      <c r="K31" s="3">
        <f>J31*39.54</f>
        <v>217.46999999984436</v>
      </c>
      <c r="L31" s="27">
        <v>-14.538424803011841</v>
      </c>
      <c r="M31" s="27">
        <v>14.654398943135714</v>
      </c>
      <c r="N31" s="2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0.8115</v>
      </c>
      <c r="U31" s="1">
        <v>0</v>
      </c>
      <c r="V31" s="1">
        <v>0</v>
      </c>
      <c r="W31" s="1">
        <v>0</v>
      </c>
      <c r="X31" s="1">
        <v>3.6284999999999998</v>
      </c>
      <c r="Y31" s="1">
        <v>0</v>
      </c>
      <c r="Z31" s="1">
        <v>0</v>
      </c>
      <c r="AA31" s="1">
        <v>0</v>
      </c>
      <c r="AB31" s="1">
        <v>1.7659999999999998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2">
        <f t="shared" si="2"/>
        <v>6.2059999999999995</v>
      </c>
      <c r="AV31" s="1">
        <f t="shared" si="3"/>
        <v>0</v>
      </c>
      <c r="AW31" s="1">
        <f t="shared" si="4"/>
        <v>0</v>
      </c>
      <c r="AX31" s="1">
        <f t="shared" si="5"/>
        <v>0</v>
      </c>
      <c r="AY31" s="1">
        <f t="shared" si="6"/>
        <v>6.2059999999999995</v>
      </c>
    </row>
    <row r="32" spans="1:51" x14ac:dyDescent="0.25">
      <c r="A32" s="1">
        <v>5</v>
      </c>
      <c r="B32" s="30" t="s">
        <v>46</v>
      </c>
      <c r="C32" s="1" t="s">
        <v>160</v>
      </c>
      <c r="D32" s="1" t="s">
        <v>159</v>
      </c>
      <c r="E32" s="1" t="s">
        <v>158</v>
      </c>
      <c r="F32" s="1" t="s">
        <v>157</v>
      </c>
      <c r="H32" s="1">
        <v>15</v>
      </c>
      <c r="I32" s="28">
        <v>1.1666666666663161</v>
      </c>
      <c r="J32" s="3">
        <f>(I32*100)/20</f>
        <v>5.8333333333315807</v>
      </c>
      <c r="K32" s="3">
        <f>J32*39.54</f>
        <v>230.64999999993069</v>
      </c>
      <c r="L32" s="27">
        <v>-14.163399914200768</v>
      </c>
      <c r="M32" s="27">
        <v>12.641995066053925</v>
      </c>
      <c r="N32" s="2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2.4267500000000002</v>
      </c>
      <c r="Y32" s="1">
        <v>0</v>
      </c>
      <c r="Z32" s="1">
        <v>0</v>
      </c>
      <c r="AA32" s="1">
        <v>0</v>
      </c>
      <c r="AB32" s="1">
        <v>1.0854999999999999</v>
      </c>
      <c r="AC32" s="1">
        <v>1.6677500000000001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2">
        <f t="shared" si="2"/>
        <v>3.5122499999999999</v>
      </c>
      <c r="AV32" s="1">
        <f t="shared" si="3"/>
        <v>1.6677500000000001</v>
      </c>
      <c r="AW32" s="1">
        <f t="shared" si="4"/>
        <v>0</v>
      </c>
      <c r="AX32" s="1">
        <f t="shared" si="5"/>
        <v>0</v>
      </c>
      <c r="AY32" s="1">
        <f t="shared" si="6"/>
        <v>5.18</v>
      </c>
    </row>
    <row r="33" spans="1:51" x14ac:dyDescent="0.25">
      <c r="A33" s="1">
        <v>17</v>
      </c>
      <c r="B33" s="29" t="s">
        <v>3</v>
      </c>
      <c r="C33" s="1" t="s">
        <v>156</v>
      </c>
      <c r="D33" s="1" t="s">
        <v>155</v>
      </c>
      <c r="E33" s="1" t="s">
        <v>154</v>
      </c>
      <c r="F33" s="1" t="s">
        <v>153</v>
      </c>
      <c r="H33" s="1">
        <v>30</v>
      </c>
      <c r="I33" s="28">
        <v>2.9000000000003467</v>
      </c>
      <c r="J33" s="3">
        <f>(I33*100)/20</f>
        <v>14.500000000001734</v>
      </c>
      <c r="K33" s="3">
        <f>J33*39.54</f>
        <v>573.33000000006859</v>
      </c>
      <c r="L33" s="27">
        <v>-13.92150505408488</v>
      </c>
      <c r="M33" s="27">
        <v>12.622123888444236</v>
      </c>
      <c r="N33" s="2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3.5950000000000002</v>
      </c>
      <c r="U33" s="1">
        <v>0</v>
      </c>
      <c r="V33" s="1">
        <v>0.83274999999999999</v>
      </c>
      <c r="W33" s="1">
        <v>0</v>
      </c>
      <c r="X33" s="1">
        <v>28.692499999999999</v>
      </c>
      <c r="Y33" s="1">
        <v>8.4772499999999997</v>
      </c>
      <c r="Z33" s="1">
        <v>0</v>
      </c>
      <c r="AA33" s="1">
        <v>0</v>
      </c>
      <c r="AB33" s="1">
        <v>9.8387499999999992</v>
      </c>
      <c r="AC33" s="1">
        <v>29.741499999999998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13.928000000000001</v>
      </c>
      <c r="AS33" s="1">
        <v>0</v>
      </c>
      <c r="AT33" s="1">
        <v>0</v>
      </c>
      <c r="AU33" s="2">
        <f t="shared" si="2"/>
        <v>42.958999999999996</v>
      </c>
      <c r="AV33" s="1">
        <f t="shared" si="3"/>
        <v>38.21875</v>
      </c>
      <c r="AW33" s="1">
        <f t="shared" si="4"/>
        <v>13.928000000000001</v>
      </c>
      <c r="AX33" s="1">
        <f t="shared" si="5"/>
        <v>13.928000000000001</v>
      </c>
      <c r="AY33" s="1">
        <f t="shared" si="6"/>
        <v>95.105749999999986</v>
      </c>
    </row>
    <row r="34" spans="1:51" x14ac:dyDescent="0.25">
      <c r="A34" s="1">
        <v>14</v>
      </c>
      <c r="B34" s="29" t="s">
        <v>3</v>
      </c>
      <c r="C34" s="1" t="s">
        <v>152</v>
      </c>
      <c r="D34" s="1" t="s">
        <v>151</v>
      </c>
      <c r="E34" s="1" t="s">
        <v>150</v>
      </c>
      <c r="F34" s="1" t="s">
        <v>149</v>
      </c>
      <c r="H34" s="1">
        <v>8</v>
      </c>
      <c r="I34" s="28">
        <v>1.900000000000901</v>
      </c>
      <c r="J34" s="3">
        <f>(I34*100)/20</f>
        <v>9.5000000000045048</v>
      </c>
      <c r="K34" s="3">
        <f>J34*39.54</f>
        <v>375.63000000017809</v>
      </c>
      <c r="L34" s="27">
        <v>-16.052051302577613</v>
      </c>
      <c r="M34" s="27">
        <v>13.732548805843727</v>
      </c>
      <c r="N34" s="2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0.88474999999999993</v>
      </c>
      <c r="U34" s="1">
        <v>0</v>
      </c>
      <c r="V34" s="1">
        <v>0</v>
      </c>
      <c r="W34" s="1">
        <v>0</v>
      </c>
      <c r="X34" s="1">
        <v>3.6349999999999993</v>
      </c>
      <c r="Y34" s="1">
        <v>0</v>
      </c>
      <c r="Z34" s="1">
        <v>0</v>
      </c>
      <c r="AA34" s="1">
        <v>0</v>
      </c>
      <c r="AB34" s="1">
        <v>1.52275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2">
        <f t="shared" si="2"/>
        <v>6.0424999999999995</v>
      </c>
      <c r="AV34" s="1">
        <f t="shared" si="3"/>
        <v>0</v>
      </c>
      <c r="AW34" s="1">
        <f t="shared" si="4"/>
        <v>0</v>
      </c>
      <c r="AX34" s="1">
        <f t="shared" si="5"/>
        <v>0</v>
      </c>
      <c r="AY34" s="1">
        <f t="shared" si="6"/>
        <v>6.0424999999999995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Data_Hammerhead</vt:lpstr>
      <vt:lpstr>Data_accomp_fishes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 Segura Cobeña</cp:lastModifiedBy>
  <dcterms:created xsi:type="dcterms:W3CDTF">2020-11-28T00:37:36Z</dcterms:created>
  <dcterms:modified xsi:type="dcterms:W3CDTF">2021-02-19T01:51:19Z</dcterms:modified>
</cp:coreProperties>
</file>