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justc\Desktop\"/>
    </mc:Choice>
  </mc:AlternateContent>
  <xr:revisionPtr revIDLastSave="0" documentId="13_ncr:1_{25264739-4FDF-4C59-8C5F-0A937B010761}" xr6:coauthVersionLast="45" xr6:coauthVersionMax="45" xr10:uidLastSave="{00000000-0000-0000-0000-000000000000}"/>
  <bookViews>
    <workbookView xWindow="-110" yWindow="-110" windowWidth="19420" windowHeight="10420" tabRatio="777" xr2:uid="{00000000-000D-0000-FFFF-FFFF00000000}"/>
  </bookViews>
  <sheets>
    <sheet name="All data" sheetId="2" r:id="rId1"/>
    <sheet name="Sheet1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2" l="1"/>
  <c r="M22" i="2"/>
  <c r="R15" i="2"/>
  <c r="S15" i="2"/>
  <c r="T15" i="2"/>
  <c r="U15" i="2"/>
  <c r="AC15" i="2"/>
  <c r="R16" i="2"/>
  <c r="S16" i="2"/>
  <c r="T16" i="2"/>
  <c r="U16" i="2"/>
  <c r="V16" i="2"/>
  <c r="AC16" i="2"/>
  <c r="R4" i="2"/>
  <c r="S4" i="2"/>
  <c r="T4" i="2"/>
  <c r="U4" i="2"/>
  <c r="V4" i="2"/>
  <c r="AC4" i="2"/>
  <c r="R23" i="2"/>
  <c r="S23" i="2"/>
  <c r="T23" i="2"/>
  <c r="U23" i="2"/>
  <c r="V23" i="2"/>
  <c r="AC23" i="2"/>
  <c r="R5" i="2"/>
  <c r="S5" i="2"/>
  <c r="S22" i="2"/>
  <c r="S20" i="2"/>
  <c r="S24" i="2"/>
  <c r="S19" i="2"/>
  <c r="S14" i="2"/>
  <c r="S26" i="2"/>
  <c r="S7" i="2"/>
  <c r="S13" i="2"/>
  <c r="S8" i="2"/>
  <c r="S9" i="2"/>
  <c r="S10" i="2"/>
  <c r="S17" i="2"/>
  <c r="S21" i="2"/>
  <c r="S12" i="2"/>
  <c r="S3" i="2"/>
  <c r="S11" i="2"/>
  <c r="S6" i="2"/>
  <c r="S18" i="2"/>
  <c r="S25" i="2"/>
  <c r="T5" i="2"/>
  <c r="U5" i="2"/>
  <c r="V5" i="2"/>
  <c r="AC5" i="2"/>
  <c r="R22" i="2"/>
  <c r="T22" i="2"/>
  <c r="U22" i="2"/>
  <c r="V22" i="2"/>
  <c r="AC22" i="2"/>
  <c r="R20" i="2"/>
  <c r="T20" i="2"/>
  <c r="U20" i="2"/>
  <c r="V20" i="2"/>
  <c r="AC20" i="2"/>
  <c r="R24" i="2"/>
  <c r="T24" i="2"/>
  <c r="U24" i="2"/>
  <c r="V24" i="2"/>
  <c r="AC24" i="2"/>
  <c r="R19" i="2"/>
  <c r="T19" i="2"/>
  <c r="U19" i="2"/>
  <c r="V19" i="2"/>
  <c r="AC19" i="2"/>
  <c r="R14" i="2"/>
  <c r="T14" i="2"/>
  <c r="U14" i="2"/>
  <c r="V14" i="2"/>
  <c r="AC14" i="2"/>
  <c r="N26" i="2"/>
  <c r="R26" i="2"/>
  <c r="T26" i="2"/>
  <c r="U26" i="2"/>
  <c r="V26" i="2"/>
  <c r="AC26" i="2"/>
  <c r="R7" i="2"/>
  <c r="T7" i="2"/>
  <c r="U7" i="2"/>
  <c r="V7" i="2"/>
  <c r="AC7" i="2"/>
  <c r="R13" i="2"/>
  <c r="T13" i="2"/>
  <c r="U13" i="2"/>
  <c r="V13" i="2"/>
  <c r="AC13" i="2"/>
  <c r="N8" i="2"/>
  <c r="R8" i="2"/>
  <c r="T8" i="2"/>
  <c r="U8" i="2"/>
  <c r="V8" i="2"/>
  <c r="AC8" i="2"/>
  <c r="N9" i="2"/>
  <c r="R9" i="2"/>
  <c r="T9" i="2"/>
  <c r="U9" i="2"/>
  <c r="V9" i="2"/>
  <c r="AC9" i="2"/>
  <c r="M10" i="2"/>
  <c r="N10" i="2"/>
  <c r="R10" i="2"/>
  <c r="T10" i="2"/>
  <c r="U10" i="2"/>
  <c r="V10" i="2"/>
  <c r="AC10" i="2"/>
  <c r="R17" i="2"/>
  <c r="T17" i="2"/>
  <c r="U17" i="2"/>
  <c r="V17" i="2"/>
  <c r="AC17" i="2"/>
  <c r="R21" i="2"/>
  <c r="T21" i="2"/>
  <c r="U21" i="2"/>
  <c r="V21" i="2"/>
  <c r="AC21" i="2"/>
  <c r="R12" i="2"/>
  <c r="T12" i="2"/>
  <c r="U12" i="2"/>
  <c r="V12" i="2"/>
  <c r="AC12" i="2"/>
  <c r="R3" i="2"/>
  <c r="T3" i="2"/>
  <c r="U3" i="2"/>
  <c r="V3" i="2"/>
  <c r="AC3" i="2"/>
  <c r="L11" i="2"/>
  <c r="R11" i="2"/>
  <c r="T11" i="2"/>
  <c r="U11" i="2"/>
  <c r="V11" i="2"/>
  <c r="AC11" i="2"/>
  <c r="R6" i="2"/>
  <c r="T6" i="2"/>
  <c r="U6" i="2"/>
  <c r="V6" i="2"/>
  <c r="AC6" i="2"/>
  <c r="R18" i="2"/>
  <c r="T18" i="2"/>
  <c r="U18" i="2"/>
  <c r="V18" i="2"/>
  <c r="AC18" i="2"/>
  <c r="N25" i="2"/>
  <c r="R25" i="2"/>
  <c r="T25" i="2"/>
  <c r="U25" i="2"/>
  <c r="V25" i="2"/>
  <c r="AC25" i="2"/>
  <c r="V15" i="2"/>
</calcChain>
</file>

<file path=xl/sharedStrings.xml><?xml version="1.0" encoding="utf-8"?>
<sst xmlns="http://schemas.openxmlformats.org/spreadsheetml/2006/main" count="94" uniqueCount="92">
  <si>
    <t xml:space="preserve"> 82° 13.386'W</t>
  </si>
  <si>
    <t xml:space="preserve">  9° 14.918'N</t>
  </si>
  <si>
    <t>high urchin abundance, sparse grass</t>
  </si>
  <si>
    <t>82° 19.426'W</t>
  </si>
  <si>
    <t>9° 17.424'N</t>
  </si>
  <si>
    <t>82° 15.513'W</t>
  </si>
  <si>
    <t>9° 21.104'N</t>
  </si>
  <si>
    <t xml:space="preserve"> 82° 10.188'W</t>
  </si>
  <si>
    <t xml:space="preserve">  9° 14.500'N</t>
  </si>
  <si>
    <t>Rhiz 21 / Rhiz 51</t>
  </si>
  <si>
    <t>82° 19.275'W</t>
  </si>
  <si>
    <t>9° 24.049'N</t>
  </si>
  <si>
    <t xml:space="preserve"> 82° 15.474'W</t>
  </si>
  <si>
    <t xml:space="preserve">  9° 13.919'N</t>
  </si>
  <si>
    <t>used bags from JEC02</t>
  </si>
  <si>
    <t>82° 21.044'W</t>
  </si>
  <si>
    <t>9° 23.995'N</t>
  </si>
  <si>
    <t>82° 23.038'W</t>
  </si>
  <si>
    <t>9° 15.480'N</t>
  </si>
  <si>
    <t xml:space="preserve"> 82° 11.824'W</t>
  </si>
  <si>
    <t xml:space="preserve">  9° 16.314'N</t>
  </si>
  <si>
    <t xml:space="preserve"> 82° 11.890'W</t>
  </si>
  <si>
    <t xml:space="preserve">  9° 18.466'N</t>
  </si>
  <si>
    <t xml:space="preserve"> 82° 13.150'W</t>
  </si>
  <si>
    <t xml:space="preserve">  9° 19.534'N</t>
  </si>
  <si>
    <t xml:space="preserve"> 82° 14.880'W</t>
  </si>
  <si>
    <t xml:space="preserve">  9° 16.581'N</t>
  </si>
  <si>
    <t>adjacent to town, strong current</t>
  </si>
  <si>
    <t xml:space="preserve"> 82° 14.331'W</t>
  </si>
  <si>
    <t xml:space="preserve">  9° 20.674'N</t>
  </si>
  <si>
    <t>seagrass wall</t>
  </si>
  <si>
    <t>heavy epiphyte loading</t>
  </si>
  <si>
    <t xml:space="preserve"> 82° 17.747'W</t>
  </si>
  <si>
    <t xml:space="preserve">  9° 16.437'N</t>
  </si>
  <si>
    <t>dense seagrass no urchins</t>
  </si>
  <si>
    <t>82° 20.829'W</t>
  </si>
  <si>
    <t>9° 18.335'N</t>
  </si>
  <si>
    <t>Site NE of GPS coordinates</t>
  </si>
  <si>
    <t>82° 20.580'W</t>
  </si>
  <si>
    <t>9° 17.453'N</t>
  </si>
  <si>
    <t>82° 22.247'W</t>
  </si>
  <si>
    <t>9° 19.493'N</t>
  </si>
  <si>
    <t>GPS on top of third transect</t>
  </si>
  <si>
    <t>82°15.500W</t>
  </si>
  <si>
    <t>9°21.144'N</t>
  </si>
  <si>
    <t>Rhiz 45 / 53</t>
  </si>
  <si>
    <t>82° 15.722'W</t>
  </si>
  <si>
    <t>9° 20.951'N</t>
  </si>
  <si>
    <t>Site ESE of GPS coordinates</t>
  </si>
  <si>
    <t>82°06.883W</t>
  </si>
  <si>
    <t>9°13.913'N</t>
  </si>
  <si>
    <t>Rhiz 22 / Rhiz 34</t>
  </si>
  <si>
    <t xml:space="preserve">82° 17.709'W  </t>
  </si>
  <si>
    <t>9° 22.388'N</t>
  </si>
  <si>
    <t xml:space="preserve"> 82° 20.626'W</t>
  </si>
  <si>
    <t xml:space="preserve">  9° 14.526'N</t>
  </si>
  <si>
    <t xml:space="preserve"> 82° 17.676'W</t>
  </si>
  <si>
    <t xml:space="preserve">  9° 14.401'N</t>
  </si>
  <si>
    <t>Log LI</t>
  </si>
  <si>
    <t>LI</t>
  </si>
  <si>
    <t>% calcareous algae</t>
  </si>
  <si>
    <t>% fleshy algae</t>
  </si>
  <si>
    <t>% sponge</t>
  </si>
  <si>
    <t>% soft coral</t>
  </si>
  <si>
    <t>% coral</t>
  </si>
  <si>
    <t>% sand</t>
  </si>
  <si>
    <t>% syring</t>
  </si>
  <si>
    <t>% thalassia</t>
  </si>
  <si>
    <t>Comments</t>
  </si>
  <si>
    <t>GPS W</t>
  </si>
  <si>
    <t>GPS N</t>
  </si>
  <si>
    <t>Depth (m)</t>
  </si>
  <si>
    <t>Date</t>
  </si>
  <si>
    <t>Shoot morphometrics</t>
  </si>
  <si>
    <t>Site info</t>
  </si>
  <si>
    <t>Visual percent cover</t>
  </si>
  <si>
    <t xml:space="preserve">Nutrient content </t>
  </si>
  <si>
    <t>%N (dry weight)</t>
  </si>
  <si>
    <t>%C (dry weight)</t>
  </si>
  <si>
    <t>%P (dry weight)</t>
  </si>
  <si>
    <t>C:N</t>
  </si>
  <si>
    <t>C:P</t>
  </si>
  <si>
    <t>N:P</t>
  </si>
  <si>
    <t>Log biomass</t>
  </si>
  <si>
    <t>Areal Biomass (dry mass / m2)</t>
  </si>
  <si>
    <t>Areal biomass (g/m2)</t>
  </si>
  <si>
    <t>10 shallow</t>
  </si>
  <si>
    <t>10 deep</t>
  </si>
  <si>
    <t>new Site ID</t>
  </si>
  <si>
    <r>
      <t>avg shoot area (mm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2"/>
      </rPr>
      <t>)</t>
    </r>
  </si>
  <si>
    <t>avg leaf length (mm)</t>
  </si>
  <si>
    <t>avg leaf width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</si>
</sst>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2"/>
    </font>
    <font>
      <vertAlign val="superscript"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Alignment="1">
      <alignment horizontal="center"/>
    </xf>
    <xf numFmtId="0" fontId="1" fillId="0" borderId="0" xfId="1" applyFill="1" applyBorder="1" applyAlignment="1">
      <alignment horizontal="center"/>
    </xf>
    <xf numFmtId="0" fontId="2" fillId="0" borderId="0" xfId="1" applyFont="1" applyAlignment="1">
      <alignment horizontal="center" vertical="top"/>
    </xf>
    <xf numFmtId="0" fontId="1" fillId="0" borderId="0" xfId="1" applyFill="1" applyAlignment="1">
      <alignment horizontal="center"/>
    </xf>
    <xf numFmtId="14" fontId="1" fillId="0" borderId="0" xfId="1" applyNumberForma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center"/>
    </xf>
    <xf numFmtId="14" fontId="1" fillId="0" borderId="0" xfId="1" applyNumberFormat="1" applyFill="1" applyAlignment="1">
      <alignment horizontal="center"/>
    </xf>
    <xf numFmtId="0" fontId="1" fillId="0" borderId="1" xfId="1" applyBorder="1"/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1" fillId="3" borderId="0" xfId="1" applyFill="1"/>
    <xf numFmtId="0" fontId="5" fillId="3" borderId="0" xfId="1" applyFont="1" applyFill="1"/>
    <xf numFmtId="0" fontId="1" fillId="5" borderId="0" xfId="1" applyFill="1"/>
    <xf numFmtId="0" fontId="5" fillId="5" borderId="0" xfId="1" applyFont="1" applyFill="1"/>
    <xf numFmtId="0" fontId="1" fillId="2" borderId="0" xfId="1" applyFill="1" applyAlignment="1">
      <alignment horizontal="center"/>
    </xf>
    <xf numFmtId="0" fontId="1" fillId="4" borderId="0" xfId="1" applyFill="1" applyAlignment="1">
      <alignment horizontal="center"/>
    </xf>
    <xf numFmtId="0" fontId="5" fillId="4" borderId="0" xfId="1" applyFont="1" applyFill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Fill="1" applyAlignment="1">
      <alignment horizontal="center"/>
    </xf>
    <xf numFmtId="0" fontId="0" fillId="6" borderId="0" xfId="0" applyFill="1" applyAlignment="1">
      <alignment horizontal="center"/>
    </xf>
    <xf numFmtId="0" fontId="1" fillId="7" borderId="0" xfId="1" applyFill="1"/>
    <xf numFmtId="0" fontId="5" fillId="7" borderId="0" xfId="1" applyFon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7"/>
  <sheetViews>
    <sheetView tabSelected="1" zoomScale="50" zoomScaleNormal="50" workbookViewId="0">
      <selection activeCell="E34" sqref="E34"/>
    </sheetView>
  </sheetViews>
  <sheetFormatPr defaultRowHeight="15.5" x14ac:dyDescent="0.35"/>
  <cols>
    <col min="1" max="1" width="20.453125" style="1" customWidth="1"/>
    <col min="2" max="2" width="18.08984375" style="2" customWidth="1"/>
    <col min="3" max="3" width="16.90625" style="1" customWidth="1"/>
    <col min="4" max="4" width="17.453125" style="1" customWidth="1"/>
    <col min="5" max="5" width="19.90625" style="1" customWidth="1"/>
    <col min="6" max="6" width="36.6328125" style="1" customWidth="1"/>
    <col min="7" max="7" width="12.7265625" style="3" customWidth="1"/>
    <col min="8" max="10" width="8.7265625" style="3"/>
    <col min="11" max="11" width="12.1796875" style="3" customWidth="1"/>
    <col min="12" max="12" width="8.7265625" style="3"/>
    <col min="13" max="13" width="15.26953125" style="3" customWidth="1"/>
    <col min="14" max="14" width="20.54296875" style="3" customWidth="1"/>
    <col min="15" max="15" width="18.453125" style="1" customWidth="1"/>
    <col min="16" max="16" width="19.453125" style="1" customWidth="1"/>
    <col min="17" max="17" width="26" style="1" customWidth="1"/>
    <col min="18" max="21" width="8.7265625" style="1"/>
    <col min="22" max="22" width="13" style="1" customWidth="1"/>
    <col min="23" max="23" width="8.7265625" style="1"/>
    <col min="24" max="24" width="26.54296875" style="1" customWidth="1"/>
    <col min="25" max="25" width="29.453125" style="1" customWidth="1"/>
    <col min="26" max="26" width="20.36328125" style="1" customWidth="1"/>
    <col min="27" max="27" width="8.7265625" style="1"/>
    <col min="28" max="28" width="36.81640625" style="1" customWidth="1"/>
    <col min="29" max="29" width="33" style="3" customWidth="1"/>
    <col min="30" max="16384" width="8.7265625" style="1"/>
  </cols>
  <sheetData>
    <row r="1" spans="1:35" x14ac:dyDescent="0.35">
      <c r="A1" s="20"/>
      <c r="B1" s="20"/>
      <c r="C1" s="20"/>
      <c r="D1" s="21" t="s">
        <v>74</v>
      </c>
      <c r="E1" s="20"/>
      <c r="F1" s="20"/>
      <c r="G1" s="23"/>
      <c r="H1" s="23"/>
      <c r="I1" s="23"/>
      <c r="J1" s="23"/>
      <c r="K1" s="23"/>
      <c r="L1" s="24" t="s">
        <v>75</v>
      </c>
      <c r="M1" s="23"/>
      <c r="N1" s="23"/>
      <c r="O1" s="18"/>
      <c r="P1" s="18"/>
      <c r="Q1" s="19" t="s">
        <v>76</v>
      </c>
      <c r="R1" s="19"/>
      <c r="S1" s="18"/>
      <c r="T1" s="18"/>
      <c r="U1" s="18"/>
      <c r="V1" s="18"/>
      <c r="W1" s="28"/>
      <c r="X1" s="28"/>
      <c r="Y1" s="29" t="s">
        <v>73</v>
      </c>
      <c r="Z1" s="28"/>
      <c r="AA1" s="28"/>
      <c r="AB1" s="17" t="s">
        <v>84</v>
      </c>
      <c r="AC1" s="22"/>
    </row>
    <row r="2" spans="1:35" ht="18.5" x14ac:dyDescent="0.35">
      <c r="A2" s="13" t="s">
        <v>72</v>
      </c>
      <c r="B2" s="15" t="s">
        <v>88</v>
      </c>
      <c r="C2" s="13" t="s">
        <v>71</v>
      </c>
      <c r="D2" s="13" t="s">
        <v>70</v>
      </c>
      <c r="E2" s="13" t="s">
        <v>69</v>
      </c>
      <c r="F2" s="13" t="s">
        <v>68</v>
      </c>
      <c r="G2" s="16" t="s">
        <v>67</v>
      </c>
      <c r="H2" s="13" t="s">
        <v>66</v>
      </c>
      <c r="I2" s="13" t="s">
        <v>65</v>
      </c>
      <c r="J2" s="13" t="s">
        <v>64</v>
      </c>
      <c r="K2" s="13" t="s">
        <v>63</v>
      </c>
      <c r="L2" s="15" t="s">
        <v>62</v>
      </c>
      <c r="M2" s="15" t="s">
        <v>61</v>
      </c>
      <c r="N2" s="15" t="s">
        <v>60</v>
      </c>
      <c r="O2" s="14" t="s">
        <v>77</v>
      </c>
      <c r="P2" s="14" t="s">
        <v>78</v>
      </c>
      <c r="Q2" s="14" t="s">
        <v>79</v>
      </c>
      <c r="R2" s="14" t="s">
        <v>80</v>
      </c>
      <c r="S2" s="14" t="s">
        <v>81</v>
      </c>
      <c r="T2" s="14" t="s">
        <v>82</v>
      </c>
      <c r="U2" s="14" t="s">
        <v>59</v>
      </c>
      <c r="V2" s="14" t="s">
        <v>58</v>
      </c>
      <c r="W2" s="12"/>
      <c r="X2" s="13" t="s">
        <v>89</v>
      </c>
      <c r="Y2" s="13" t="s">
        <v>90</v>
      </c>
      <c r="Z2" s="13" t="s">
        <v>91</v>
      </c>
      <c r="AA2" s="12"/>
      <c r="AB2" s="13" t="s">
        <v>85</v>
      </c>
      <c r="AC2" s="13" t="s">
        <v>83</v>
      </c>
    </row>
    <row r="3" spans="1:35" x14ac:dyDescent="0.35">
      <c r="A3" s="7">
        <v>42094</v>
      </c>
      <c r="B3" s="6">
        <v>1</v>
      </c>
      <c r="C3" s="3">
        <v>3.6</v>
      </c>
      <c r="D3" s="8" t="s">
        <v>11</v>
      </c>
      <c r="E3" s="8" t="s">
        <v>10</v>
      </c>
      <c r="F3" s="3" t="s">
        <v>9</v>
      </c>
      <c r="G3" s="25">
        <v>88.89</v>
      </c>
      <c r="H3" s="25">
        <v>0</v>
      </c>
      <c r="I3" s="25">
        <v>10.1</v>
      </c>
      <c r="J3" s="25">
        <v>0</v>
      </c>
      <c r="K3" s="25">
        <v>0</v>
      </c>
      <c r="L3" s="25">
        <v>0</v>
      </c>
      <c r="M3" s="25">
        <v>0</v>
      </c>
      <c r="N3" s="25">
        <v>0.51</v>
      </c>
      <c r="O3" s="5">
        <v>2.0922057628631592</v>
      </c>
      <c r="P3" s="5">
        <v>36.118694305419922</v>
      </c>
      <c r="Q3" s="4">
        <v>0.17916599066985647</v>
      </c>
      <c r="R3" s="4">
        <f t="shared" ref="R3:R26" si="0">(P3/O3)*(14/12)</f>
        <v>20.140694303408551</v>
      </c>
      <c r="S3" s="4">
        <f t="shared" ref="S3:S26" si="1">(P3/Q3)*(31/12)</f>
        <v>520.78313862367622</v>
      </c>
      <c r="T3" s="4">
        <f t="shared" ref="T3:T26" si="2">(O3/Q3)*(31/14)</f>
        <v>25.857258482670101</v>
      </c>
      <c r="U3" s="1">
        <f t="shared" ref="U3:U26" si="3">ABS(30-T3)</f>
        <v>4.1427415173298989</v>
      </c>
      <c r="V3" s="1">
        <f t="shared" ref="V3:V26" si="4">LOG(U3)</f>
        <v>0.61728783672592435</v>
      </c>
      <c r="X3" s="3">
        <v>10384.333333333334</v>
      </c>
      <c r="Y3" s="3">
        <v>243.18181818181819</v>
      </c>
      <c r="Z3" s="3">
        <v>11.636363636363637</v>
      </c>
      <c r="AB3" s="3">
        <v>134.76616042546195</v>
      </c>
      <c r="AC3" s="3">
        <f t="shared" ref="AC3:AC26" si="5">LOG(AB3)</f>
        <v>2.1295808552152389</v>
      </c>
      <c r="AE3" s="3"/>
      <c r="AI3" s="3"/>
    </row>
    <row r="4" spans="1:35" x14ac:dyDescent="0.35">
      <c r="A4" s="11">
        <v>42094</v>
      </c>
      <c r="B4" s="6">
        <v>2</v>
      </c>
      <c r="C4" s="6">
        <v>1</v>
      </c>
      <c r="D4" s="10" t="s">
        <v>53</v>
      </c>
      <c r="E4" s="10" t="s">
        <v>52</v>
      </c>
      <c r="F4" s="6" t="s">
        <v>51</v>
      </c>
      <c r="G4" s="26">
        <v>45.36</v>
      </c>
      <c r="H4" s="26">
        <v>0</v>
      </c>
      <c r="I4" s="26">
        <v>44.33</v>
      </c>
      <c r="J4" s="26">
        <v>3.09</v>
      </c>
      <c r="K4" s="26">
        <v>0</v>
      </c>
      <c r="L4" s="26">
        <v>5.15</v>
      </c>
      <c r="M4" s="26">
        <v>1.03</v>
      </c>
      <c r="N4" s="26">
        <v>0</v>
      </c>
      <c r="O4" s="9">
        <v>2.1988041400909424</v>
      </c>
      <c r="P4" s="9">
        <v>41.030147552490234</v>
      </c>
      <c r="Q4" s="6">
        <v>0.23275021548913047</v>
      </c>
      <c r="R4" s="4">
        <f t="shared" si="0"/>
        <v>21.770245291572646</v>
      </c>
      <c r="S4" s="4">
        <f t="shared" si="1"/>
        <v>455.40042839996039</v>
      </c>
      <c r="T4" s="4">
        <f t="shared" si="2"/>
        <v>20.918479433773211</v>
      </c>
      <c r="U4" s="2">
        <f t="shared" si="3"/>
        <v>9.0815205662267893</v>
      </c>
      <c r="V4" s="2">
        <f t="shared" si="4"/>
        <v>0.95815857079351796</v>
      </c>
      <c r="W4" s="2"/>
      <c r="X4" s="6">
        <v>656</v>
      </c>
      <c r="Y4" s="6">
        <v>41</v>
      </c>
      <c r="Z4" s="6">
        <v>8</v>
      </c>
      <c r="AA4" s="2"/>
      <c r="AB4" s="6">
        <v>70.069631010472079</v>
      </c>
      <c r="AC4" s="6">
        <f t="shared" si="5"/>
        <v>1.8455298304871848</v>
      </c>
      <c r="AE4" s="6"/>
      <c r="AI4" s="6"/>
    </row>
    <row r="5" spans="1:35" s="2" customFormat="1" x14ac:dyDescent="0.35">
      <c r="A5" s="11">
        <v>42094</v>
      </c>
      <c r="B5" s="6">
        <v>3</v>
      </c>
      <c r="C5" s="6">
        <v>1.2</v>
      </c>
      <c r="D5" s="10" t="s">
        <v>47</v>
      </c>
      <c r="E5" s="10" t="s">
        <v>46</v>
      </c>
      <c r="F5" s="6" t="s">
        <v>45</v>
      </c>
      <c r="G5" s="26">
        <v>67.89</v>
      </c>
      <c r="H5" s="26">
        <v>0</v>
      </c>
      <c r="I5" s="26">
        <v>25.61</v>
      </c>
      <c r="J5" s="26">
        <v>0.41</v>
      </c>
      <c r="K5" s="26">
        <v>0</v>
      </c>
      <c r="L5" s="26">
        <v>0.41</v>
      </c>
      <c r="M5" s="26">
        <v>0.81</v>
      </c>
      <c r="N5" s="26">
        <v>4.88</v>
      </c>
      <c r="O5" s="9">
        <v>2.0731174945831299</v>
      </c>
      <c r="P5" s="9">
        <v>37.502941131591797</v>
      </c>
      <c r="Q5" s="6">
        <v>0.21926797541436463</v>
      </c>
      <c r="R5" s="4">
        <f t="shared" si="0"/>
        <v>21.105138244462374</v>
      </c>
      <c r="S5" s="4">
        <f t="shared" si="1"/>
        <v>441.84563541572186</v>
      </c>
      <c r="T5" s="4">
        <f t="shared" si="2"/>
        <v>20.935453267246643</v>
      </c>
      <c r="U5" s="2">
        <f t="shared" si="3"/>
        <v>9.0645467327533567</v>
      </c>
      <c r="V5" s="2">
        <f t="shared" si="4"/>
        <v>0.95734609233823653</v>
      </c>
      <c r="X5" s="6">
        <v>3593</v>
      </c>
      <c r="Y5" s="6">
        <v>101.8</v>
      </c>
      <c r="Z5" s="6">
        <v>10.4</v>
      </c>
      <c r="AB5" s="6">
        <v>125.06168101321346</v>
      </c>
      <c r="AC5" s="6">
        <f t="shared" si="5"/>
        <v>2.0971242619414521</v>
      </c>
      <c r="AE5" s="6"/>
      <c r="AI5" s="6"/>
    </row>
    <row r="6" spans="1:35" s="2" customFormat="1" x14ac:dyDescent="0.35">
      <c r="A6" s="7">
        <v>42097</v>
      </c>
      <c r="B6" s="6">
        <v>4</v>
      </c>
      <c r="C6" s="3">
        <v>5.8</v>
      </c>
      <c r="D6" s="8" t="s">
        <v>6</v>
      </c>
      <c r="E6" s="8" t="s">
        <v>5</v>
      </c>
      <c r="F6" s="3"/>
      <c r="G6" s="25">
        <v>26.1</v>
      </c>
      <c r="H6" s="25">
        <v>0</v>
      </c>
      <c r="I6" s="25">
        <v>73.900000000000006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5">
        <v>2.3831624984741211</v>
      </c>
      <c r="P6" s="5">
        <v>38.423122406005859</v>
      </c>
      <c r="Q6" s="3">
        <v>0.19425019411764705</v>
      </c>
      <c r="R6" s="4">
        <f t="shared" si="0"/>
        <v>18.809869729421202</v>
      </c>
      <c r="S6" s="4">
        <f t="shared" si="1"/>
        <v>510.98910522614693</v>
      </c>
      <c r="T6" s="4">
        <f t="shared" si="2"/>
        <v>27.166009790428813</v>
      </c>
      <c r="U6" s="1">
        <f t="shared" si="3"/>
        <v>2.8339902095711871</v>
      </c>
      <c r="V6" s="1">
        <f t="shared" si="4"/>
        <v>0.45239834558097114</v>
      </c>
      <c r="W6" s="1"/>
      <c r="X6" s="1"/>
      <c r="Y6" s="1"/>
      <c r="Z6" s="1"/>
      <c r="AA6" s="1"/>
      <c r="AB6" s="3">
        <v>38.872745216294753</v>
      </c>
      <c r="AC6" s="3">
        <f t="shared" si="5"/>
        <v>1.5896452118478699</v>
      </c>
      <c r="AE6" s="6"/>
      <c r="AI6" s="6"/>
    </row>
    <row r="7" spans="1:35" s="2" customFormat="1" x14ac:dyDescent="0.35">
      <c r="A7" s="11">
        <v>42098</v>
      </c>
      <c r="B7" s="6">
        <v>5</v>
      </c>
      <c r="C7" s="6">
        <v>1.8</v>
      </c>
      <c r="D7" s="6" t="s">
        <v>29</v>
      </c>
      <c r="E7" s="6" t="s">
        <v>28</v>
      </c>
      <c r="F7" s="6" t="s">
        <v>27</v>
      </c>
      <c r="G7" s="26">
        <v>72.400000000000006</v>
      </c>
      <c r="H7" s="26">
        <v>0</v>
      </c>
      <c r="I7" s="26">
        <v>27.6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9">
        <v>2.5319318771362305</v>
      </c>
      <c r="P7" s="9">
        <v>42.177040100097656</v>
      </c>
      <c r="Q7" s="6">
        <v>0.20506738341708541</v>
      </c>
      <c r="R7" s="4">
        <f t="shared" si="0"/>
        <v>19.434388115964193</v>
      </c>
      <c r="S7" s="4">
        <f t="shared" si="1"/>
        <v>531.32463962009592</v>
      </c>
      <c r="T7" s="4">
        <f t="shared" si="2"/>
        <v>27.339406646080327</v>
      </c>
      <c r="U7" s="2">
        <f t="shared" si="3"/>
        <v>2.6605933539196727</v>
      </c>
      <c r="V7" s="2">
        <f t="shared" si="4"/>
        <v>0.42497850189291148</v>
      </c>
      <c r="X7" s="6">
        <v>8428</v>
      </c>
      <c r="Y7" s="6">
        <v>256.11111111111109</v>
      </c>
      <c r="Z7" s="6">
        <v>11.111111111111111</v>
      </c>
      <c r="AB7" s="6">
        <v>73.414112615823242</v>
      </c>
      <c r="AC7" s="6">
        <f t="shared" si="5"/>
        <v>1.8657795536768123</v>
      </c>
      <c r="AE7" s="6"/>
      <c r="AI7" s="6"/>
    </row>
    <row r="8" spans="1:35" s="2" customFormat="1" x14ac:dyDescent="0.35">
      <c r="A8" s="11">
        <v>42098</v>
      </c>
      <c r="B8" s="6">
        <v>6</v>
      </c>
      <c r="C8" s="6">
        <v>2.7</v>
      </c>
      <c r="D8" s="6" t="s">
        <v>24</v>
      </c>
      <c r="E8" s="6" t="s">
        <v>23</v>
      </c>
      <c r="F8" s="6"/>
      <c r="G8" s="26">
        <v>21.31</v>
      </c>
      <c r="H8" s="26">
        <v>0</v>
      </c>
      <c r="I8" s="26">
        <v>46.31</v>
      </c>
      <c r="J8" s="26">
        <v>0</v>
      </c>
      <c r="K8" s="26">
        <v>0</v>
      </c>
      <c r="L8" s="26">
        <v>5.33</v>
      </c>
      <c r="M8" s="26">
        <v>0</v>
      </c>
      <c r="N8" s="26">
        <f>0.82+25.41+0.41</f>
        <v>26.64</v>
      </c>
      <c r="O8" s="9">
        <v>1.8841457366943359</v>
      </c>
      <c r="P8" s="9">
        <v>38.235427856445313</v>
      </c>
      <c r="Q8" s="6">
        <v>0.16452116983695655</v>
      </c>
      <c r="R8" s="4">
        <f t="shared" si="0"/>
        <v>23.675450522270083</v>
      </c>
      <c r="S8" s="4">
        <f t="shared" si="1"/>
        <v>600.37778356247236</v>
      </c>
      <c r="T8" s="4">
        <f t="shared" si="2"/>
        <v>25.358663523540251</v>
      </c>
      <c r="U8" s="2">
        <f t="shared" si="3"/>
        <v>4.6413364764597489</v>
      </c>
      <c r="V8" s="2">
        <f t="shared" si="4"/>
        <v>0.6666430539981606</v>
      </c>
      <c r="AB8" s="6">
        <v>80.157903393826416</v>
      </c>
      <c r="AC8" s="6">
        <f t="shared" si="5"/>
        <v>1.9039463492866451</v>
      </c>
      <c r="AE8" s="6"/>
      <c r="AI8" s="6"/>
    </row>
    <row r="9" spans="1:35" s="2" customFormat="1" x14ac:dyDescent="0.35">
      <c r="A9" s="11">
        <v>42098</v>
      </c>
      <c r="B9" s="6">
        <v>7</v>
      </c>
      <c r="C9" s="6">
        <v>2.7</v>
      </c>
      <c r="D9" s="6" t="s">
        <v>22</v>
      </c>
      <c r="E9" s="6" t="s">
        <v>21</v>
      </c>
      <c r="F9" s="6"/>
      <c r="G9" s="26">
        <v>48.57</v>
      </c>
      <c r="H9" s="26">
        <v>0</v>
      </c>
      <c r="I9" s="26">
        <v>50.61</v>
      </c>
      <c r="J9" s="26">
        <v>0</v>
      </c>
      <c r="K9" s="26">
        <v>0</v>
      </c>
      <c r="L9" s="26">
        <v>0</v>
      </c>
      <c r="M9" s="26">
        <v>0</v>
      </c>
      <c r="N9" s="26">
        <f>0.41+0.41</f>
        <v>0.82</v>
      </c>
      <c r="O9" s="9">
        <v>2.3644921779632568</v>
      </c>
      <c r="P9" s="9">
        <v>37.59248161315918</v>
      </c>
      <c r="Q9" s="6">
        <v>0.15867461491228069</v>
      </c>
      <c r="R9" s="4">
        <f t="shared" si="0"/>
        <v>18.548547389626389</v>
      </c>
      <c r="S9" s="4">
        <f t="shared" si="1"/>
        <v>612.03180412746906</v>
      </c>
      <c r="T9" s="4">
        <f t="shared" si="2"/>
        <v>32.996212116845278</v>
      </c>
      <c r="U9" s="2">
        <f t="shared" si="3"/>
        <v>2.9962121168452782</v>
      </c>
      <c r="V9" s="2">
        <f t="shared" si="4"/>
        <v>0.47657255599488102</v>
      </c>
      <c r="AB9" s="6">
        <v>47.645155984428975</v>
      </c>
      <c r="AC9" s="6">
        <f t="shared" si="5"/>
        <v>1.6780187531134698</v>
      </c>
      <c r="AE9" s="6"/>
      <c r="AI9" s="6"/>
    </row>
    <row r="10" spans="1:35" s="2" customFormat="1" x14ac:dyDescent="0.35">
      <c r="A10" s="11">
        <v>42098</v>
      </c>
      <c r="B10" s="6">
        <v>8</v>
      </c>
      <c r="C10" s="6">
        <v>2.7</v>
      </c>
      <c r="D10" s="6" t="s">
        <v>20</v>
      </c>
      <c r="E10" s="6" t="s">
        <v>19</v>
      </c>
      <c r="F10" s="6"/>
      <c r="G10" s="26">
        <v>31.84</v>
      </c>
      <c r="H10" s="26">
        <v>0.41</v>
      </c>
      <c r="I10" s="26">
        <v>45.31</v>
      </c>
      <c r="J10" s="26">
        <v>0</v>
      </c>
      <c r="K10" s="26">
        <v>4.08</v>
      </c>
      <c r="L10" s="26">
        <v>8.16</v>
      </c>
      <c r="M10" s="26">
        <f>1.63+0.41+2.45</f>
        <v>4.49</v>
      </c>
      <c r="N10" s="26">
        <f>0.41+0.41+2.45+0.82+0.82</f>
        <v>4.91</v>
      </c>
      <c r="O10" s="9">
        <v>2.0544273853302002</v>
      </c>
      <c r="P10" s="9">
        <v>39.684383392333984</v>
      </c>
      <c r="Q10" s="6">
        <v>0.17352430703517588</v>
      </c>
      <c r="R10" s="4">
        <f t="shared" si="0"/>
        <v>22.535937566668949</v>
      </c>
      <c r="S10" s="4">
        <f t="shared" si="1"/>
        <v>590.79901935245448</v>
      </c>
      <c r="T10" s="4">
        <f t="shared" si="2"/>
        <v>26.215861559106234</v>
      </c>
      <c r="U10" s="2">
        <f t="shared" si="3"/>
        <v>3.7841384408937664</v>
      </c>
      <c r="V10" s="2">
        <f t="shared" si="4"/>
        <v>0.57796701647616455</v>
      </c>
      <c r="X10" s="6">
        <v>2916</v>
      </c>
      <c r="Y10" s="6">
        <v>107</v>
      </c>
      <c r="Z10" s="6">
        <v>9</v>
      </c>
      <c r="AB10" s="6">
        <v>25.111025823784203</v>
      </c>
      <c r="AC10" s="6">
        <f t="shared" si="5"/>
        <v>1.3998644546686725</v>
      </c>
      <c r="AE10" s="6"/>
      <c r="AI10" s="6"/>
    </row>
    <row r="11" spans="1:35" s="2" customFormat="1" x14ac:dyDescent="0.35">
      <c r="A11" s="7">
        <v>42098</v>
      </c>
      <c r="B11" s="6">
        <v>9</v>
      </c>
      <c r="C11" s="3">
        <v>4.5999999999999996</v>
      </c>
      <c r="D11" s="3" t="s">
        <v>8</v>
      </c>
      <c r="E11" s="3" t="s">
        <v>7</v>
      </c>
      <c r="F11" s="3"/>
      <c r="G11" s="25">
        <v>30.12</v>
      </c>
      <c r="H11" s="25">
        <v>0</v>
      </c>
      <c r="I11" s="25">
        <v>55.02</v>
      </c>
      <c r="J11" s="25">
        <v>0.4</v>
      </c>
      <c r="K11" s="25">
        <v>0</v>
      </c>
      <c r="L11" s="25">
        <f>8.84+0.8</f>
        <v>9.64</v>
      </c>
      <c r="M11" s="25">
        <v>0.4</v>
      </c>
      <c r="N11" s="25">
        <v>4.42</v>
      </c>
      <c r="O11" s="5">
        <v>1.9541126489639282</v>
      </c>
      <c r="P11" s="5">
        <v>39.545707702636719</v>
      </c>
      <c r="Q11" s="3">
        <v>0.15465044827586205</v>
      </c>
      <c r="R11" s="4">
        <f t="shared" si="0"/>
        <v>23.610030368961173</v>
      </c>
      <c r="S11" s="4">
        <f t="shared" si="1"/>
        <v>660.58486113307549</v>
      </c>
      <c r="T11" s="4">
        <f t="shared" si="2"/>
        <v>27.978992437108875</v>
      </c>
      <c r="U11" s="1">
        <f t="shared" si="3"/>
        <v>2.0210075628911248</v>
      </c>
      <c r="V11" s="1">
        <f t="shared" si="4"/>
        <v>0.30556793870864252</v>
      </c>
      <c r="W11" s="1"/>
      <c r="X11" s="1"/>
      <c r="Y11" s="1"/>
      <c r="Z11" s="1"/>
      <c r="AA11" s="1"/>
      <c r="AB11" s="3">
        <v>139.59098634793574</v>
      </c>
      <c r="AC11" s="3">
        <f t="shared" si="5"/>
        <v>2.1448573759824399</v>
      </c>
      <c r="AE11" s="6"/>
      <c r="AI11" s="6"/>
    </row>
    <row r="12" spans="1:35" s="2" customFormat="1" x14ac:dyDescent="0.35">
      <c r="A12" s="7">
        <v>42098</v>
      </c>
      <c r="B12" s="6">
        <v>11</v>
      </c>
      <c r="C12" s="3">
        <v>3.4</v>
      </c>
      <c r="D12" s="3" t="s">
        <v>13</v>
      </c>
      <c r="E12" s="3" t="s">
        <v>12</v>
      </c>
      <c r="F12" s="3"/>
      <c r="G12" s="25">
        <v>91.57</v>
      </c>
      <c r="H12" s="25">
        <v>0</v>
      </c>
      <c r="I12" s="25">
        <v>8.43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5">
        <v>2.0843715667724609</v>
      </c>
      <c r="P12" s="5">
        <v>41.027599334716797</v>
      </c>
      <c r="Q12" s="3">
        <v>0.16308062245989305</v>
      </c>
      <c r="R12" s="4">
        <f t="shared" si="0"/>
        <v>22.964011465233543</v>
      </c>
      <c r="S12" s="4">
        <f t="shared" si="1"/>
        <v>649.91145697941135</v>
      </c>
      <c r="T12" s="4">
        <f t="shared" si="2"/>
        <v>28.301303453159626</v>
      </c>
      <c r="U12" s="1">
        <f t="shared" si="3"/>
        <v>1.6986965468403739</v>
      </c>
      <c r="V12" s="1">
        <f t="shared" si="4"/>
        <v>0.23011580394069323</v>
      </c>
      <c r="W12" s="1"/>
      <c r="X12" s="1"/>
      <c r="Y12" s="1"/>
      <c r="Z12" s="1"/>
      <c r="AA12" s="1"/>
      <c r="AB12" s="3">
        <v>100.1699654586326</v>
      </c>
      <c r="AC12" s="3">
        <f t="shared" si="5"/>
        <v>2.0007375240173411</v>
      </c>
      <c r="AE12" s="6"/>
      <c r="AI12" s="6"/>
    </row>
    <row r="13" spans="1:35" s="2" customFormat="1" x14ac:dyDescent="0.35">
      <c r="A13" s="11">
        <v>42098</v>
      </c>
      <c r="B13" s="6">
        <v>12</v>
      </c>
      <c r="C13" s="6">
        <v>2.1</v>
      </c>
      <c r="D13" s="6" t="s">
        <v>26</v>
      </c>
      <c r="E13" s="6" t="s">
        <v>25</v>
      </c>
      <c r="F13" s="6"/>
      <c r="G13" s="26">
        <v>70.83</v>
      </c>
      <c r="H13" s="26">
        <v>0</v>
      </c>
      <c r="I13" s="26">
        <v>29.17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9">
        <v>2.3858394622802734</v>
      </c>
      <c r="P13" s="9">
        <v>38.62518310546875</v>
      </c>
      <c r="Q13" s="6">
        <v>0.18767031032608694</v>
      </c>
      <c r="R13" s="4">
        <f t="shared" si="0"/>
        <v>18.887571580351871</v>
      </c>
      <c r="S13" s="4">
        <f t="shared" si="1"/>
        <v>531.68624727632732</v>
      </c>
      <c r="T13" s="4">
        <f t="shared" si="2"/>
        <v>28.150058625293227</v>
      </c>
      <c r="U13" s="2">
        <f t="shared" si="3"/>
        <v>1.8499413747067734</v>
      </c>
      <c r="V13" s="2">
        <f t="shared" si="4"/>
        <v>0.26715796567610983</v>
      </c>
      <c r="X13" s="6">
        <v>8678</v>
      </c>
      <c r="Y13" s="6">
        <v>212.6</v>
      </c>
      <c r="Z13" s="6">
        <v>12.1</v>
      </c>
      <c r="AB13" s="6">
        <v>81.857557980152436</v>
      </c>
      <c r="AC13" s="6">
        <f t="shared" si="5"/>
        <v>1.9130587843898288</v>
      </c>
      <c r="AE13" s="6"/>
      <c r="AI13" s="6"/>
    </row>
    <row r="14" spans="1:35" s="2" customFormat="1" x14ac:dyDescent="0.35">
      <c r="A14" s="11">
        <v>42098</v>
      </c>
      <c r="B14" s="6">
        <v>13</v>
      </c>
      <c r="C14" s="6">
        <v>1.8</v>
      </c>
      <c r="D14" s="6" t="s">
        <v>33</v>
      </c>
      <c r="E14" s="6" t="s">
        <v>32</v>
      </c>
      <c r="F14" s="6" t="s">
        <v>31</v>
      </c>
      <c r="G14" s="26">
        <v>10.220000000000001</v>
      </c>
      <c r="H14" s="26">
        <v>0</v>
      </c>
      <c r="I14" s="26">
        <v>86.56</v>
      </c>
      <c r="J14" s="26">
        <v>0</v>
      </c>
      <c r="K14" s="26">
        <v>0</v>
      </c>
      <c r="L14" s="26">
        <v>1.08</v>
      </c>
      <c r="M14" s="26">
        <v>1.61</v>
      </c>
      <c r="N14" s="26">
        <v>0.54</v>
      </c>
      <c r="O14" s="9">
        <v>2.3044500350952148</v>
      </c>
      <c r="P14" s="9">
        <v>41.6385498046875</v>
      </c>
      <c r="Q14" s="6">
        <v>0.16625841365853652</v>
      </c>
      <c r="R14" s="4">
        <f t="shared" si="0"/>
        <v>21.080217564127661</v>
      </c>
      <c r="S14" s="4">
        <f t="shared" si="1"/>
        <v>646.98231683498568</v>
      </c>
      <c r="T14" s="4">
        <f t="shared" si="2"/>
        <v>30.691443997995524</v>
      </c>
      <c r="U14" s="2">
        <f t="shared" si="3"/>
        <v>0.69144399799552403</v>
      </c>
      <c r="V14" s="2">
        <f t="shared" si="4"/>
        <v>-0.16024298886836658</v>
      </c>
      <c r="AB14" s="6">
        <v>32.567574976698289</v>
      </c>
      <c r="AC14" s="6">
        <f t="shared" si="5"/>
        <v>1.5127854216459968</v>
      </c>
      <c r="AE14" s="6"/>
      <c r="AI14" s="6"/>
    </row>
    <row r="15" spans="1:35" s="2" customFormat="1" x14ac:dyDescent="0.35">
      <c r="A15" s="7">
        <v>42098</v>
      </c>
      <c r="B15" s="6">
        <v>14</v>
      </c>
      <c r="C15" s="3">
        <v>0.5</v>
      </c>
      <c r="D15" s="3" t="s">
        <v>57</v>
      </c>
      <c r="E15" s="3" t="s">
        <v>56</v>
      </c>
      <c r="F15" s="3"/>
      <c r="G15" s="25">
        <v>81.78</v>
      </c>
      <c r="H15" s="25">
        <v>0</v>
      </c>
      <c r="I15" s="25">
        <v>18.22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5">
        <v>2.3661503791809082</v>
      </c>
      <c r="P15" s="5">
        <v>40.968158721923828</v>
      </c>
      <c r="Q15" s="3">
        <v>0.20649134152542375</v>
      </c>
      <c r="R15" s="4">
        <f t="shared" si="0"/>
        <v>20.199977818875329</v>
      </c>
      <c r="S15" s="4">
        <f t="shared" si="1"/>
        <v>512.53679330959233</v>
      </c>
      <c r="T15" s="4">
        <f t="shared" si="2"/>
        <v>25.373136441301732</v>
      </c>
      <c r="U15" s="1">
        <f t="shared" si="3"/>
        <v>4.6268635586982683</v>
      </c>
      <c r="V15" s="1">
        <f t="shared" si="4"/>
        <v>0.66528669280481789</v>
      </c>
      <c r="W15" s="1"/>
      <c r="X15" s="1"/>
      <c r="Y15" s="1"/>
      <c r="Z15" s="1"/>
      <c r="AA15" s="1"/>
      <c r="AB15" s="3">
        <v>127.69340424365373</v>
      </c>
      <c r="AC15" s="3">
        <f t="shared" si="5"/>
        <v>2.1061684651994841</v>
      </c>
      <c r="AE15" s="6"/>
      <c r="AI15" s="6"/>
    </row>
    <row r="16" spans="1:35" s="2" customFormat="1" x14ac:dyDescent="0.35">
      <c r="A16" s="11">
        <v>42098</v>
      </c>
      <c r="B16" s="6">
        <v>15</v>
      </c>
      <c r="C16" s="6">
        <v>1</v>
      </c>
      <c r="D16" s="6" t="s">
        <v>55</v>
      </c>
      <c r="E16" s="6" t="s">
        <v>54</v>
      </c>
      <c r="F16" s="6"/>
      <c r="G16" s="26">
        <v>57.2</v>
      </c>
      <c r="H16" s="26">
        <v>0</v>
      </c>
      <c r="I16" s="26">
        <v>42.8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9">
        <v>2.3949358463287354</v>
      </c>
      <c r="P16" s="9">
        <v>40.182964324951172</v>
      </c>
      <c r="Q16" s="6">
        <v>0.1984559603448276</v>
      </c>
      <c r="R16" s="4">
        <f t="shared" si="0"/>
        <v>19.574689283489676</v>
      </c>
      <c r="S16" s="4">
        <f t="shared" si="1"/>
        <v>523.06814566023718</v>
      </c>
      <c r="T16" s="4">
        <f t="shared" si="2"/>
        <v>26.721657651108693</v>
      </c>
      <c r="U16" s="2">
        <f t="shared" si="3"/>
        <v>3.2783423488913073</v>
      </c>
      <c r="V16" s="2">
        <f t="shared" si="4"/>
        <v>0.5156543038625957</v>
      </c>
      <c r="AB16" s="6">
        <v>26.372059871703495</v>
      </c>
      <c r="AC16" s="6">
        <f t="shared" si="5"/>
        <v>1.4211440530386352</v>
      </c>
      <c r="AE16" s="6"/>
      <c r="AI16" s="6"/>
    </row>
    <row r="17" spans="1:35" s="2" customFormat="1" x14ac:dyDescent="0.35">
      <c r="A17" s="11">
        <v>42095</v>
      </c>
      <c r="B17" s="6">
        <v>16</v>
      </c>
      <c r="C17" s="6">
        <v>2.7</v>
      </c>
      <c r="D17" s="10" t="s">
        <v>18</v>
      </c>
      <c r="E17" s="10" t="s">
        <v>17</v>
      </c>
      <c r="F17" s="6"/>
      <c r="G17" s="26">
        <v>86.4</v>
      </c>
      <c r="H17" s="26">
        <v>0</v>
      </c>
      <c r="I17" s="26">
        <v>13.6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9">
        <v>1.7630921602249146</v>
      </c>
      <c r="P17" s="9">
        <v>35.768714904785156</v>
      </c>
      <c r="Q17" s="6">
        <v>0.1783128192857143</v>
      </c>
      <c r="R17" s="4">
        <f t="shared" si="0"/>
        <v>23.668738555103424</v>
      </c>
      <c r="S17" s="4">
        <f t="shared" si="1"/>
        <v>518.20454566404374</v>
      </c>
      <c r="T17" s="4">
        <f t="shared" si="2"/>
        <v>21.894050012746</v>
      </c>
      <c r="U17" s="2">
        <f t="shared" si="3"/>
        <v>8.1059499872540002</v>
      </c>
      <c r="V17" s="2">
        <f t="shared" si="4"/>
        <v>0.90880391986871167</v>
      </c>
      <c r="X17" s="6">
        <v>10637.333333333334</v>
      </c>
      <c r="Y17" s="6">
        <v>279.55555555555554</v>
      </c>
      <c r="Z17" s="6">
        <v>12.666666666666666</v>
      </c>
      <c r="AB17" s="6">
        <v>127.25478370524702</v>
      </c>
      <c r="AC17" s="6">
        <f t="shared" si="5"/>
        <v>2.1046741171207213</v>
      </c>
      <c r="AE17" s="6"/>
      <c r="AI17" s="6"/>
    </row>
    <row r="18" spans="1:35" s="2" customFormat="1" x14ac:dyDescent="0.35">
      <c r="A18" s="7">
        <v>42094</v>
      </c>
      <c r="B18" s="6">
        <v>17</v>
      </c>
      <c r="C18" s="3">
        <v>5.8</v>
      </c>
      <c r="D18" s="8" t="s">
        <v>4</v>
      </c>
      <c r="E18" s="8" t="s">
        <v>3</v>
      </c>
      <c r="F18" s="3" t="s">
        <v>2</v>
      </c>
      <c r="G18" s="25">
        <v>5.2</v>
      </c>
      <c r="H18" s="25">
        <v>0</v>
      </c>
      <c r="I18" s="25">
        <v>94.8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5">
        <v>2.3365390300750732</v>
      </c>
      <c r="P18" s="5">
        <v>39.181655883789063</v>
      </c>
      <c r="Q18" s="3">
        <v>0.20863615026737964</v>
      </c>
      <c r="R18" s="4">
        <f t="shared" si="0"/>
        <v>19.563949617803665</v>
      </c>
      <c r="S18" s="4">
        <f t="shared" si="1"/>
        <v>485.14736094425575</v>
      </c>
      <c r="T18" s="4">
        <f t="shared" si="2"/>
        <v>24.798027516016504</v>
      </c>
      <c r="U18" s="1">
        <f t="shared" si="3"/>
        <v>5.2019724839834964</v>
      </c>
      <c r="V18" s="1">
        <f t="shared" si="4"/>
        <v>0.71616805064998534</v>
      </c>
      <c r="W18" s="1"/>
      <c r="X18" s="3">
        <v>7589.333333333333</v>
      </c>
      <c r="Y18" s="3">
        <v>232</v>
      </c>
      <c r="Z18" s="3">
        <v>10.666666666666666</v>
      </c>
      <c r="AA18" s="1"/>
      <c r="AB18" s="3">
        <v>24.782060419979167</v>
      </c>
      <c r="AC18" s="3">
        <f t="shared" si="5"/>
        <v>1.3941374114761855</v>
      </c>
      <c r="AE18" s="6"/>
      <c r="AI18" s="6"/>
    </row>
    <row r="19" spans="1:35" s="2" customFormat="1" x14ac:dyDescent="0.35">
      <c r="A19" s="11">
        <v>42094</v>
      </c>
      <c r="B19" s="6">
        <v>18</v>
      </c>
      <c r="C19" s="6">
        <v>1.7</v>
      </c>
      <c r="D19" s="10" t="s">
        <v>36</v>
      </c>
      <c r="E19" s="10" t="s">
        <v>35</v>
      </c>
      <c r="F19" s="6" t="s">
        <v>34</v>
      </c>
      <c r="G19" s="26">
        <v>65.290000000000006</v>
      </c>
      <c r="H19" s="26">
        <v>0</v>
      </c>
      <c r="I19" s="26">
        <v>34.71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9">
        <v>2.5741512775421143</v>
      </c>
      <c r="P19" s="9">
        <v>39.926631927490234</v>
      </c>
      <c r="Q19" s="6">
        <v>0.22940753497109828</v>
      </c>
      <c r="R19" s="4">
        <f t="shared" si="0"/>
        <v>18.095700508537753</v>
      </c>
      <c r="S19" s="4">
        <f t="shared" si="1"/>
        <v>449.60946535174151</v>
      </c>
      <c r="T19" s="4">
        <f t="shared" si="2"/>
        <v>24.846203944390592</v>
      </c>
      <c r="U19" s="2">
        <f t="shared" si="3"/>
        <v>5.1537960556094085</v>
      </c>
      <c r="V19" s="2">
        <f t="shared" si="4"/>
        <v>0.71212722879076951</v>
      </c>
      <c r="X19" s="6">
        <v>7296</v>
      </c>
      <c r="Y19" s="6">
        <v>304</v>
      </c>
      <c r="Z19" s="6">
        <v>12</v>
      </c>
      <c r="AB19" s="6">
        <v>33.828609024617577</v>
      </c>
      <c r="AC19" s="6">
        <f t="shared" si="5"/>
        <v>1.5292841406980451</v>
      </c>
      <c r="AE19" s="6"/>
      <c r="AI19" s="6"/>
    </row>
    <row r="20" spans="1:35" s="2" customFormat="1" x14ac:dyDescent="0.35">
      <c r="A20" s="11">
        <v>42094</v>
      </c>
      <c r="B20" s="6">
        <v>19</v>
      </c>
      <c r="C20" s="6">
        <v>1.6</v>
      </c>
      <c r="D20" s="10" t="s">
        <v>41</v>
      </c>
      <c r="E20" s="10" t="s">
        <v>40</v>
      </c>
      <c r="F20" s="6"/>
      <c r="G20" s="26">
        <v>90.78</v>
      </c>
      <c r="H20" s="26">
        <v>0</v>
      </c>
      <c r="I20" s="26">
        <v>9.2200000000000006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9">
        <v>2.0154707431793213</v>
      </c>
      <c r="P20" s="9">
        <v>39.436836242675781</v>
      </c>
      <c r="Q20" s="6">
        <v>0.17387008957219244</v>
      </c>
      <c r="R20" s="4">
        <f t="shared" si="0"/>
        <v>22.828236251419582</v>
      </c>
      <c r="S20" s="4">
        <f t="shared" si="1"/>
        <v>585.94605821843538</v>
      </c>
      <c r="T20" s="4">
        <f t="shared" si="2"/>
        <v>25.66760093793922</v>
      </c>
      <c r="U20" s="2">
        <f t="shared" si="3"/>
        <v>4.3323990620607802</v>
      </c>
      <c r="V20" s="2">
        <f t="shared" si="4"/>
        <v>0.63672845313998183</v>
      </c>
      <c r="X20" s="6">
        <v>7356</v>
      </c>
      <c r="Y20" s="6">
        <v>191.77777777777777</v>
      </c>
      <c r="Z20" s="6">
        <v>12.888888888888889</v>
      </c>
      <c r="AB20" s="6">
        <v>73.46894018312409</v>
      </c>
      <c r="AC20" s="6">
        <f t="shared" si="5"/>
        <v>1.866103775029611</v>
      </c>
      <c r="AE20" s="3"/>
      <c r="AI20" s="6"/>
    </row>
    <row r="21" spans="1:35" s="2" customFormat="1" x14ac:dyDescent="0.35">
      <c r="A21" s="11">
        <v>42094</v>
      </c>
      <c r="B21" s="6">
        <v>20</v>
      </c>
      <c r="C21" s="6">
        <v>3</v>
      </c>
      <c r="D21" s="10" t="s">
        <v>16</v>
      </c>
      <c r="E21" s="10" t="s">
        <v>15</v>
      </c>
      <c r="F21" s="6" t="s">
        <v>14</v>
      </c>
      <c r="G21" s="26">
        <v>27.02</v>
      </c>
      <c r="H21" s="26">
        <v>0</v>
      </c>
      <c r="I21" s="26">
        <v>72.98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9">
        <v>2.1033034324645996</v>
      </c>
      <c r="P21" s="9">
        <v>41.705089569091797</v>
      </c>
      <c r="Q21" s="6">
        <v>0.19169600906735751</v>
      </c>
      <c r="R21" s="4">
        <f t="shared" si="0"/>
        <v>23.133104372674019</v>
      </c>
      <c r="S21" s="4">
        <f t="shared" si="1"/>
        <v>562.02603579311074</v>
      </c>
      <c r="T21" s="4">
        <f t="shared" si="2"/>
        <v>24.295314054649925</v>
      </c>
      <c r="U21" s="2">
        <f t="shared" si="3"/>
        <v>5.7046859453500751</v>
      </c>
      <c r="V21" s="2">
        <f t="shared" si="4"/>
        <v>0.75623174061124576</v>
      </c>
      <c r="X21" s="6">
        <v>1929.3333333333333</v>
      </c>
      <c r="Y21" s="6">
        <v>173.66666666666666</v>
      </c>
      <c r="Z21" s="6">
        <v>11.333333333333334</v>
      </c>
      <c r="AB21" s="6">
        <v>31.79998903448654</v>
      </c>
      <c r="AC21" s="6">
        <f t="shared" si="5"/>
        <v>1.5024269702277406</v>
      </c>
      <c r="AE21" s="3"/>
      <c r="AF21" s="1"/>
      <c r="AI21" s="3"/>
    </row>
    <row r="22" spans="1:35" x14ac:dyDescent="0.35">
      <c r="A22" s="11">
        <v>42097</v>
      </c>
      <c r="B22" s="6">
        <v>21</v>
      </c>
      <c r="C22" s="6">
        <v>1.4</v>
      </c>
      <c r="D22" s="10" t="s">
        <v>44</v>
      </c>
      <c r="E22" s="10" t="s">
        <v>43</v>
      </c>
      <c r="F22" s="6" t="s">
        <v>42</v>
      </c>
      <c r="G22" s="30">
        <v>31.84</v>
      </c>
      <c r="H22" s="30">
        <v>0.41</v>
      </c>
      <c r="I22" s="30">
        <v>45.31</v>
      </c>
      <c r="J22" s="30"/>
      <c r="K22" s="30">
        <v>4.08</v>
      </c>
      <c r="L22" s="30">
        <v>8.16</v>
      </c>
      <c r="M22" s="30">
        <f>1.63+0.41+2.45</f>
        <v>4.49</v>
      </c>
      <c r="N22" s="30">
        <f>0.41+0.41+2.45+0.82+0.82</f>
        <v>4.91</v>
      </c>
      <c r="O22" s="6">
        <v>2.1197529792785645</v>
      </c>
      <c r="P22" s="6">
        <v>35.922142028808594</v>
      </c>
      <c r="Q22" s="6">
        <v>0.1872465766010028</v>
      </c>
      <c r="R22" s="4">
        <f t="shared" si="0"/>
        <v>19.77077806232877</v>
      </c>
      <c r="S22" s="4">
        <f t="shared" si="1"/>
        <v>495.59713503065751</v>
      </c>
      <c r="T22" s="4">
        <f t="shared" si="2"/>
        <v>25.067153830175659</v>
      </c>
      <c r="U22" s="2">
        <f t="shared" si="3"/>
        <v>4.9328461698243409</v>
      </c>
      <c r="V22" s="2">
        <f t="shared" si="4"/>
        <v>0.69309757225554858</v>
      </c>
      <c r="W22" s="2"/>
      <c r="X22" s="27">
        <v>4090.2</v>
      </c>
      <c r="Y22" s="27">
        <v>161</v>
      </c>
      <c r="Z22" s="27">
        <v>9.6923076923076916</v>
      </c>
      <c r="AA22" s="2"/>
      <c r="AB22" s="6">
        <v>111.29996162070292</v>
      </c>
      <c r="AC22" s="6">
        <f t="shared" si="5"/>
        <v>2.0464950145780163</v>
      </c>
      <c r="AE22" s="3"/>
      <c r="AI22" s="3"/>
    </row>
    <row r="23" spans="1:35" x14ac:dyDescent="0.35">
      <c r="A23" s="11">
        <v>42096</v>
      </c>
      <c r="B23" s="6">
        <v>22</v>
      </c>
      <c r="C23" s="6">
        <v>1</v>
      </c>
      <c r="D23" s="10" t="s">
        <v>50</v>
      </c>
      <c r="E23" s="10" t="s">
        <v>49</v>
      </c>
      <c r="F23" s="6" t="s">
        <v>48</v>
      </c>
      <c r="G23" s="26">
        <v>56.79</v>
      </c>
      <c r="H23" s="26">
        <v>4.7699999999999996</v>
      </c>
      <c r="I23" s="26">
        <v>40.159999999999997</v>
      </c>
      <c r="J23" s="26">
        <v>0</v>
      </c>
      <c r="K23" s="26">
        <v>0</v>
      </c>
      <c r="L23" s="26">
        <v>0.08</v>
      </c>
      <c r="M23" s="26">
        <v>0.16</v>
      </c>
      <c r="N23" s="26">
        <v>0.56999999999999995</v>
      </c>
      <c r="O23" s="6">
        <v>1.9904229640960693</v>
      </c>
      <c r="P23" s="6">
        <v>34.536440713065012</v>
      </c>
      <c r="Q23" s="6">
        <v>0.19058412424110638</v>
      </c>
      <c r="R23" s="4">
        <f t="shared" si="0"/>
        <v>20.243191970778412</v>
      </c>
      <c r="S23" s="4">
        <f t="shared" si="1"/>
        <v>468.13520729502579</v>
      </c>
      <c r="T23" s="4">
        <f t="shared" si="2"/>
        <v>23.125562805055225</v>
      </c>
      <c r="U23" s="2">
        <f t="shared" si="3"/>
        <v>6.8744371949447753</v>
      </c>
      <c r="V23" s="2">
        <f t="shared" si="4"/>
        <v>0.83723714859175946</v>
      </c>
      <c r="W23" s="2"/>
      <c r="X23" s="27">
        <v>4832</v>
      </c>
      <c r="Y23" s="27">
        <v>179.30769230769232</v>
      </c>
      <c r="Z23" s="27">
        <v>10.5</v>
      </c>
      <c r="AA23" s="2"/>
      <c r="AB23" s="6">
        <v>40.462744668019084</v>
      </c>
      <c r="AC23" s="6">
        <f t="shared" si="5"/>
        <v>1.607055338487845</v>
      </c>
      <c r="AE23" s="3"/>
      <c r="AI23" s="3"/>
    </row>
    <row r="24" spans="1:35" x14ac:dyDescent="0.35">
      <c r="A24" s="11">
        <v>42095</v>
      </c>
      <c r="B24" s="6">
        <v>23</v>
      </c>
      <c r="C24" s="6">
        <v>1.6</v>
      </c>
      <c r="D24" s="10" t="s">
        <v>39</v>
      </c>
      <c r="E24" s="10" t="s">
        <v>38</v>
      </c>
      <c r="F24" s="6" t="s">
        <v>37</v>
      </c>
      <c r="G24" s="31">
        <v>10.220000000000001</v>
      </c>
      <c r="H24" s="31"/>
      <c r="I24" s="31">
        <v>86.56</v>
      </c>
      <c r="J24" s="31"/>
      <c r="K24" s="31"/>
      <c r="L24" s="31">
        <v>1.08</v>
      </c>
      <c r="M24" s="31">
        <v>1.61</v>
      </c>
      <c r="N24" s="31">
        <v>0.54</v>
      </c>
      <c r="O24" s="6">
        <v>2.2766798973083495</v>
      </c>
      <c r="P24" s="6">
        <v>34.237026214599609</v>
      </c>
      <c r="Q24" s="6">
        <v>0.19463335571869242</v>
      </c>
      <c r="R24" s="4">
        <f t="shared" si="0"/>
        <v>17.544494198587103</v>
      </c>
      <c r="S24" s="4">
        <f t="shared" si="1"/>
        <v>454.42185758855561</v>
      </c>
      <c r="T24" s="4">
        <f t="shared" si="2"/>
        <v>25.901109057059696</v>
      </c>
      <c r="U24" s="2">
        <f t="shared" si="3"/>
        <v>4.0988909429403044</v>
      </c>
      <c r="V24" s="2">
        <f t="shared" si="4"/>
        <v>0.6126663634227929</v>
      </c>
      <c r="W24" s="2"/>
      <c r="X24" s="6">
        <v>15689.6</v>
      </c>
      <c r="Y24" s="6">
        <v>264.5</v>
      </c>
      <c r="Z24" s="6">
        <v>14.2</v>
      </c>
      <c r="AA24" s="2"/>
      <c r="AB24" s="6">
        <v>89.489555348429192</v>
      </c>
      <c r="AC24" s="6">
        <f t="shared" si="5"/>
        <v>1.9517723501847162</v>
      </c>
      <c r="AE24" s="3"/>
      <c r="AI24" s="3"/>
    </row>
    <row r="25" spans="1:35" x14ac:dyDescent="0.35">
      <c r="A25" s="7">
        <v>42098</v>
      </c>
      <c r="B25" s="6" t="s">
        <v>87</v>
      </c>
      <c r="C25" s="3">
        <v>8.8000000000000007</v>
      </c>
      <c r="D25" s="3" t="s">
        <v>1</v>
      </c>
      <c r="E25" s="3" t="s">
        <v>0</v>
      </c>
      <c r="F25" s="3"/>
      <c r="G25" s="25">
        <v>21.72</v>
      </c>
      <c r="H25" s="25">
        <v>0</v>
      </c>
      <c r="I25" s="25">
        <v>59.84</v>
      </c>
      <c r="J25" s="25">
        <v>0</v>
      </c>
      <c r="K25" s="25">
        <v>0</v>
      </c>
      <c r="L25" s="25">
        <v>0.82</v>
      </c>
      <c r="M25" s="25">
        <v>1.64</v>
      </c>
      <c r="N25" s="25">
        <f>2.05+0.41+13.52</f>
        <v>15.98</v>
      </c>
      <c r="O25" s="5">
        <v>2.2967746257781982</v>
      </c>
      <c r="P25" s="5">
        <v>37.713863372802734</v>
      </c>
      <c r="Q25" s="3">
        <v>0.17961163545918366</v>
      </c>
      <c r="R25" s="4">
        <f t="shared" si="0"/>
        <v>19.157085233542169</v>
      </c>
      <c r="S25" s="4">
        <f t="shared" si="1"/>
        <v>542.43412533193361</v>
      </c>
      <c r="T25" s="4">
        <f t="shared" si="2"/>
        <v>28.315065612496468</v>
      </c>
      <c r="U25" s="1">
        <f t="shared" si="3"/>
        <v>1.6849343875035316</v>
      </c>
      <c r="V25" s="1">
        <f t="shared" si="4"/>
        <v>0.22658299381272057</v>
      </c>
      <c r="X25" s="3">
        <v>5140.666666666667</v>
      </c>
      <c r="Y25" s="3">
        <v>182.5</v>
      </c>
      <c r="Z25" s="3">
        <v>8.4</v>
      </c>
      <c r="AB25" s="3">
        <v>25.275508525686718</v>
      </c>
      <c r="AC25" s="3">
        <f t="shared" si="5"/>
        <v>1.4026999020544515</v>
      </c>
      <c r="AE25" s="3"/>
      <c r="AI25" s="3"/>
    </row>
    <row r="26" spans="1:35" x14ac:dyDescent="0.35">
      <c r="A26" s="11">
        <v>42098</v>
      </c>
      <c r="B26" s="6" t="s">
        <v>86</v>
      </c>
      <c r="C26" s="6">
        <v>1.8</v>
      </c>
      <c r="D26" s="6" t="s">
        <v>1</v>
      </c>
      <c r="E26" s="6" t="s">
        <v>0</v>
      </c>
      <c r="F26" s="6" t="s">
        <v>30</v>
      </c>
      <c r="G26" s="26">
        <v>45.71</v>
      </c>
      <c r="H26" s="26">
        <v>0</v>
      </c>
      <c r="I26" s="26">
        <v>35.1</v>
      </c>
      <c r="J26" s="26">
        <v>0</v>
      </c>
      <c r="K26" s="26">
        <v>0</v>
      </c>
      <c r="L26" s="26">
        <v>2.4500000000000002</v>
      </c>
      <c r="M26" s="26">
        <v>0</v>
      </c>
      <c r="N26" s="26">
        <f>0.41+15.51+0.41</f>
        <v>16.329999999999998</v>
      </c>
      <c r="O26" s="9">
        <v>2.2319791316986084</v>
      </c>
      <c r="P26" s="9">
        <v>39.203269958496094</v>
      </c>
      <c r="Q26" s="6">
        <v>0.1881693067839196</v>
      </c>
      <c r="R26" s="4">
        <f t="shared" si="0"/>
        <v>20.491745480659876</v>
      </c>
      <c r="S26" s="4">
        <f t="shared" si="1"/>
        <v>538.21271805898436</v>
      </c>
      <c r="T26" s="4">
        <f t="shared" si="2"/>
        <v>26.264854722451531</v>
      </c>
      <c r="U26" s="2">
        <f t="shared" si="3"/>
        <v>3.7351452775484688</v>
      </c>
      <c r="V26" s="2">
        <f t="shared" si="4"/>
        <v>0.57230749825600413</v>
      </c>
      <c r="W26" s="2"/>
      <c r="X26" s="6">
        <v>3109.3333333333335</v>
      </c>
      <c r="Y26" s="6">
        <v>106.55555555555556</v>
      </c>
      <c r="Z26" s="6">
        <v>9.8888888888888893</v>
      </c>
      <c r="AA26" s="2"/>
      <c r="AB26" s="6">
        <v>59.323427819507657</v>
      </c>
      <c r="AC26" s="6">
        <f t="shared" si="5"/>
        <v>1.773226237435354</v>
      </c>
      <c r="AI26" s="3"/>
    </row>
    <row r="27" spans="1:35" x14ac:dyDescent="0.35">
      <c r="A27" s="3"/>
      <c r="B27" s="6"/>
      <c r="C27" s="3"/>
      <c r="D27" s="3"/>
      <c r="E27" s="3"/>
      <c r="F27" s="3"/>
    </row>
  </sheetData>
  <sortState xmlns:xlrd2="http://schemas.microsoft.com/office/spreadsheetml/2017/richdata2" ref="A3:AC27">
    <sortCondition ref="B3:B2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69337-40D5-421A-88DF-38C50D08F13C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data</vt:lpstr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Campbell</dc:creator>
  <cp:lastModifiedBy>justc</cp:lastModifiedBy>
  <dcterms:created xsi:type="dcterms:W3CDTF">2015-10-09T14:56:00Z</dcterms:created>
  <dcterms:modified xsi:type="dcterms:W3CDTF">2021-01-08T20:21:05Z</dcterms:modified>
</cp:coreProperties>
</file>