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nnées perso\Documents\Recherche\Deuxième confinement\Article myologie Rhinos\"/>
    </mc:Choice>
  </mc:AlternateContent>
  <xr:revisionPtr revIDLastSave="0" documentId="13_ncr:1_{1192766C-8005-4F28-AE5D-530BC93079C7}" xr6:coauthVersionLast="45" xr6:coauthVersionMax="45" xr10:uidLastSave="{00000000-0000-0000-0000-000000000000}"/>
  <bookViews>
    <workbookView xWindow="28680" yWindow="-120" windowWidth="20640" windowHeight="11160" xr2:uid="{00000000-000D-0000-FFFF-FFFF00000000}"/>
  </bookViews>
  <sheets>
    <sheet name="Rhinoceros muscular 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" l="1"/>
  <c r="I3" i="1"/>
  <c r="AM47" i="1" l="1"/>
  <c r="AM48" i="1"/>
  <c r="AM49" i="1"/>
  <c r="AM50" i="1"/>
  <c r="AM53" i="1"/>
  <c r="AM54" i="1"/>
  <c r="AM58" i="1"/>
  <c r="AM59" i="1"/>
  <c r="AM60" i="1"/>
  <c r="AM61" i="1"/>
  <c r="AM62" i="1"/>
  <c r="AM63" i="1"/>
  <c r="AM64" i="1"/>
  <c r="AM67" i="1"/>
  <c r="AM68" i="1"/>
  <c r="AM71" i="1"/>
  <c r="AM72" i="1"/>
  <c r="AM75" i="1"/>
  <c r="AM76" i="1"/>
  <c r="AM77" i="1"/>
  <c r="AM80" i="1"/>
  <c r="AM81" i="1"/>
  <c r="AM46" i="1"/>
  <c r="AM45" i="1"/>
  <c r="AM5" i="1"/>
  <c r="AM6" i="1"/>
  <c r="AM7" i="1"/>
  <c r="AM8" i="1"/>
  <c r="AM9" i="1"/>
  <c r="AM12" i="1"/>
  <c r="AM13" i="1"/>
  <c r="AM14" i="1"/>
  <c r="AM15" i="1"/>
  <c r="AM16" i="1"/>
  <c r="AM17" i="1"/>
  <c r="AM18" i="1"/>
  <c r="AM19" i="1"/>
  <c r="AM20" i="1"/>
  <c r="AM23" i="1"/>
  <c r="AM24" i="1"/>
  <c r="AM25" i="1"/>
  <c r="AM26" i="1"/>
  <c r="AM27" i="1"/>
  <c r="AM28" i="1"/>
  <c r="AM29" i="1"/>
  <c r="AM30" i="1"/>
  <c r="AM34" i="1"/>
  <c r="AM35" i="1"/>
  <c r="AM36" i="1"/>
  <c r="AM37" i="1"/>
  <c r="AM38" i="1"/>
  <c r="AM40" i="1"/>
  <c r="AM41" i="1"/>
  <c r="AM42" i="1"/>
  <c r="AM4" i="1"/>
  <c r="AM3" i="1"/>
  <c r="AC49" i="1"/>
  <c r="AC50" i="1"/>
  <c r="AC51" i="1"/>
  <c r="AC52" i="1"/>
  <c r="AC53" i="1"/>
  <c r="AC54" i="1"/>
  <c r="AC58" i="1"/>
  <c r="AC60" i="1"/>
  <c r="AC61" i="1"/>
  <c r="AC62" i="1"/>
  <c r="AC63" i="1"/>
  <c r="AC64" i="1"/>
  <c r="AC67" i="1"/>
  <c r="AC68" i="1"/>
  <c r="AC71" i="1"/>
  <c r="AC72" i="1"/>
  <c r="AC73" i="1"/>
  <c r="AC74" i="1"/>
  <c r="AC76" i="1"/>
  <c r="AC77" i="1"/>
  <c r="AC83" i="1"/>
  <c r="AC82" i="1"/>
  <c r="AC84" i="1"/>
  <c r="AC85" i="1"/>
  <c r="AC46" i="1"/>
  <c r="AC45" i="1"/>
  <c r="AC5" i="1"/>
  <c r="AC12" i="1"/>
  <c r="AC15" i="1"/>
  <c r="AC16" i="1"/>
  <c r="AC17" i="1"/>
  <c r="AC18" i="1"/>
  <c r="AC19" i="1"/>
  <c r="AC20" i="1"/>
  <c r="AC21" i="1"/>
  <c r="AC22" i="1"/>
  <c r="AC23" i="1"/>
  <c r="AC25" i="1"/>
  <c r="AC26" i="1"/>
  <c r="AC27" i="1"/>
  <c r="AC29" i="1"/>
  <c r="AC30" i="1"/>
  <c r="AC31" i="1"/>
  <c r="AC33" i="1"/>
  <c r="AC34" i="1"/>
  <c r="AC35" i="1"/>
  <c r="AC37" i="1"/>
  <c r="AC38" i="1"/>
  <c r="AC40" i="1"/>
  <c r="AC41" i="1"/>
  <c r="AC42" i="1"/>
  <c r="AC4" i="1"/>
  <c r="AC3" i="1"/>
  <c r="S47" i="1"/>
  <c r="S48" i="1"/>
  <c r="S49" i="1"/>
  <c r="S50" i="1"/>
  <c r="S51" i="1"/>
  <c r="S52" i="1"/>
  <c r="S53" i="1"/>
  <c r="S54" i="1"/>
  <c r="S58" i="1"/>
  <c r="S59" i="1"/>
  <c r="S60" i="1"/>
  <c r="S61" i="1"/>
  <c r="S62" i="1"/>
  <c r="S63" i="1"/>
  <c r="S64" i="1"/>
  <c r="S67" i="1"/>
  <c r="S68" i="1"/>
  <c r="S71" i="1"/>
  <c r="S72" i="1"/>
  <c r="S73" i="1"/>
  <c r="S74" i="1"/>
  <c r="S76" i="1"/>
  <c r="S77" i="1"/>
  <c r="S80" i="1"/>
  <c r="S83" i="1"/>
  <c r="S82" i="1"/>
  <c r="S46" i="1"/>
  <c r="S45" i="1"/>
  <c r="S5" i="1"/>
  <c r="S6" i="1"/>
  <c r="S7" i="1"/>
  <c r="S8" i="1"/>
  <c r="S10" i="1"/>
  <c r="S11" i="1"/>
  <c r="S12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9" i="1"/>
  <c r="S30" i="1"/>
  <c r="S32" i="1"/>
  <c r="S33" i="1"/>
  <c r="S34" i="1"/>
  <c r="S35" i="1"/>
  <c r="S36" i="1"/>
  <c r="S37" i="1"/>
  <c r="S38" i="1"/>
  <c r="S39" i="1"/>
  <c r="S40" i="1"/>
  <c r="S41" i="1"/>
  <c r="S43" i="1"/>
  <c r="S44" i="1"/>
  <c r="S3" i="1"/>
  <c r="I46" i="1"/>
  <c r="I47" i="1"/>
  <c r="I48" i="1"/>
  <c r="I49" i="1"/>
  <c r="I51" i="1"/>
  <c r="I53" i="1"/>
  <c r="I54" i="1"/>
  <c r="I55" i="1"/>
  <c r="I56" i="1"/>
  <c r="I57" i="1"/>
  <c r="I58" i="1"/>
  <c r="I59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3" i="1"/>
  <c r="I82" i="1"/>
  <c r="I84" i="1"/>
  <c r="I85" i="1"/>
  <c r="I45" i="1"/>
  <c r="I4" i="1"/>
  <c r="I5" i="1"/>
  <c r="I6" i="1"/>
  <c r="I7" i="1"/>
  <c r="I8" i="1"/>
  <c r="I9" i="1"/>
  <c r="I10" i="1"/>
  <c r="I11" i="1"/>
  <c r="I12" i="1"/>
  <c r="I16" i="1"/>
  <c r="I17" i="1"/>
  <c r="I18" i="1"/>
  <c r="I19" i="1"/>
  <c r="I20" i="1"/>
  <c r="I21" i="1"/>
  <c r="I22" i="1"/>
  <c r="I23" i="1"/>
  <c r="I24" i="1"/>
  <c r="I25" i="1"/>
  <c r="I27" i="1"/>
  <c r="I29" i="1"/>
  <c r="I30" i="1"/>
  <c r="I32" i="1"/>
  <c r="I33" i="1"/>
  <c r="I34" i="1"/>
  <c r="I35" i="1"/>
  <c r="I36" i="1"/>
  <c r="I37" i="1"/>
  <c r="I38" i="1"/>
  <c r="I39" i="1"/>
  <c r="I41" i="1"/>
  <c r="I43" i="1"/>
  <c r="I44" i="1"/>
</calcChain>
</file>

<file path=xl/sharedStrings.xml><?xml version="1.0" encoding="utf-8"?>
<sst xmlns="http://schemas.openxmlformats.org/spreadsheetml/2006/main" count="323" uniqueCount="240">
  <si>
    <t>SSP</t>
  </si>
  <si>
    <t>ISP</t>
  </si>
  <si>
    <t>DL</t>
  </si>
  <si>
    <t>DLA</t>
  </si>
  <si>
    <t>DLS</t>
  </si>
  <si>
    <t>TLo</t>
  </si>
  <si>
    <t>TLa</t>
  </si>
  <si>
    <t>TM</t>
  </si>
  <si>
    <t>PC</t>
  </si>
  <si>
    <t>PCD</t>
  </si>
  <si>
    <t>PCT</t>
  </si>
  <si>
    <t>PAS</t>
  </si>
  <si>
    <t>OT</t>
  </si>
  <si>
    <t>BC</t>
  </si>
  <si>
    <t>LD</t>
  </si>
  <si>
    <t>SV</t>
  </si>
  <si>
    <t>SVC</t>
  </si>
  <si>
    <t>SVT</t>
  </si>
  <si>
    <t>TP</t>
  </si>
  <si>
    <t>TRS</t>
  </si>
  <si>
    <t>SSC</t>
  </si>
  <si>
    <t>CB</t>
  </si>
  <si>
    <t>BB</t>
  </si>
  <si>
    <t>BR</t>
  </si>
  <si>
    <t>RHB</t>
  </si>
  <si>
    <t>ECR</t>
  </si>
  <si>
    <t>EDC</t>
  </si>
  <si>
    <t>EDLaF</t>
  </si>
  <si>
    <t>FCR</t>
  </si>
  <si>
    <t>FCU</t>
  </si>
  <si>
    <t>FDSF</t>
  </si>
  <si>
    <t>FDPF</t>
  </si>
  <si>
    <t>TFA</t>
  </si>
  <si>
    <t>VL</t>
  </si>
  <si>
    <t>VM</t>
  </si>
  <si>
    <t>RF</t>
  </si>
  <si>
    <t>ST</t>
  </si>
  <si>
    <t>SM</t>
  </si>
  <si>
    <t>GSP</t>
  </si>
  <si>
    <t>GMD</t>
  </si>
  <si>
    <t>GPF</t>
  </si>
  <si>
    <t>PMJ</t>
  </si>
  <si>
    <t>PMN</t>
  </si>
  <si>
    <t>IL</t>
  </si>
  <si>
    <t>OG</t>
  </si>
  <si>
    <t>TFL</t>
  </si>
  <si>
    <t>ADD</t>
  </si>
  <si>
    <t>SRT</t>
  </si>
  <si>
    <t>GRC</t>
  </si>
  <si>
    <t>GC</t>
  </si>
  <si>
    <t>GCL</t>
  </si>
  <si>
    <t>GCM</t>
  </si>
  <si>
    <t>EDLo</t>
  </si>
  <si>
    <t>EDLaH</t>
  </si>
  <si>
    <t>FD</t>
  </si>
  <si>
    <t>TCR</t>
  </si>
  <si>
    <t>PP</t>
  </si>
  <si>
    <t>FDSH</t>
  </si>
  <si>
    <t>FDPH</t>
  </si>
  <si>
    <t>PCSA (cm^2)</t>
  </si>
  <si>
    <t>GB</t>
  </si>
  <si>
    <t>ECO</t>
  </si>
  <si>
    <t>PTN</t>
  </si>
  <si>
    <t>Fore</t>
  </si>
  <si>
    <t>Hind</t>
  </si>
  <si>
    <t>FDPF - U</t>
  </si>
  <si>
    <t>FDPH - H</t>
  </si>
  <si>
    <t>TPC</t>
  </si>
  <si>
    <t>TPT</t>
  </si>
  <si>
    <t>BRA</t>
  </si>
  <si>
    <t>Supraspinatus</t>
  </si>
  <si>
    <t>Infraspinatus</t>
  </si>
  <si>
    <t>Trapezius</t>
  </si>
  <si>
    <t>Subscapularis</t>
  </si>
  <si>
    <t>Teres major</t>
  </si>
  <si>
    <t>Flexor carpi ulnaris</t>
  </si>
  <si>
    <t>Brachialis</t>
  </si>
  <si>
    <t>Pennation (°)</t>
  </si>
  <si>
    <t>Tendon mass (g)</t>
  </si>
  <si>
    <t>Tendon length (mm)</t>
  </si>
  <si>
    <t>Muscle name</t>
  </si>
  <si>
    <t>Extensor carpi radialis</t>
  </si>
  <si>
    <t>Brachioradialis</t>
  </si>
  <si>
    <t>Latissimus dorsi</t>
  </si>
  <si>
    <t>Rhomboideus</t>
  </si>
  <si>
    <t>Brachiocephalicus</t>
  </si>
  <si>
    <t>Anconeus</t>
  </si>
  <si>
    <t>ANC</t>
  </si>
  <si>
    <t>Missing</t>
  </si>
  <si>
    <t>Biceps brachi</t>
  </si>
  <si>
    <t>TLo Accessory</t>
  </si>
  <si>
    <t>UL</t>
  </si>
  <si>
    <t>PTN - large</t>
  </si>
  <si>
    <t>PTN - small</t>
  </si>
  <si>
    <t xml:space="preserve"> </t>
  </si>
  <si>
    <t>Gracilis</t>
  </si>
  <si>
    <t>Popliteus</t>
  </si>
  <si>
    <t>Psoas minor</t>
  </si>
  <si>
    <t>Gluteobiceps</t>
  </si>
  <si>
    <t>Vastus medialis</t>
  </si>
  <si>
    <t>Rectus femoris</t>
  </si>
  <si>
    <t>Vastus lateralis</t>
  </si>
  <si>
    <t>Pectineus</t>
  </si>
  <si>
    <t>Semimembranosus</t>
  </si>
  <si>
    <t>Semitendinosus</t>
  </si>
  <si>
    <t>Sartorius</t>
  </si>
  <si>
    <t>Gluteus medialis</t>
  </si>
  <si>
    <t>Gluteus superficialis</t>
  </si>
  <si>
    <t>Psoas major</t>
  </si>
  <si>
    <t>Volume (cm^3)</t>
  </si>
  <si>
    <t>Maximal isometric force (N)</t>
  </si>
  <si>
    <t>Normalized maximal isometric force (%)</t>
  </si>
  <si>
    <r>
      <t xml:space="preserve">Neonate </t>
    </r>
    <r>
      <rPr>
        <b/>
        <i/>
        <sz val="14"/>
        <color theme="1"/>
        <rFont val="Calibri"/>
        <family val="2"/>
        <scheme val="minor"/>
      </rPr>
      <t>Rhinoceros unicornis</t>
    </r>
  </si>
  <si>
    <r>
      <t xml:space="preserve">Adult </t>
    </r>
    <r>
      <rPr>
        <b/>
        <i/>
        <sz val="14"/>
        <color theme="1"/>
        <rFont val="Calibri"/>
        <family val="2"/>
        <scheme val="minor"/>
      </rPr>
      <t>Rhinoceros unicornis</t>
    </r>
  </si>
  <si>
    <r>
      <t xml:space="preserve">Adult </t>
    </r>
    <r>
      <rPr>
        <b/>
        <i/>
        <sz val="14"/>
        <color theme="1"/>
        <rFont val="Calibri"/>
        <family val="2"/>
        <scheme val="minor"/>
      </rPr>
      <t>Ceratotherium simum</t>
    </r>
  </si>
  <si>
    <t>Limb</t>
  </si>
  <si>
    <t>Abbreviation</t>
  </si>
  <si>
    <t>Omotransversarius</t>
  </si>
  <si>
    <t>Pectorales</t>
  </si>
  <si>
    <t>Pectoralis descendens</t>
  </si>
  <si>
    <t>Pectoralis transversus</t>
  </si>
  <si>
    <t>Serrati ventrales</t>
  </si>
  <si>
    <t>Serrati ventrales cervicis</t>
  </si>
  <si>
    <t>Serrati ventrales thoracis</t>
  </si>
  <si>
    <t>Trapezius cervicis</t>
  </si>
  <si>
    <t>Trapezius thoracis</t>
  </si>
  <si>
    <t>Deltoideus</t>
  </si>
  <si>
    <t>Deltoideus acromialis</t>
  </si>
  <si>
    <t>Deltoideus scapularis</t>
  </si>
  <si>
    <t>Coracobrachialis</t>
  </si>
  <si>
    <t>Triceps caput longum</t>
  </si>
  <si>
    <t>Triceps caput longum - accesorius</t>
  </si>
  <si>
    <t>Triceps caput laterale</t>
  </si>
  <si>
    <t>Triceps caput mediale</t>
  </si>
  <si>
    <t>Tensor fasciae antebrachiae</t>
  </si>
  <si>
    <t>Ulnaris lateralis</t>
  </si>
  <si>
    <t>Extensor carpi obliquus</t>
  </si>
  <si>
    <t>Extensor digitorum communis</t>
  </si>
  <si>
    <t>Flexor carpi radialis</t>
  </si>
  <si>
    <t>Gluteus profundus</t>
  </si>
  <si>
    <t>Obturator et gemelli</t>
  </si>
  <si>
    <t>Tensor fasciae latae</t>
  </si>
  <si>
    <t>ST 1</t>
  </si>
  <si>
    <t>ST 2.2</t>
  </si>
  <si>
    <t>ST 2.1</t>
  </si>
  <si>
    <t>GB caudal</t>
  </si>
  <si>
    <t>GB cranial</t>
  </si>
  <si>
    <t>Iliacus</t>
  </si>
  <si>
    <t>SRT caudal</t>
  </si>
  <si>
    <t>SRT cranial</t>
  </si>
  <si>
    <t>Adductores</t>
  </si>
  <si>
    <t>Gastrocnemius</t>
  </si>
  <si>
    <t>Gastrocnemius caput laterale</t>
  </si>
  <si>
    <t>Gastrocnemius caput mediale</t>
  </si>
  <si>
    <t>Tibialis cranialis</t>
  </si>
  <si>
    <t>Extensor digitorum longus</t>
  </si>
  <si>
    <t>Flexores digitorum</t>
  </si>
  <si>
    <t>EDLo - M</t>
  </si>
  <si>
    <t>EDLo - L</t>
  </si>
  <si>
    <t>Fib 1</t>
  </si>
  <si>
    <t>Fib 2</t>
  </si>
  <si>
    <r>
      <t>Fibularis</t>
    </r>
    <r>
      <rPr>
        <sz val="11"/>
        <color theme="1"/>
        <rFont val="Calibri"/>
        <family val="2"/>
        <scheme val="minor"/>
      </rPr>
      <t xml:space="preserve"> 1 (homologies unclear)</t>
    </r>
  </si>
  <si>
    <r>
      <t xml:space="preserve">Fibularis </t>
    </r>
    <r>
      <rPr>
        <sz val="11"/>
        <color theme="1"/>
        <rFont val="Calibri"/>
        <family val="2"/>
        <scheme val="minor"/>
      </rPr>
      <t>2 (homologies unclear)</t>
    </r>
  </si>
  <si>
    <r>
      <t>Flexor digitorum superficialis</t>
    </r>
    <r>
      <rPr>
        <sz val="11"/>
        <color theme="1"/>
        <rFont val="Calibri"/>
        <family val="2"/>
        <scheme val="minor"/>
      </rPr>
      <t xml:space="preserve"> (Forelimb)</t>
    </r>
  </si>
  <si>
    <r>
      <t>Flexor digitorum profundus</t>
    </r>
    <r>
      <rPr>
        <sz val="11"/>
        <color theme="1"/>
        <rFont val="Calibri"/>
        <family val="2"/>
        <scheme val="minor"/>
      </rPr>
      <t xml:space="preserve"> (Forelimb)</t>
    </r>
  </si>
  <si>
    <r>
      <t>Extensor digitorum lateralis</t>
    </r>
    <r>
      <rPr>
        <sz val="11"/>
        <color theme="1"/>
        <rFont val="Calibri"/>
        <family val="2"/>
        <scheme val="minor"/>
      </rPr>
      <t xml:space="preserve"> (Hindlimb)</t>
    </r>
  </si>
  <si>
    <r>
      <t>Extensor digitorum longus</t>
    </r>
    <r>
      <rPr>
        <sz val="11"/>
        <color theme="1"/>
        <rFont val="Calibri"/>
        <family val="2"/>
        <scheme val="minor"/>
      </rPr>
      <t xml:space="preserve"> - lateral belly</t>
    </r>
  </si>
  <si>
    <r>
      <t>Extensor digitorum longus</t>
    </r>
    <r>
      <rPr>
        <sz val="11"/>
        <color theme="1"/>
        <rFont val="Calibri"/>
        <family val="2"/>
        <scheme val="minor"/>
      </rPr>
      <t xml:space="preserve"> - medial belly</t>
    </r>
  </si>
  <si>
    <r>
      <t xml:space="preserve">Pectineus </t>
    </r>
    <r>
      <rPr>
        <sz val="11"/>
        <color theme="1"/>
        <rFont val="Calibri"/>
        <family val="2"/>
        <scheme val="minor"/>
      </rPr>
      <t>- large head</t>
    </r>
  </si>
  <si>
    <r>
      <t>Pectineus</t>
    </r>
    <r>
      <rPr>
        <sz val="11"/>
        <color theme="1"/>
        <rFont val="Calibri"/>
        <family val="2"/>
        <scheme val="minor"/>
      </rPr>
      <t xml:space="preserve"> - small head</t>
    </r>
  </si>
  <si>
    <r>
      <t xml:space="preserve">Sartorius </t>
    </r>
    <r>
      <rPr>
        <sz val="11"/>
        <color theme="1"/>
        <rFont val="Calibri"/>
        <family val="2"/>
        <scheme val="minor"/>
      </rPr>
      <t>- caudal head</t>
    </r>
  </si>
  <si>
    <r>
      <t>Sartorius</t>
    </r>
    <r>
      <rPr>
        <sz val="11"/>
        <color theme="1"/>
        <rFont val="Calibri"/>
        <family val="2"/>
        <scheme val="minor"/>
      </rPr>
      <t xml:space="preserve"> - cranial head</t>
    </r>
  </si>
  <si>
    <r>
      <t xml:space="preserve">Semitendinosus </t>
    </r>
    <r>
      <rPr>
        <sz val="11"/>
        <color theme="1"/>
        <rFont val="Calibri"/>
        <family val="2"/>
        <scheme val="minor"/>
      </rPr>
      <t>- 1</t>
    </r>
  </si>
  <si>
    <r>
      <t xml:space="preserve">Semitendinosus </t>
    </r>
    <r>
      <rPr>
        <sz val="11"/>
        <color theme="1"/>
        <rFont val="Calibri"/>
        <family val="2"/>
        <scheme val="minor"/>
      </rPr>
      <t>- 2 pennate</t>
    </r>
  </si>
  <si>
    <r>
      <t>Semitendinosus</t>
    </r>
    <r>
      <rPr>
        <sz val="11"/>
        <color theme="1"/>
        <rFont val="Calibri"/>
        <family val="2"/>
        <scheme val="minor"/>
      </rPr>
      <t xml:space="preserve"> - 2 non-pennate</t>
    </r>
  </si>
  <si>
    <r>
      <t xml:space="preserve">Gluteobiceps </t>
    </r>
    <r>
      <rPr>
        <sz val="11"/>
        <color theme="1"/>
        <rFont val="Calibri"/>
        <family val="2"/>
        <scheme val="minor"/>
      </rPr>
      <t>- caudal head</t>
    </r>
  </si>
  <si>
    <r>
      <t>Gluteobiceps</t>
    </r>
    <r>
      <rPr>
        <sz val="11"/>
        <color theme="1"/>
        <rFont val="Calibri"/>
        <family val="2"/>
        <scheme val="minor"/>
      </rPr>
      <t xml:space="preserve"> - cranial head</t>
    </r>
  </si>
  <si>
    <r>
      <t xml:space="preserve">Flexor digitorum profundus </t>
    </r>
    <r>
      <rPr>
        <sz val="11"/>
        <color theme="1"/>
        <rFont val="Calibri"/>
        <family val="2"/>
        <scheme val="minor"/>
      </rPr>
      <t>- humeral</t>
    </r>
  </si>
  <si>
    <r>
      <t xml:space="preserve">Flexor digitorum profundus </t>
    </r>
    <r>
      <rPr>
        <sz val="11"/>
        <color theme="1"/>
        <rFont val="Calibri"/>
        <family val="2"/>
        <scheme val="minor"/>
      </rPr>
      <t>- ulnar</t>
    </r>
  </si>
  <si>
    <r>
      <t xml:space="preserve">Extensor digitorum lateralis </t>
    </r>
    <r>
      <rPr>
        <sz val="11"/>
        <color theme="1"/>
        <rFont val="Calibri"/>
        <family val="2"/>
        <scheme val="minor"/>
      </rPr>
      <t>(Forelimb)</t>
    </r>
  </si>
  <si>
    <r>
      <t xml:space="preserve">Pectoralis ascendens </t>
    </r>
    <r>
      <rPr>
        <sz val="11"/>
        <color theme="1"/>
        <rFont val="Calibri"/>
        <family val="2"/>
        <scheme val="minor"/>
      </rPr>
      <t xml:space="preserve">+ </t>
    </r>
    <r>
      <rPr>
        <i/>
        <sz val="11"/>
        <color theme="1"/>
        <rFont val="Calibri"/>
        <family val="2"/>
        <scheme val="minor"/>
      </rPr>
      <t>subclavius</t>
    </r>
  </si>
  <si>
    <t>3660 (extrapolated from R. unicornis)</t>
  </si>
  <si>
    <r>
      <t xml:space="preserve">7163 (extrapolated from </t>
    </r>
    <r>
      <rPr>
        <i/>
        <sz val="11"/>
        <rFont val="Calibri"/>
        <family val="2"/>
        <scheme val="minor"/>
      </rPr>
      <t>R. unicornis</t>
    </r>
    <r>
      <rPr>
        <sz val="11"/>
        <rFont val="Calibri"/>
        <family val="2"/>
        <scheme val="minor"/>
      </rPr>
      <t>)</t>
    </r>
  </si>
  <si>
    <t>Average fascicle length (cm)</t>
  </si>
  <si>
    <t>Muscle belly length (cm)</t>
  </si>
  <si>
    <t>360 | 78</t>
  </si>
  <si>
    <t>9.0 | 12.0</t>
  </si>
  <si>
    <t>4.5 | 18.0</t>
  </si>
  <si>
    <t>22.5 | 11.0</t>
  </si>
  <si>
    <t>25 | 106</t>
  </si>
  <si>
    <t>57 | 74</t>
  </si>
  <si>
    <t>120.6 | 42.8</t>
  </si>
  <si>
    <t>9.0 | 23.0</t>
  </si>
  <si>
    <t>110 | 185</t>
  </si>
  <si>
    <t>13.0 | 27.5</t>
  </si>
  <si>
    <t>5 | 1.8 (both distal)</t>
  </si>
  <si>
    <t>11.5 | 9.6 (both distal)</t>
  </si>
  <si>
    <t>1.5 | 8.3</t>
  </si>
  <si>
    <t xml:space="preserve">1.4 | 13.6 </t>
  </si>
  <si>
    <t>4.0 | 8.0</t>
  </si>
  <si>
    <t>0.8 | 1.4</t>
  </si>
  <si>
    <t>1.2 | 3.4</t>
  </si>
  <si>
    <t>60 | 70</t>
  </si>
  <si>
    <t>1.0 | 8.0</t>
  </si>
  <si>
    <t>0.4 | 0.8</t>
  </si>
  <si>
    <t>1.2 | 0.4 (*2)</t>
  </si>
  <si>
    <t>12.0 | 4.0 (*2)</t>
  </si>
  <si>
    <r>
      <t xml:space="preserve">Neonate </t>
    </r>
    <r>
      <rPr>
        <b/>
        <i/>
        <sz val="14"/>
        <color theme="1"/>
        <rFont val="Calibri"/>
        <family val="2"/>
        <scheme val="minor"/>
      </rPr>
      <t>Ceratotherium simum</t>
    </r>
    <r>
      <rPr>
        <b/>
        <sz val="14"/>
        <color theme="1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>Most tendon data are unavailable</t>
    </r>
  </si>
  <si>
    <t>N°</t>
  </si>
  <si>
    <t xml:space="preserve">Average fascicle length (cm) </t>
  </si>
  <si>
    <t xml:space="preserve">Volume (cm^3) </t>
  </si>
  <si>
    <t xml:space="preserve">PCSA (cm^2) </t>
  </si>
  <si>
    <t xml:space="preserve">Maximal isometric force (N) </t>
  </si>
  <si>
    <t xml:space="preserve">Normalized average fascicle length (%) </t>
  </si>
  <si>
    <t xml:space="preserve">Normalized maximal isometric force (%) </t>
  </si>
  <si>
    <t xml:space="preserve">Muscle belly length (cm) </t>
  </si>
  <si>
    <t xml:space="preserve">Pennation (°) </t>
  </si>
  <si>
    <t xml:space="preserve">Tendon mass (g) </t>
  </si>
  <si>
    <t xml:space="preserve">Tendon length (cm) </t>
  </si>
  <si>
    <t xml:space="preserve">Average fascicle length (cm)  </t>
  </si>
  <si>
    <t xml:space="preserve">Volume (cm^3)  </t>
  </si>
  <si>
    <t xml:space="preserve">PCSA (cm^2)  </t>
  </si>
  <si>
    <t xml:space="preserve">Maximal isometric force (N)  </t>
  </si>
  <si>
    <t xml:space="preserve">Normalized average fascicle length (%)  </t>
  </si>
  <si>
    <t xml:space="preserve">Normalized maximal isometric force (%)  </t>
  </si>
  <si>
    <t xml:space="preserve">Muscle belly length (cm)  </t>
  </si>
  <si>
    <t xml:space="preserve">Pennation (°)  </t>
  </si>
  <si>
    <t xml:space="preserve">Tendon mass (g)  </t>
  </si>
  <si>
    <t xml:space="preserve">Tendon length (cm)  </t>
  </si>
  <si>
    <t>Normalized average fascicle length (%)</t>
  </si>
  <si>
    <t xml:space="preserve">Average fascicle length (cm)   </t>
  </si>
  <si>
    <t xml:space="preserve">Volume (cm^3)   </t>
  </si>
  <si>
    <t xml:space="preserve">PCSA (cm^2)   </t>
  </si>
  <si>
    <t xml:space="preserve">Maximal isometric force (N)   </t>
  </si>
  <si>
    <t xml:space="preserve">Normalized average fascicle length (%)   </t>
  </si>
  <si>
    <t xml:space="preserve">Normalized maximal isometric force (%)   </t>
  </si>
  <si>
    <t xml:space="preserve">Muscle belly length (cm)   </t>
  </si>
  <si>
    <t xml:space="preserve">Pennation (°)   </t>
  </si>
  <si>
    <t xml:space="preserve">Tendon mass (g)   </t>
  </si>
  <si>
    <t xml:space="preserve">Tendon length (cm)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</si>
</sst>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6" borderId="1" applyNumberFormat="0" applyAlignment="0" applyProtection="0"/>
    <xf numFmtId="0" fontId="5" fillId="0" borderId="2" applyNumberFormat="0" applyFill="0" applyAlignment="0" applyProtection="0"/>
    <xf numFmtId="0" fontId="6" fillId="27" borderId="1" applyNumberFormat="0" applyAlignment="0" applyProtection="0"/>
    <xf numFmtId="0" fontId="7" fillId="28" borderId="0" applyNumberFormat="0" applyBorder="0" applyAlignment="0" applyProtection="0"/>
    <xf numFmtId="0" fontId="8" fillId="29" borderId="0" applyNumberFormat="0" applyBorder="0" applyAlignment="0" applyProtection="0"/>
    <xf numFmtId="0" fontId="1" fillId="30" borderId="3" applyNumberFormat="0" applyFont="0" applyAlignment="0" applyProtection="0"/>
    <xf numFmtId="0" fontId="9" fillId="31" borderId="0" applyNumberFormat="0" applyBorder="0" applyAlignment="0" applyProtection="0"/>
    <xf numFmtId="0" fontId="10" fillId="26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32" borderId="9" applyNumberFormat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1" fontId="0" fillId="0" borderId="13" xfId="0" applyNumberFormat="1" applyBorder="1"/>
    <xf numFmtId="1" fontId="0" fillId="0" borderId="0" xfId="0" applyNumberFormat="1" applyBorder="1"/>
    <xf numFmtId="1" fontId="0" fillId="0" borderId="16" xfId="0" applyNumberFormat="1" applyBorder="1"/>
    <xf numFmtId="0" fontId="0" fillId="0" borderId="0" xfId="0" applyBorder="1"/>
    <xf numFmtId="164" fontId="0" fillId="0" borderId="0" xfId="0" applyNumberFormat="1"/>
    <xf numFmtId="164" fontId="0" fillId="0" borderId="0" xfId="0" applyNumberFormat="1" applyBorder="1"/>
    <xf numFmtId="164" fontId="0" fillId="0" borderId="16" xfId="0" applyNumberFormat="1" applyBorder="1"/>
    <xf numFmtId="164" fontId="0" fillId="0" borderId="0" xfId="0" applyNumberFormat="1" applyAlignment="1">
      <alignment wrapText="1"/>
    </xf>
    <xf numFmtId="2" fontId="0" fillId="0" borderId="0" xfId="0" applyNumberFormat="1" applyBorder="1"/>
    <xf numFmtId="2" fontId="0" fillId="0" borderId="16" xfId="0" applyNumberFormat="1" applyBorder="1"/>
    <xf numFmtId="0" fontId="0" fillId="0" borderId="13" xfId="0" applyBorder="1"/>
    <xf numFmtId="0" fontId="0" fillId="0" borderId="16" xfId="0" applyBorder="1"/>
    <xf numFmtId="0" fontId="19" fillId="0" borderId="0" xfId="0" applyFont="1" applyBorder="1"/>
    <xf numFmtId="1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0" fontId="0" fillId="0" borderId="11" xfId="0" applyBorder="1"/>
    <xf numFmtId="0" fontId="19" fillId="0" borderId="11" xfId="0" applyFont="1" applyBorder="1"/>
    <xf numFmtId="1" fontId="0" fillId="0" borderId="11" xfId="0" applyNumberFormat="1" applyBorder="1"/>
    <xf numFmtId="164" fontId="0" fillId="0" borderId="11" xfId="0" applyNumberFormat="1" applyBorder="1"/>
    <xf numFmtId="2" fontId="0" fillId="0" borderId="11" xfId="0" applyNumberFormat="1" applyBorder="1"/>
    <xf numFmtId="0" fontId="19" fillId="0" borderId="16" xfId="0" applyFont="1" applyBorder="1"/>
    <xf numFmtId="1" fontId="22" fillId="0" borderId="0" xfId="0" applyNumberFormat="1" applyFont="1" applyBorder="1"/>
    <xf numFmtId="164" fontId="0" fillId="0" borderId="10" xfId="0" applyNumberFormat="1" applyBorder="1"/>
    <xf numFmtId="164" fontId="0" fillId="0" borderId="13" xfId="0" applyNumberFormat="1" applyBorder="1"/>
    <xf numFmtId="164" fontId="0" fillId="0" borderId="15" xfId="0" applyNumberFormat="1" applyBorder="1"/>
    <xf numFmtId="164" fontId="0" fillId="0" borderId="14" xfId="0" applyNumberFormat="1" applyBorder="1" applyAlignment="1">
      <alignment wrapText="1"/>
    </xf>
    <xf numFmtId="164" fontId="0" fillId="0" borderId="12" xfId="0" applyNumberFormat="1" applyBorder="1"/>
    <xf numFmtId="164" fontId="0" fillId="0" borderId="14" xfId="0" applyNumberFormat="1" applyBorder="1"/>
    <xf numFmtId="164" fontId="0" fillId="0" borderId="17" xfId="0" applyNumberFormat="1" applyBorder="1"/>
    <xf numFmtId="164" fontId="0" fillId="0" borderId="14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13" xfId="0" applyNumberFormat="1" applyBorder="1" applyAlignment="1">
      <alignment wrapText="1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Note" xfId="31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42">
    <dxf>
      <numFmt numFmtId="164" formatCode="0.0"/>
      <border diagonalUp="0" diagonalDown="0">
        <left/>
        <right style="thin">
          <color indexed="64"/>
        </right>
        <vertical/>
      </border>
    </dxf>
    <dxf>
      <numFmt numFmtId="2" formatCode="0.00"/>
    </dxf>
    <dxf>
      <numFmt numFmtId="2" formatCode="0.00"/>
    </dxf>
    <dxf>
      <numFmt numFmtId="164" formatCode="0.0"/>
    </dxf>
    <dxf>
      <numFmt numFmtId="2" formatCode="0.0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4" formatCode="0.0"/>
    </dxf>
    <dxf>
      <numFmt numFmtId="2" formatCode="0.00"/>
    </dxf>
    <dxf>
      <numFmt numFmtId="164" formatCode="0.0"/>
    </dxf>
    <dxf>
      <numFmt numFmtId="2" formatCode="0.0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164" formatCode="0.0"/>
    </dxf>
    <dxf>
      <numFmt numFmtId="1" formatCode="0"/>
    </dxf>
    <dxf>
      <numFmt numFmtId="1" formatCode="0"/>
    </dxf>
    <dxf>
      <numFmt numFmtId="164" formatCode="0.0"/>
    </dxf>
    <dxf>
      <numFmt numFmtId="2" formatCode="0.0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</dxf>
    <dxf>
      <numFmt numFmtId="164" formatCode="0.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</dxf>
    <dxf>
      <numFmt numFmtId="1" formatCode="0"/>
    </dxf>
    <dxf>
      <numFmt numFmtId="164" formatCode="0.0"/>
    </dxf>
    <dxf>
      <numFmt numFmtId="2" formatCode="0.00"/>
    </dxf>
    <dxf>
      <numFmt numFmtId="164" formatCode="0.0"/>
    </dxf>
    <dxf>
      <numFmt numFmtId="1" formatCode="0"/>
    </dxf>
    <dxf>
      <numFmt numFmtId="164" formatCode="0.0"/>
    </dxf>
    <dxf>
      <numFmt numFmtId="1" formatCode="0"/>
    </dxf>
    <dxf>
      <numFmt numFmtId="164" formatCode="0.0"/>
      <border diagonalUp="0" diagonalDown="0">
        <left style="thin">
          <color indexed="64"/>
        </left>
        <right/>
        <top/>
        <bottom/>
        <vertical/>
        <horizontal/>
      </border>
    </dxf>
    <dxf>
      <font>
        <i/>
      </font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2:AR85" totalsRowShown="0" headerRowDxfId="41">
  <autoFilter ref="A2:AR85" xr:uid="{00000000-0009-0000-0100-000001000000}"/>
  <sortState xmlns:xlrd2="http://schemas.microsoft.com/office/spreadsheetml/2017/richdata2" ref="A3:AR85">
    <sortCondition ref="A2:A85"/>
  </sortState>
  <tableColumns count="44">
    <tableColumn id="2" xr3:uid="{00000000-0010-0000-0000-000002000000}" name="N°"/>
    <tableColumn id="3" xr3:uid="{00000000-0010-0000-0000-000003000000}" name="Abbreviation"/>
    <tableColumn id="28" xr3:uid="{844B479F-4FFC-403B-800E-7087055C61CA}" name="Muscle name" dataDxfId="40"/>
    <tableColumn id="29" xr3:uid="{00000000-0010-0000-0000-00001D000000}" name="Limb"/>
    <tableColumn id="4" xr3:uid="{00000000-0010-0000-0000-000004000000}" name="Average fascicle length (cm)" dataDxfId="39"/>
    <tableColumn id="5" xr3:uid="{00000000-0010-0000-0000-000005000000}" name="Volume (cm^3)" dataDxfId="38"/>
    <tableColumn id="6" xr3:uid="{00000000-0010-0000-0000-000006000000}" name="PCSA (cm^2)" dataDxfId="37"/>
    <tableColumn id="7" xr3:uid="{00000000-0010-0000-0000-000007000000}" name="Maximal isometric force (N)" dataDxfId="36"/>
    <tableColumn id="8" xr3:uid="{00000000-0010-0000-0000-000008000000}" name="Normalized average fascicle length (%)" dataDxfId="35">
      <calculatedColumnFormula>Tableau1[[#This Row],[Average fascicle length (cm)]]/191.9*100</calculatedColumnFormula>
    </tableColumn>
    <tableColumn id="9" xr3:uid="{00000000-0010-0000-0000-000009000000}" name="Normalized maximal isometric force (%)" dataDxfId="34"/>
    <tableColumn id="37" xr3:uid="{00000000-0010-0000-0000-000025000000}" name="Muscle belly length (cm)" dataDxfId="33"/>
    <tableColumn id="30" xr3:uid="{00000000-0010-0000-0000-00001E000000}" name="Pennation (°)" dataDxfId="32"/>
    <tableColumn id="48" xr3:uid="{00000000-0010-0000-0000-000030000000}" name="Tendon mass (g)" dataDxfId="31"/>
    <tableColumn id="47" xr3:uid="{00000000-0010-0000-0000-00002F000000}" name="Tendon length (mm)" dataDxfId="30"/>
    <tableColumn id="10" xr3:uid="{00000000-0010-0000-0000-00000A000000}" name="Average fascicle length (cm) " dataDxfId="29"/>
    <tableColumn id="11" xr3:uid="{00000000-0010-0000-0000-00000B000000}" name="Volume (cm^3) " dataDxfId="28"/>
    <tableColumn id="12" xr3:uid="{00000000-0010-0000-0000-00000C000000}" name="PCSA (cm^2) " dataDxfId="27"/>
    <tableColumn id="13" xr3:uid="{00000000-0010-0000-0000-00000D000000}" name="Maximal isometric force (N) " dataDxfId="26"/>
    <tableColumn id="14" xr3:uid="{00000000-0010-0000-0000-00000E000000}" name="Normalized average fascicle length (%) " dataDxfId="25">
      <calculatedColumnFormula>Tableau1[[#This Row],[Average fascicle length (cm) ]]/190.3*100</calculatedColumnFormula>
    </tableColumn>
    <tableColumn id="15" xr3:uid="{00000000-0010-0000-0000-00000F000000}" name="Normalized maximal isometric force (%) " dataDxfId="24"/>
    <tableColumn id="50" xr3:uid="{00000000-0010-0000-0000-000032000000}" name="Muscle belly length (cm) " dataDxfId="23"/>
    <tableColumn id="49" xr3:uid="{00000000-0010-0000-0000-000031000000}" name="Pennation (°) " dataDxfId="22"/>
    <tableColumn id="40" xr3:uid="{00000000-0010-0000-0000-000028000000}" name="Tendon mass (g) " dataDxfId="21"/>
    <tableColumn id="39" xr3:uid="{00000000-0010-0000-0000-000027000000}" name="Tendon length (cm) " dataDxfId="20"/>
    <tableColumn id="16" xr3:uid="{00000000-0010-0000-0000-000010000000}" name="Average fascicle length (cm)  " dataDxfId="19"/>
    <tableColumn id="17" xr3:uid="{00000000-0010-0000-0000-000011000000}" name="Volume (cm^3)  " dataDxfId="18"/>
    <tableColumn id="18" xr3:uid="{00000000-0010-0000-0000-000012000000}" name="PCSA (cm^2)  " dataDxfId="17"/>
    <tableColumn id="19" xr3:uid="{00000000-0010-0000-0000-000013000000}" name="Maximal isometric force (N)  " dataDxfId="16"/>
    <tableColumn id="20" xr3:uid="{00000000-0010-0000-0000-000014000000}" name="Normalized average fascicle length (%)  " dataDxfId="15">
      <calculatedColumnFormula>Tableau1[[#This Row],[Average fascicle length (cm)  ]]/73.7*100</calculatedColumnFormula>
    </tableColumn>
    <tableColumn id="21" xr3:uid="{00000000-0010-0000-0000-000015000000}" name="Normalized maximal isometric force (%)  " dataDxfId="14"/>
    <tableColumn id="52" xr3:uid="{00000000-0010-0000-0000-000034000000}" name="Muscle belly length (cm)  " dataDxfId="13"/>
    <tableColumn id="51" xr3:uid="{00000000-0010-0000-0000-000033000000}" name="Pennation (°)  " dataDxfId="12"/>
    <tableColumn id="43" xr3:uid="{00000000-0010-0000-0000-00002B000000}" name="Tendon mass (g)  " dataDxfId="11"/>
    <tableColumn id="42" xr3:uid="{00000000-0010-0000-0000-00002A000000}" name="Tendon length (cm)  " dataDxfId="10"/>
    <tableColumn id="22" xr3:uid="{00000000-0010-0000-0000-000016000000}" name="Average fascicle length (cm)   " dataDxfId="9"/>
    <tableColumn id="23" xr3:uid="{00000000-0010-0000-0000-000017000000}" name="Volume (cm^3)   " dataDxfId="8"/>
    <tableColumn id="24" xr3:uid="{00000000-0010-0000-0000-000018000000}" name="PCSA (cm^2)   " dataDxfId="7"/>
    <tableColumn id="25" xr3:uid="{00000000-0010-0000-0000-000019000000}" name="Maximal isometric force (N)   " dataDxfId="6"/>
    <tableColumn id="26" xr3:uid="{00000000-0010-0000-0000-00001A000000}" name="Normalized average fascicle length (%)   " dataDxfId="5">
      <calculatedColumnFormula>Tableau1[[#This Row],[Average fascicle length (cm)   ]]/97.3*100</calculatedColumnFormula>
    </tableColumn>
    <tableColumn id="27" xr3:uid="{00000000-0010-0000-0000-00001B000000}" name="Normalized maximal isometric force (%)   " dataDxfId="4"/>
    <tableColumn id="54" xr3:uid="{00000000-0010-0000-0000-000036000000}" name="Muscle belly length (cm)   " dataDxfId="3"/>
    <tableColumn id="53" xr3:uid="{00000000-0010-0000-0000-000035000000}" name="Pennation (°)   " dataDxfId="2"/>
    <tableColumn id="44" xr3:uid="{00000000-0010-0000-0000-00002C000000}" name="Tendon mass (g)   " dataDxfId="1"/>
    <tableColumn id="45" xr3:uid="{00000000-0010-0000-0000-00002D000000}" name="Tendon length (cm)   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AS268"/>
  <sheetViews>
    <sheetView tabSelected="1" zoomScale="85" zoomScaleNormal="85" workbookViewId="0">
      <pane xSplit="2" ySplit="2" topLeftCell="O69" activePane="bottomRight" state="frozen"/>
      <selection pane="topRight" activeCell="D1" sqref="D1"/>
      <selection pane="bottomLeft" activeCell="A3" sqref="A3"/>
      <selection pane="bottomRight" activeCell="P74" sqref="P74"/>
    </sheetView>
  </sheetViews>
  <sheetFormatPr baseColWidth="10" defaultRowHeight="15" x14ac:dyDescent="0.25"/>
  <cols>
    <col min="1" max="1" width="17.28515625" customWidth="1"/>
    <col min="2" max="2" width="17.85546875" customWidth="1"/>
    <col min="3" max="3" width="38.5703125" customWidth="1"/>
    <col min="4" max="4" width="11" bestFit="1" customWidth="1"/>
    <col min="5" max="5" width="12.140625" style="12" bestFit="1" customWidth="1"/>
    <col min="6" max="6" width="12.85546875" style="5" bestFit="1" customWidth="1"/>
    <col min="7" max="7" width="14.42578125" style="5" bestFit="1" customWidth="1"/>
    <col min="8" max="8" width="9.28515625" style="5" bestFit="1" customWidth="1"/>
    <col min="9" max="9" width="11.85546875" style="7" customWidth="1"/>
    <col min="10" max="10" width="11.28515625" style="5" bestFit="1" customWidth="1"/>
    <col min="11" max="11" width="14.28515625" style="3" bestFit="1" customWidth="1"/>
    <col min="12" max="12" width="14.28515625" style="3" customWidth="1"/>
    <col min="13" max="13" width="16.85546875" style="3" customWidth="1"/>
    <col min="14" max="14" width="15.85546875" style="32" customWidth="1"/>
    <col min="15" max="15" width="13.140625" style="7" bestFit="1" customWidth="1"/>
    <col min="16" max="16" width="13.85546875" style="5" bestFit="1" customWidth="1"/>
    <col min="17" max="17" width="15.42578125" style="5" bestFit="1" customWidth="1"/>
    <col min="18" max="18" width="10.28515625" style="5" bestFit="1" customWidth="1"/>
    <col min="19" max="19" width="11.5703125" style="7" bestFit="1" customWidth="1"/>
    <col min="20" max="20" width="12.28515625" style="5" bestFit="1" customWidth="1"/>
    <col min="21" max="21" width="14.5703125" style="7" bestFit="1" customWidth="1"/>
    <col min="22" max="23" width="14.28515625" style="3" bestFit="1" customWidth="1"/>
    <col min="24" max="24" width="14.140625" style="7" bestFit="1" customWidth="1"/>
    <col min="25" max="25" width="13.140625" style="28" bestFit="1" customWidth="1"/>
    <col min="26" max="26" width="13.85546875" style="5" bestFit="1" customWidth="1"/>
    <col min="27" max="27" width="16.42578125" style="5" bestFit="1" customWidth="1"/>
    <col min="28" max="28" width="11.28515625" style="5" bestFit="1" customWidth="1"/>
    <col min="29" max="29" width="12.5703125" style="7" bestFit="1" customWidth="1"/>
    <col min="30" max="30" width="13.28515625" style="5" bestFit="1" customWidth="1"/>
    <col min="31" max="31" width="14.5703125" style="7" bestFit="1" customWidth="1"/>
    <col min="32" max="32" width="14.7109375" style="5" bestFit="1" customWidth="1"/>
    <col min="33" max="33" width="14.7109375" style="7" bestFit="1" customWidth="1"/>
    <col min="34" max="34" width="14.140625" style="32" bestFit="1" customWidth="1"/>
    <col min="35" max="35" width="14.140625" style="6" bestFit="1" customWidth="1"/>
    <col min="36" max="36" width="15" bestFit="1" customWidth="1"/>
    <col min="37" max="37" width="16.42578125" bestFit="1" customWidth="1"/>
    <col min="38" max="38" width="11.28515625" bestFit="1" customWidth="1"/>
    <col min="39" max="39" width="12.5703125" style="6" bestFit="1" customWidth="1"/>
    <col min="40" max="40" width="13.28515625" bestFit="1" customWidth="1"/>
    <col min="41" max="41" width="14.5703125" style="6" bestFit="1" customWidth="1"/>
    <col min="42" max="43" width="14.7109375" bestFit="1" customWidth="1"/>
    <col min="44" max="44" width="14.140625" style="32" bestFit="1" customWidth="1"/>
  </cols>
  <sheetData>
    <row r="1" spans="1:44" ht="34.5" customHeight="1" x14ac:dyDescent="0.3">
      <c r="E1" s="37" t="s">
        <v>113</v>
      </c>
      <c r="F1" s="38"/>
      <c r="G1" s="38"/>
      <c r="H1" s="38"/>
      <c r="I1" s="38"/>
      <c r="J1" s="38"/>
      <c r="K1" s="38"/>
      <c r="L1" s="38"/>
      <c r="M1" s="38"/>
      <c r="N1" s="39"/>
      <c r="O1" s="40" t="s">
        <v>114</v>
      </c>
      <c r="P1" s="40"/>
      <c r="Q1" s="40"/>
      <c r="R1" s="40"/>
      <c r="S1" s="40"/>
      <c r="T1" s="40"/>
      <c r="U1" s="40"/>
      <c r="V1" s="40"/>
      <c r="W1" s="40"/>
      <c r="X1" s="40"/>
      <c r="Y1" s="37" t="s">
        <v>112</v>
      </c>
      <c r="Z1" s="38"/>
      <c r="AA1" s="38"/>
      <c r="AB1" s="38"/>
      <c r="AC1" s="38"/>
      <c r="AD1" s="38"/>
      <c r="AE1" s="38"/>
      <c r="AF1" s="38"/>
      <c r="AG1" s="38"/>
      <c r="AH1" s="39"/>
      <c r="AI1" s="41" t="s">
        <v>207</v>
      </c>
      <c r="AJ1" s="41"/>
      <c r="AK1" s="41"/>
      <c r="AL1" s="41"/>
      <c r="AM1" s="41"/>
      <c r="AN1" s="41"/>
      <c r="AO1" s="41"/>
      <c r="AP1" s="41"/>
      <c r="AQ1" s="41"/>
      <c r="AR1" s="41"/>
    </row>
    <row r="2" spans="1:44" ht="77.25" customHeight="1" x14ac:dyDescent="0.25">
      <c r="A2" s="1" t="s">
        <v>208</v>
      </c>
      <c r="B2" s="1" t="s">
        <v>116</v>
      </c>
      <c r="C2" s="1" t="s">
        <v>80</v>
      </c>
      <c r="D2" s="1" t="s">
        <v>115</v>
      </c>
      <c r="E2" s="17" t="s">
        <v>183</v>
      </c>
      <c r="F2" s="18" t="s">
        <v>109</v>
      </c>
      <c r="G2" s="18" t="s">
        <v>59</v>
      </c>
      <c r="H2" s="18" t="s">
        <v>110</v>
      </c>
      <c r="I2" s="19" t="s">
        <v>229</v>
      </c>
      <c r="J2" s="18" t="s">
        <v>111</v>
      </c>
      <c r="K2" s="16" t="s">
        <v>184</v>
      </c>
      <c r="L2" s="16" t="s">
        <v>77</v>
      </c>
      <c r="M2" s="16" t="s">
        <v>78</v>
      </c>
      <c r="N2" s="30" t="s">
        <v>79</v>
      </c>
      <c r="O2" s="9" t="s">
        <v>209</v>
      </c>
      <c r="P2" s="1" t="s">
        <v>210</v>
      </c>
      <c r="Q2" s="1" t="s">
        <v>211</v>
      </c>
      <c r="R2" s="1" t="s">
        <v>212</v>
      </c>
      <c r="S2" s="9" t="s">
        <v>213</v>
      </c>
      <c r="T2" s="1" t="s">
        <v>214</v>
      </c>
      <c r="U2" s="19" t="s">
        <v>215</v>
      </c>
      <c r="V2" s="16" t="s">
        <v>216</v>
      </c>
      <c r="W2" s="16" t="s">
        <v>217</v>
      </c>
      <c r="X2" s="19" t="s">
        <v>218</v>
      </c>
      <c r="Y2" s="36" t="s">
        <v>219</v>
      </c>
      <c r="Z2" s="18" t="s">
        <v>220</v>
      </c>
      <c r="AA2" s="18" t="s">
        <v>221</v>
      </c>
      <c r="AB2" s="18" t="s">
        <v>222</v>
      </c>
      <c r="AC2" s="19" t="s">
        <v>223</v>
      </c>
      <c r="AD2" s="18" t="s">
        <v>224</v>
      </c>
      <c r="AE2" s="19" t="s">
        <v>225</v>
      </c>
      <c r="AF2" s="16" t="s">
        <v>226</v>
      </c>
      <c r="AG2" s="16" t="s">
        <v>227</v>
      </c>
      <c r="AH2" s="30" t="s">
        <v>228</v>
      </c>
      <c r="AI2" s="9" t="s">
        <v>230</v>
      </c>
      <c r="AJ2" s="1" t="s">
        <v>231</v>
      </c>
      <c r="AK2" s="1" t="s">
        <v>232</v>
      </c>
      <c r="AL2" s="1" t="s">
        <v>233</v>
      </c>
      <c r="AM2" s="9" t="s">
        <v>234</v>
      </c>
      <c r="AN2" s="1" t="s">
        <v>235</v>
      </c>
      <c r="AO2" s="19" t="s">
        <v>236</v>
      </c>
      <c r="AP2" s="16" t="s">
        <v>237</v>
      </c>
      <c r="AQ2" s="16" t="s">
        <v>238</v>
      </c>
      <c r="AR2" s="30" t="s">
        <v>239</v>
      </c>
    </row>
    <row r="3" spans="1:44" s="20" customFormat="1" x14ac:dyDescent="0.25">
      <c r="A3" s="20">
        <v>1</v>
      </c>
      <c r="B3" s="20" t="s">
        <v>12</v>
      </c>
      <c r="C3" s="21" t="s">
        <v>117</v>
      </c>
      <c r="D3" s="20" t="s">
        <v>63</v>
      </c>
      <c r="E3" s="27">
        <v>51.2</v>
      </c>
      <c r="F3" s="22">
        <v>3396.2260000000001</v>
      </c>
      <c r="G3" s="23">
        <v>66.332549999999998</v>
      </c>
      <c r="H3" s="22">
        <v>1989.9764150000001</v>
      </c>
      <c r="I3" s="7">
        <f>Tableau1[[#This Row],[Average fascicle length (cm)]]/19.19*100</f>
        <v>266.80562793121419</v>
      </c>
      <c r="J3" s="24">
        <v>9.8233329880000007</v>
      </c>
      <c r="K3" s="23">
        <v>63</v>
      </c>
      <c r="L3" s="22"/>
      <c r="M3" s="22"/>
      <c r="N3" s="31"/>
      <c r="O3" s="23">
        <v>43.033333299999995</v>
      </c>
      <c r="P3" s="22">
        <v>1215.0939999999998</v>
      </c>
      <c r="Q3" s="23">
        <v>28.23612</v>
      </c>
      <c r="R3" s="22">
        <v>847.08358299999998</v>
      </c>
      <c r="S3" s="23">
        <f>Tableau1[[#This Row],[Average fascicle length (cm) ]]/19.03*100</f>
        <v>226.13417393589069</v>
      </c>
      <c r="T3" s="24">
        <v>3.997638384</v>
      </c>
      <c r="U3" s="23">
        <v>56.5</v>
      </c>
      <c r="V3" s="22"/>
      <c r="W3" s="22"/>
      <c r="X3" s="23"/>
      <c r="Y3" s="27">
        <v>12.922000000000001</v>
      </c>
      <c r="Z3" s="22">
        <v>45.800000000000004</v>
      </c>
      <c r="AA3" s="23">
        <v>3.5481400000000001</v>
      </c>
      <c r="AB3" s="22">
        <v>106.4441803</v>
      </c>
      <c r="AC3" s="23">
        <f>Tableau1[[#This Row],[Average fascicle length (cm)  ]]/7.37*100</f>
        <v>175.33242876526458</v>
      </c>
      <c r="AD3" s="10">
        <v>25.233904724652099</v>
      </c>
      <c r="AE3" s="23">
        <v>27.5</v>
      </c>
      <c r="AF3" s="22"/>
      <c r="AG3" s="23"/>
      <c r="AH3" s="31"/>
      <c r="AI3" s="23">
        <v>20.9</v>
      </c>
      <c r="AJ3" s="22">
        <v>88.300000000000011</v>
      </c>
      <c r="AK3" s="23">
        <v>4.2263200000000003</v>
      </c>
      <c r="AL3" s="22">
        <v>126.7897445</v>
      </c>
      <c r="AM3" s="23">
        <f>Tableau1[[#This Row],[Average fascicle length (cm)   ]]/9.73*100</f>
        <v>214.79958890030829</v>
      </c>
      <c r="AN3" s="24">
        <v>27.49902282</v>
      </c>
      <c r="AO3" s="23">
        <v>21</v>
      </c>
      <c r="AP3" s="24"/>
      <c r="AQ3" s="24"/>
      <c r="AR3" s="31"/>
    </row>
    <row r="4" spans="1:44" s="5" customFormat="1" x14ac:dyDescent="0.25">
      <c r="A4" s="5">
        <v>2</v>
      </c>
      <c r="B4" s="5" t="s">
        <v>13</v>
      </c>
      <c r="C4" s="14" t="s">
        <v>85</v>
      </c>
      <c r="D4" s="5" t="s">
        <v>63</v>
      </c>
      <c r="E4" s="28">
        <v>68.8</v>
      </c>
      <c r="F4" s="3">
        <v>1695.2829999999999</v>
      </c>
      <c r="G4" s="7">
        <v>24.640740000000001</v>
      </c>
      <c r="H4" s="3">
        <v>739.22224659999995</v>
      </c>
      <c r="I4" s="7">
        <f>Tableau1[[#This Row],[Average fascicle length (cm)]]/19.19*100</f>
        <v>358.520062532569</v>
      </c>
      <c r="J4" s="10">
        <v>3.6491016809999999</v>
      </c>
      <c r="K4" s="7">
        <v>71</v>
      </c>
      <c r="L4" s="3"/>
      <c r="M4" s="3"/>
      <c r="N4" s="32"/>
      <c r="O4" s="7">
        <v>52.8</v>
      </c>
      <c r="P4" s="3">
        <v>1774.528</v>
      </c>
      <c r="Q4" s="7">
        <v>33.608489999999996</v>
      </c>
      <c r="R4" s="3">
        <v>1008.254717</v>
      </c>
      <c r="S4" s="7">
        <f>Tableau1[[#This Row],[Average fascicle length (cm) ]]/19.03*100</f>
        <v>277.45664739884387</v>
      </c>
      <c r="T4" s="10">
        <v>4.7582527140000002</v>
      </c>
      <c r="U4" s="7">
        <v>56</v>
      </c>
      <c r="V4" s="3"/>
      <c r="W4" s="3"/>
      <c r="X4" s="7"/>
      <c r="Y4" s="28">
        <v>16.164000000000001</v>
      </c>
      <c r="Z4" s="3">
        <v>113</v>
      </c>
      <c r="AA4" s="7">
        <v>6.9920099999999996</v>
      </c>
      <c r="AB4" s="3">
        <v>209.76033390000001</v>
      </c>
      <c r="AC4" s="7">
        <f>Tableau1[[#This Row],[Average fascicle length (cm)  ]]/7.37*100</f>
        <v>219.32157394843964</v>
      </c>
      <c r="AD4" s="10">
        <v>49.726272171253818</v>
      </c>
      <c r="AE4" s="7">
        <v>43</v>
      </c>
      <c r="AF4" s="3"/>
      <c r="AG4" s="7"/>
      <c r="AH4" s="32"/>
      <c r="AI4" s="7">
        <v>24</v>
      </c>
      <c r="AJ4" s="3">
        <v>92.3</v>
      </c>
      <c r="AK4" s="7">
        <v>3.7368100000000002</v>
      </c>
      <c r="AL4" s="3">
        <v>112.1041682</v>
      </c>
      <c r="AM4" s="7">
        <f>Tableau1[[#This Row],[Average fascicle length (cm)   ]]/9.73*100</f>
        <v>246.65981500513871</v>
      </c>
      <c r="AN4" s="10">
        <v>24.31391507</v>
      </c>
      <c r="AO4" s="7">
        <v>28</v>
      </c>
      <c r="AP4" s="10">
        <v>13.8</v>
      </c>
      <c r="AQ4" s="10"/>
      <c r="AR4" s="32"/>
    </row>
    <row r="5" spans="1:44" s="5" customFormat="1" x14ac:dyDescent="0.25">
      <c r="A5" s="5">
        <v>3</v>
      </c>
      <c r="B5" s="5" t="s">
        <v>8</v>
      </c>
      <c r="C5" s="14" t="s">
        <v>118</v>
      </c>
      <c r="D5" s="5" t="s">
        <v>63</v>
      </c>
      <c r="E5" s="28">
        <v>32.35</v>
      </c>
      <c r="F5" s="3">
        <v>11351.887000000001</v>
      </c>
      <c r="G5" s="7">
        <v>350.00769000000003</v>
      </c>
      <c r="H5" s="3">
        <v>10500.23055</v>
      </c>
      <c r="I5" s="7">
        <f>Tableau1[[#This Row],[Average fascicle length (cm)]]/19.19*100</f>
        <v>168.57738405419488</v>
      </c>
      <c r="J5" s="10">
        <v>51.833408859999999</v>
      </c>
      <c r="K5" s="7">
        <v>0</v>
      </c>
      <c r="L5" s="3"/>
      <c r="M5" s="3"/>
      <c r="N5" s="32"/>
      <c r="O5" s="7">
        <v>35.204557899999998</v>
      </c>
      <c r="P5" s="3">
        <v>11805.282999999999</v>
      </c>
      <c r="Q5" s="7">
        <v>335.33393999999998</v>
      </c>
      <c r="R5" s="3">
        <v>10060.01814</v>
      </c>
      <c r="S5" s="7">
        <f>Tableau1[[#This Row],[Average fascicle length (cm) ]]/19.03*100</f>
        <v>184.99504939569098</v>
      </c>
      <c r="T5" s="10">
        <v>47.476205960000001</v>
      </c>
      <c r="U5" s="7">
        <v>0</v>
      </c>
      <c r="V5" s="3"/>
      <c r="W5" s="3"/>
      <c r="X5" s="7"/>
      <c r="Y5" s="28">
        <v>9.9009999999999998</v>
      </c>
      <c r="Z5" s="3">
        <v>84</v>
      </c>
      <c r="AA5" s="7">
        <v>8.4801799999999989</v>
      </c>
      <c r="AB5" s="3">
        <v>254.405406</v>
      </c>
      <c r="AC5" s="7">
        <f>Tableau1[[#This Row],[Average fascicle length (cm)  ]]/7.37*100</f>
        <v>134.34192672998643</v>
      </c>
      <c r="AD5" s="10">
        <v>60.309936704359565</v>
      </c>
      <c r="AE5" s="7">
        <v>19.399999999999999</v>
      </c>
      <c r="AF5" s="3"/>
      <c r="AG5" s="7"/>
      <c r="AH5" s="32"/>
      <c r="AI5" s="7">
        <v>15.51</v>
      </c>
      <c r="AJ5" s="3">
        <v>271.142</v>
      </c>
      <c r="AK5" s="7">
        <v>17.449370000000002</v>
      </c>
      <c r="AL5" s="3">
        <v>523.48117809999997</v>
      </c>
      <c r="AM5" s="7">
        <f>Tableau1[[#This Row],[Average fascicle length (cm)   ]]/9.73*100</f>
        <v>159.40390544707091</v>
      </c>
      <c r="AN5" s="10">
        <v>113.5361611</v>
      </c>
      <c r="AO5" s="7">
        <v>19.128999999999998</v>
      </c>
      <c r="AP5" s="10">
        <v>3.5030096377996593</v>
      </c>
      <c r="AQ5" s="10"/>
      <c r="AR5" s="32"/>
    </row>
    <row r="6" spans="1:44" s="5" customFormat="1" x14ac:dyDescent="0.25">
      <c r="A6" s="5">
        <v>4</v>
      </c>
      <c r="B6" s="5" t="s">
        <v>9</v>
      </c>
      <c r="C6" s="14" t="s">
        <v>119</v>
      </c>
      <c r="D6" s="5" t="s">
        <v>63</v>
      </c>
      <c r="E6" s="28">
        <v>55.220000000000006</v>
      </c>
      <c r="F6" s="3">
        <v>2124.5280000000002</v>
      </c>
      <c r="G6" s="7">
        <v>38.473890000000004</v>
      </c>
      <c r="H6" s="3">
        <v>1154.216752</v>
      </c>
      <c r="I6" s="7">
        <f>Tableau1[[#This Row],[Average fascicle length (cm)]]/19.19*100</f>
        <v>287.75403856175092</v>
      </c>
      <c r="J6" s="10">
        <v>5.6976833549999997</v>
      </c>
      <c r="K6" s="7">
        <v>70.599999999999994</v>
      </c>
      <c r="L6" s="3"/>
      <c r="M6" s="3"/>
      <c r="N6" s="32"/>
      <c r="O6" s="7">
        <v>29.111111099999999</v>
      </c>
      <c r="P6" s="3">
        <v>2906.415</v>
      </c>
      <c r="Q6" s="7">
        <v>99.83869</v>
      </c>
      <c r="R6" s="3">
        <v>2995.1605930000001</v>
      </c>
      <c r="S6" s="7">
        <f>Tableau1[[#This Row],[Average fascicle length (cm) ]]/19.03*100</f>
        <v>152.97483499737254</v>
      </c>
      <c r="T6" s="10">
        <v>14.13505018</v>
      </c>
      <c r="U6" s="7">
        <v>45</v>
      </c>
      <c r="V6" s="3"/>
      <c r="W6" s="3"/>
      <c r="X6" s="7"/>
      <c r="Y6" s="28"/>
      <c r="Z6" s="3"/>
      <c r="AA6" s="7"/>
      <c r="AB6" s="3"/>
      <c r="AC6" s="7"/>
      <c r="AD6" s="10"/>
      <c r="AE6" s="7"/>
      <c r="AF6" s="3"/>
      <c r="AG6" s="7"/>
      <c r="AH6" s="32"/>
      <c r="AI6" s="7">
        <v>14</v>
      </c>
      <c r="AJ6" s="3">
        <v>105</v>
      </c>
      <c r="AK6" s="7">
        <v>7.5020200000000008</v>
      </c>
      <c r="AL6" s="3">
        <v>225.06064689999999</v>
      </c>
      <c r="AM6" s="7">
        <f>Tableau1[[#This Row],[Average fascicle length (cm)   ]]/9.73*100</f>
        <v>143.88489208633092</v>
      </c>
      <c r="AN6" s="10">
        <v>48.812685039999998</v>
      </c>
      <c r="AO6" s="7">
        <v>17</v>
      </c>
      <c r="AP6" s="10"/>
      <c r="AQ6" s="10"/>
      <c r="AR6" s="32"/>
    </row>
    <row r="7" spans="1:44" s="5" customFormat="1" x14ac:dyDescent="0.25">
      <c r="A7" s="5">
        <v>5</v>
      </c>
      <c r="B7" s="5" t="s">
        <v>10</v>
      </c>
      <c r="C7" s="14" t="s">
        <v>120</v>
      </c>
      <c r="D7" s="5" t="s">
        <v>63</v>
      </c>
      <c r="E7" s="28">
        <v>22.55</v>
      </c>
      <c r="F7" s="3">
        <v>4061.3209999999995</v>
      </c>
      <c r="G7" s="7">
        <v>180.10292000000001</v>
      </c>
      <c r="H7" s="3">
        <v>5403.0874789999998</v>
      </c>
      <c r="I7" s="7">
        <f>Tableau1[[#This Row],[Average fascicle length (cm)]]/19.19*100</f>
        <v>117.50911933298593</v>
      </c>
      <c r="J7" s="10">
        <v>26.671837450000002</v>
      </c>
      <c r="K7" s="7">
        <v>48</v>
      </c>
      <c r="L7" s="3"/>
      <c r="M7" s="3"/>
      <c r="N7" s="32"/>
      <c r="O7" s="7">
        <v>31.875</v>
      </c>
      <c r="P7" s="3">
        <v>1974.5280000000002</v>
      </c>
      <c r="Q7" s="7">
        <v>61.945990000000002</v>
      </c>
      <c r="R7" s="3">
        <v>1858.379578</v>
      </c>
      <c r="S7" s="7">
        <f>Tableau1[[#This Row],[Average fascicle length (cm) ]]/19.03*100</f>
        <v>167.49868628481343</v>
      </c>
      <c r="T7" s="10">
        <v>8.7702437910000004</v>
      </c>
      <c r="U7" s="7">
        <v>62</v>
      </c>
      <c r="V7" s="3"/>
      <c r="W7" s="3"/>
      <c r="X7" s="7"/>
      <c r="Y7" s="28"/>
      <c r="Z7" s="3"/>
      <c r="AA7" s="7"/>
      <c r="AB7" s="3"/>
      <c r="AC7" s="7"/>
      <c r="AD7" s="10"/>
      <c r="AE7" s="7"/>
      <c r="AF7" s="3"/>
      <c r="AG7" s="7"/>
      <c r="AH7" s="32"/>
      <c r="AI7" s="7">
        <v>4.2</v>
      </c>
      <c r="AJ7" s="3">
        <v>39.6</v>
      </c>
      <c r="AK7" s="7">
        <v>8.6080900000000007</v>
      </c>
      <c r="AL7" s="3">
        <v>258.24280290000002</v>
      </c>
      <c r="AM7" s="7">
        <f>Tableau1[[#This Row],[Average fascicle length (cm)   ]]/9.73*100</f>
        <v>43.165467625899282</v>
      </c>
      <c r="AN7" s="10">
        <v>56.009456890000003</v>
      </c>
      <c r="AO7" s="7">
        <v>14</v>
      </c>
      <c r="AP7" s="10">
        <v>24</v>
      </c>
      <c r="AQ7" s="10"/>
      <c r="AR7" s="32"/>
    </row>
    <row r="8" spans="1:44" s="5" customFormat="1" x14ac:dyDescent="0.25">
      <c r="A8" s="5">
        <v>6</v>
      </c>
      <c r="B8" s="5" t="s">
        <v>11</v>
      </c>
      <c r="C8" s="14" t="s">
        <v>180</v>
      </c>
      <c r="D8" s="5" t="s">
        <v>63</v>
      </c>
      <c r="E8" s="28">
        <v>30.65</v>
      </c>
      <c r="F8" s="3">
        <v>5166.0380000000005</v>
      </c>
      <c r="G8" s="7">
        <v>166.47423000000001</v>
      </c>
      <c r="H8" s="3">
        <v>4994.226987</v>
      </c>
      <c r="I8" s="7">
        <f>Tableau1[[#This Row],[Average fascicle length (cm)]]/19.19*100</f>
        <v>159.71860343929129</v>
      </c>
      <c r="J8" s="10">
        <v>24.65353576</v>
      </c>
      <c r="K8" s="7">
        <v>75</v>
      </c>
      <c r="L8" s="3">
        <v>9</v>
      </c>
      <c r="M8" s="3"/>
      <c r="N8" s="32"/>
      <c r="O8" s="7">
        <v>37.283333299999995</v>
      </c>
      <c r="P8" s="3">
        <v>6924.34</v>
      </c>
      <c r="Q8" s="7">
        <v>185.72212000000002</v>
      </c>
      <c r="R8" s="3">
        <v>5572</v>
      </c>
      <c r="S8" s="7">
        <f>Tableau1[[#This Row],[Average fascicle length (cm) ]]/19.03*100</f>
        <v>195.91872464529686</v>
      </c>
      <c r="T8" s="10">
        <v>26.29</v>
      </c>
      <c r="U8" s="7">
        <v>70</v>
      </c>
      <c r="V8" s="3"/>
      <c r="W8" s="3"/>
      <c r="X8" s="7"/>
      <c r="Y8" s="28"/>
      <c r="Z8" s="3"/>
      <c r="AA8" s="7"/>
      <c r="AB8" s="3"/>
      <c r="AC8" s="7"/>
      <c r="AD8" s="10"/>
      <c r="AE8" s="7"/>
      <c r="AF8" s="3"/>
      <c r="AG8" s="7"/>
      <c r="AH8" s="32"/>
      <c r="AI8" s="7">
        <v>20.3</v>
      </c>
      <c r="AJ8" s="3">
        <v>127</v>
      </c>
      <c r="AK8" s="7">
        <v>6.23339</v>
      </c>
      <c r="AL8" s="3">
        <v>187.00158010000001</v>
      </c>
      <c r="AM8" s="7">
        <f>Tableau1[[#This Row],[Average fascicle length (cm)   ]]/9.73*100</f>
        <v>208.63309352517985</v>
      </c>
      <c r="AN8" s="10">
        <v>40.558175560000002</v>
      </c>
      <c r="AO8" s="7">
        <v>22.5</v>
      </c>
      <c r="AP8" s="10"/>
      <c r="AQ8" s="10"/>
      <c r="AR8" s="32"/>
    </row>
    <row r="9" spans="1:44" s="5" customFormat="1" x14ac:dyDescent="0.25">
      <c r="A9" s="5">
        <v>7</v>
      </c>
      <c r="B9" s="5" t="s">
        <v>15</v>
      </c>
      <c r="C9" s="14" t="s">
        <v>121</v>
      </c>
      <c r="D9" s="5" t="s">
        <v>63</v>
      </c>
      <c r="E9" s="28">
        <v>7.6400000000000006</v>
      </c>
      <c r="F9" s="3">
        <v>10347.924999999999</v>
      </c>
      <c r="G9" s="7">
        <v>1047.1095699999998</v>
      </c>
      <c r="H9" s="3">
        <v>31413.286990000001</v>
      </c>
      <c r="I9" s="7">
        <f>Tableau1[[#This Row],[Average fascicle length (cm)]]/19.19*100</f>
        <v>39.812402292860867</v>
      </c>
      <c r="J9" s="10">
        <v>155.06876159999999</v>
      </c>
      <c r="K9" s="7">
        <v>0</v>
      </c>
      <c r="L9" s="3"/>
      <c r="M9" s="3"/>
      <c r="N9" s="32"/>
      <c r="O9" s="7"/>
      <c r="P9" s="3"/>
      <c r="Q9" s="7"/>
      <c r="R9" s="3"/>
      <c r="S9" s="7"/>
      <c r="T9" s="10"/>
      <c r="U9" s="7"/>
      <c r="V9" s="3"/>
      <c r="W9" s="3"/>
      <c r="X9" s="7"/>
      <c r="Y9" s="28"/>
      <c r="Z9" s="3"/>
      <c r="AA9" s="7"/>
      <c r="AB9" s="3"/>
      <c r="AC9" s="7"/>
      <c r="AD9" s="10"/>
      <c r="AE9" s="7"/>
      <c r="AF9" s="3"/>
      <c r="AG9" s="7"/>
      <c r="AH9" s="32"/>
      <c r="AI9" s="7">
        <v>18.2</v>
      </c>
      <c r="AJ9" s="3">
        <v>168.86799999999999</v>
      </c>
      <c r="AK9" s="7">
        <v>9.278459999999999</v>
      </c>
      <c r="AL9" s="3">
        <v>278.35372169999999</v>
      </c>
      <c r="AM9" s="7">
        <f>Tableau1[[#This Row],[Average fascicle length (cm)   ]]/9.73*100</f>
        <v>187.0503597122302</v>
      </c>
      <c r="AN9" s="10">
        <v>60.371249859999999</v>
      </c>
      <c r="AO9" s="7">
        <v>24</v>
      </c>
      <c r="AP9" s="10"/>
      <c r="AQ9" s="10"/>
      <c r="AR9" s="32"/>
    </row>
    <row r="10" spans="1:44" s="5" customFormat="1" x14ac:dyDescent="0.25">
      <c r="A10" s="5">
        <v>8</v>
      </c>
      <c r="B10" s="5" t="s">
        <v>16</v>
      </c>
      <c r="C10" s="14" t="s">
        <v>122</v>
      </c>
      <c r="D10" s="5" t="s">
        <v>63</v>
      </c>
      <c r="E10" s="28">
        <v>9.5</v>
      </c>
      <c r="F10" s="3">
        <v>6848.491</v>
      </c>
      <c r="G10" s="7">
        <v>575.73133999999993</v>
      </c>
      <c r="H10" s="3">
        <v>17271.940279999999</v>
      </c>
      <c r="I10" s="7">
        <f>Tableau1[[#This Row],[Average fascicle length (cm)]]/19.19*100</f>
        <v>49.504950495049499</v>
      </c>
      <c r="J10" s="10">
        <v>85.261322430000007</v>
      </c>
      <c r="K10" s="7">
        <v>54.5</v>
      </c>
      <c r="L10" s="3">
        <v>37</v>
      </c>
      <c r="M10" s="3"/>
      <c r="N10" s="32"/>
      <c r="O10" s="7">
        <v>16.46</v>
      </c>
      <c r="P10" s="26" t="s">
        <v>182</v>
      </c>
      <c r="Q10" s="7">
        <v>372.26295999999996</v>
      </c>
      <c r="R10" s="3">
        <v>11167.888800000001</v>
      </c>
      <c r="S10" s="7">
        <f>Tableau1[[#This Row],[Average fascicle length (cm) ]]/19.03*100</f>
        <v>86.495007882291119</v>
      </c>
      <c r="T10" s="10">
        <v>52.704575830000003</v>
      </c>
      <c r="U10" s="7"/>
      <c r="V10" s="3">
        <v>31.2</v>
      </c>
      <c r="W10" s="3"/>
      <c r="X10" s="7"/>
      <c r="Y10" s="28"/>
      <c r="Z10" s="3"/>
      <c r="AA10" s="7"/>
      <c r="AB10" s="3"/>
      <c r="AC10" s="7"/>
      <c r="AD10" s="10"/>
      <c r="AE10" s="7"/>
      <c r="AF10" s="3"/>
      <c r="AG10" s="7"/>
      <c r="AH10" s="32"/>
      <c r="AI10" s="7"/>
      <c r="AJ10" s="3"/>
      <c r="AK10" s="7"/>
      <c r="AL10" s="3"/>
      <c r="AM10" s="7"/>
      <c r="AN10" s="10"/>
      <c r="AO10" s="7"/>
      <c r="AP10" s="10"/>
      <c r="AQ10" s="10"/>
      <c r="AR10" s="32"/>
    </row>
    <row r="11" spans="1:44" s="5" customFormat="1" x14ac:dyDescent="0.25">
      <c r="A11" s="5">
        <v>9</v>
      </c>
      <c r="B11" s="5" t="s">
        <v>17</v>
      </c>
      <c r="C11" s="14" t="s">
        <v>123</v>
      </c>
      <c r="D11" s="5" t="s">
        <v>63</v>
      </c>
      <c r="E11" s="28">
        <v>4</v>
      </c>
      <c r="F11" s="3">
        <v>3499.4340000000002</v>
      </c>
      <c r="G11" s="7">
        <v>629.32052999999996</v>
      </c>
      <c r="H11" s="3">
        <v>18879.615959999999</v>
      </c>
      <c r="I11" s="7">
        <f>Tableau1[[#This Row],[Average fascicle length (cm)]]/19.19*100</f>
        <v>20.844189682126103</v>
      </c>
      <c r="J11" s="10">
        <v>93.197463470000002</v>
      </c>
      <c r="K11" s="7">
        <v>60</v>
      </c>
      <c r="L11" s="3">
        <v>44</v>
      </c>
      <c r="M11" s="3"/>
      <c r="N11" s="32"/>
      <c r="O11" s="7">
        <v>10.379999999999999</v>
      </c>
      <c r="P11" s="26" t="s">
        <v>181</v>
      </c>
      <c r="Q11" s="7">
        <v>303.32477999999998</v>
      </c>
      <c r="R11" s="3">
        <v>9099.7434250000006</v>
      </c>
      <c r="S11" s="7">
        <f>Tableau1[[#This Row],[Average fascicle length (cm) ]]/19.03*100</f>
        <v>54.54545454545454</v>
      </c>
      <c r="T11" s="10">
        <v>42.944385099999998</v>
      </c>
      <c r="U11" s="7"/>
      <c r="V11" s="3">
        <v>30.66667</v>
      </c>
      <c r="W11" s="3"/>
      <c r="X11" s="7"/>
      <c r="Y11" s="28"/>
      <c r="Z11" s="3"/>
      <c r="AA11" s="7"/>
      <c r="AB11" s="3"/>
      <c r="AC11" s="7"/>
      <c r="AD11" s="10"/>
      <c r="AE11" s="7"/>
      <c r="AF11" s="3"/>
      <c r="AG11" s="7"/>
      <c r="AH11" s="32"/>
      <c r="AI11" s="7">
        <v>0</v>
      </c>
      <c r="AJ11" s="3"/>
      <c r="AK11" s="7"/>
      <c r="AL11" s="3"/>
      <c r="AM11" s="7"/>
      <c r="AN11" s="10"/>
      <c r="AO11" s="7"/>
      <c r="AP11" s="10"/>
      <c r="AQ11" s="10"/>
      <c r="AR11" s="32"/>
    </row>
    <row r="12" spans="1:44" s="5" customFormat="1" x14ac:dyDescent="0.25">
      <c r="A12" s="5">
        <v>10</v>
      </c>
      <c r="B12" s="5" t="s">
        <v>18</v>
      </c>
      <c r="C12" s="14" t="s">
        <v>72</v>
      </c>
      <c r="D12" s="5" t="s">
        <v>63</v>
      </c>
      <c r="E12" s="28">
        <v>7.3</v>
      </c>
      <c r="F12" s="3">
        <v>1760.377</v>
      </c>
      <c r="G12" s="7">
        <v>208.83993000000001</v>
      </c>
      <c r="H12" s="3">
        <v>6265.1979970000002</v>
      </c>
      <c r="I12" s="7">
        <f>Tableau1[[#This Row],[Average fascicle length (cm)]]/19.19*100</f>
        <v>38.040646169880141</v>
      </c>
      <c r="J12" s="10">
        <v>30.927565619999999</v>
      </c>
      <c r="K12" s="7">
        <v>55</v>
      </c>
      <c r="L12" s="3">
        <v>30</v>
      </c>
      <c r="M12" s="3"/>
      <c r="N12" s="32"/>
      <c r="O12" s="7">
        <v>6.4714286000000003</v>
      </c>
      <c r="P12" s="3">
        <v>606.98099999999999</v>
      </c>
      <c r="Q12" s="7">
        <v>75.396950000000004</v>
      </c>
      <c r="R12" s="3">
        <v>2261.9083649999998</v>
      </c>
      <c r="S12" s="7">
        <f>Tableau1[[#This Row],[Average fascicle length (cm) ]]/19.03*100</f>
        <v>34.00645612191277</v>
      </c>
      <c r="T12" s="10">
        <v>10.67461568</v>
      </c>
      <c r="U12" s="7">
        <v>32.5</v>
      </c>
      <c r="V12" s="3">
        <v>36.5</v>
      </c>
      <c r="W12" s="3"/>
      <c r="X12" s="7"/>
      <c r="Y12" s="28">
        <v>5.33</v>
      </c>
      <c r="Z12" s="3">
        <v>53.8</v>
      </c>
      <c r="AA12" s="7">
        <v>10.088849999999999</v>
      </c>
      <c r="AB12" s="3">
        <v>302.6655811</v>
      </c>
      <c r="AC12" s="7">
        <f>Tableau1[[#This Row],[Average fascicle length (cm)  ]]/7.37*100</f>
        <v>72.320217096336506</v>
      </c>
      <c r="AD12" s="10">
        <v>71.750605955005568</v>
      </c>
      <c r="AE12" s="7">
        <v>23.2</v>
      </c>
      <c r="AF12" s="3"/>
      <c r="AG12" s="7"/>
      <c r="AH12" s="32"/>
      <c r="AI12" s="7">
        <v>4.9000000000000004</v>
      </c>
      <c r="AJ12" s="3">
        <v>119</v>
      </c>
      <c r="AK12" s="7">
        <v>23.795270000000002</v>
      </c>
      <c r="AL12" s="3">
        <v>713.85815479999997</v>
      </c>
      <c r="AM12" s="7">
        <f>Tableau1[[#This Row],[Average fascicle length (cm)   ]]/9.73*100</f>
        <v>50.359712230215827</v>
      </c>
      <c r="AN12" s="10">
        <v>154.82641570000001</v>
      </c>
      <c r="AO12" s="7">
        <v>16.856999999999999</v>
      </c>
      <c r="AP12" s="10">
        <v>11.065322004288097</v>
      </c>
      <c r="AQ12" s="10"/>
      <c r="AR12" s="32"/>
    </row>
    <row r="13" spans="1:44" s="5" customFormat="1" x14ac:dyDescent="0.25">
      <c r="A13" s="5">
        <v>10.1</v>
      </c>
      <c r="B13" s="5" t="s">
        <v>67</v>
      </c>
      <c r="C13" s="14" t="s">
        <v>124</v>
      </c>
      <c r="D13" s="5" t="s">
        <v>63</v>
      </c>
      <c r="E13" s="28"/>
      <c r="F13" s="3"/>
      <c r="G13" s="7"/>
      <c r="H13" s="3"/>
      <c r="I13" s="7"/>
      <c r="J13" s="10"/>
      <c r="K13" s="7"/>
      <c r="L13" s="3"/>
      <c r="M13" s="3"/>
      <c r="N13" s="32"/>
      <c r="O13" s="7"/>
      <c r="P13" s="3"/>
      <c r="Q13" s="7"/>
      <c r="R13" s="3"/>
      <c r="S13" s="7"/>
      <c r="T13" s="10"/>
      <c r="U13" s="7"/>
      <c r="V13" s="3"/>
      <c r="W13" s="3"/>
      <c r="X13" s="7"/>
      <c r="Y13" s="28"/>
      <c r="Z13" s="3"/>
      <c r="AA13" s="7"/>
      <c r="AB13" s="3"/>
      <c r="AC13" s="7"/>
      <c r="AD13" s="10"/>
      <c r="AE13" s="7"/>
      <c r="AF13" s="3"/>
      <c r="AG13" s="7"/>
      <c r="AH13" s="32"/>
      <c r="AI13" s="7">
        <v>7.1599999999999993</v>
      </c>
      <c r="AJ13" s="3">
        <v>48.877358490566046</v>
      </c>
      <c r="AK13" s="7">
        <v>6.8264467165595031</v>
      </c>
      <c r="AL13" s="3">
        <v>204.79340149678509</v>
      </c>
      <c r="AM13" s="7">
        <f>Tableau1[[#This Row],[Average fascicle length (cm)   ]]/9.73*100</f>
        <v>73.586844809866378</v>
      </c>
      <c r="AN13" s="10">
        <v>44.416986899339591</v>
      </c>
      <c r="AO13" s="7">
        <v>9.5</v>
      </c>
      <c r="AP13" s="10"/>
      <c r="AQ13" s="10"/>
      <c r="AR13" s="32"/>
    </row>
    <row r="14" spans="1:44" s="5" customFormat="1" x14ac:dyDescent="0.25">
      <c r="A14" s="5">
        <v>10.199999999999999</v>
      </c>
      <c r="B14" s="5" t="s">
        <v>68</v>
      </c>
      <c r="C14" s="14" t="s">
        <v>125</v>
      </c>
      <c r="D14" s="5" t="s">
        <v>63</v>
      </c>
      <c r="E14" s="28"/>
      <c r="F14" s="3"/>
      <c r="G14" s="7"/>
      <c r="H14" s="3"/>
      <c r="I14" s="7"/>
      <c r="J14" s="10"/>
      <c r="K14" s="7"/>
      <c r="L14" s="3"/>
      <c r="M14" s="3"/>
      <c r="N14" s="32"/>
      <c r="O14" s="7"/>
      <c r="P14" s="3"/>
      <c r="Q14" s="7"/>
      <c r="R14" s="3"/>
      <c r="S14" s="7"/>
      <c r="T14" s="10"/>
      <c r="U14" s="7"/>
      <c r="V14" s="3"/>
      <c r="W14" s="3"/>
      <c r="X14" s="7"/>
      <c r="Y14" s="28"/>
      <c r="Z14" s="3"/>
      <c r="AA14" s="7"/>
      <c r="AB14" s="3"/>
      <c r="AC14" s="7"/>
      <c r="AD14" s="10"/>
      <c r="AE14" s="7"/>
      <c r="AF14" s="3"/>
      <c r="AG14" s="7"/>
      <c r="AH14" s="32"/>
      <c r="AI14" s="7">
        <v>3.3200000000000003</v>
      </c>
      <c r="AJ14" s="3">
        <v>69.924528301886795</v>
      </c>
      <c r="AK14" s="7">
        <v>19.937952705096446</v>
      </c>
      <c r="AL14" s="3">
        <v>598.13858115289338</v>
      </c>
      <c r="AM14" s="7">
        <f>Tableau1[[#This Row],[Average fascicle length (cm)   ]]/9.73*100</f>
        <v>34.121274409044197</v>
      </c>
      <c r="AN14" s="10">
        <v>129.72836687550554</v>
      </c>
      <c r="AO14" s="7">
        <v>22</v>
      </c>
      <c r="AP14" s="10">
        <v>18.8</v>
      </c>
      <c r="AQ14" s="10"/>
      <c r="AR14" s="32"/>
    </row>
    <row r="15" spans="1:44" s="5" customFormat="1" x14ac:dyDescent="0.25">
      <c r="A15" s="5">
        <v>11</v>
      </c>
      <c r="B15" s="5" t="s">
        <v>24</v>
      </c>
      <c r="C15" s="14" t="s">
        <v>84</v>
      </c>
      <c r="D15" s="5" t="s">
        <v>63</v>
      </c>
      <c r="E15" s="28"/>
      <c r="F15" s="3"/>
      <c r="G15" s="7"/>
      <c r="H15" s="3"/>
      <c r="I15" s="7"/>
      <c r="J15" s="10"/>
      <c r="K15" s="7"/>
      <c r="L15" s="3"/>
      <c r="M15" s="3"/>
      <c r="N15" s="32"/>
      <c r="O15" s="7">
        <v>30.533333299999999</v>
      </c>
      <c r="P15" s="3">
        <v>1192.83</v>
      </c>
      <c r="Q15" s="7">
        <v>39.066490000000002</v>
      </c>
      <c r="R15" s="3">
        <v>1171.994727</v>
      </c>
      <c r="S15" s="7">
        <f>Tableau1[[#This Row],[Average fascicle length (cm) ]]/19.03*100</f>
        <v>160.44841460851288</v>
      </c>
      <c r="T15" s="10">
        <v>5.5309903299999998</v>
      </c>
      <c r="U15" s="7">
        <v>41</v>
      </c>
      <c r="V15" s="3"/>
      <c r="W15" s="3"/>
      <c r="X15" s="7"/>
      <c r="Y15" s="28">
        <v>2.5940000000000003</v>
      </c>
      <c r="Z15" s="3">
        <v>35.1</v>
      </c>
      <c r="AA15" s="7">
        <v>13.01789</v>
      </c>
      <c r="AB15" s="3">
        <v>390.53668140000002</v>
      </c>
      <c r="AC15" s="7">
        <f>Tableau1[[#This Row],[Average fascicle length (cm)  ]]/7.37*100</f>
        <v>35.196743554952512</v>
      </c>
      <c r="AD15" s="10">
        <v>92.581533176872213</v>
      </c>
      <c r="AE15" s="7">
        <v>16.600000000000001</v>
      </c>
      <c r="AF15" s="3">
        <v>15.8</v>
      </c>
      <c r="AG15" s="7"/>
      <c r="AH15" s="32"/>
      <c r="AI15" s="7">
        <v>7.7</v>
      </c>
      <c r="AJ15" s="3">
        <v>170</v>
      </c>
      <c r="AK15" s="7">
        <v>18.8461</v>
      </c>
      <c r="AL15" s="3">
        <v>565.38305920000005</v>
      </c>
      <c r="AM15" s="7">
        <f>Tableau1[[#This Row],[Average fascicle length (cm)   ]]/9.73*100</f>
        <v>79.136690647482013</v>
      </c>
      <c r="AN15" s="10">
        <v>122.6241263</v>
      </c>
      <c r="AO15" s="7">
        <v>25.5</v>
      </c>
      <c r="AP15" s="10">
        <v>31.6</v>
      </c>
      <c r="AQ15" s="10"/>
      <c r="AR15" s="32"/>
    </row>
    <row r="16" spans="1:44" s="5" customFormat="1" x14ac:dyDescent="0.25">
      <c r="A16" s="5">
        <v>12</v>
      </c>
      <c r="B16" s="5" t="s">
        <v>14</v>
      </c>
      <c r="C16" s="14" t="s">
        <v>83</v>
      </c>
      <c r="D16" s="5" t="s">
        <v>63</v>
      </c>
      <c r="E16" s="28">
        <v>30.15</v>
      </c>
      <c r="F16" s="3">
        <v>7616.0380000000005</v>
      </c>
      <c r="G16" s="7">
        <v>248.63214000000002</v>
      </c>
      <c r="H16" s="3">
        <v>7458.9640639999998</v>
      </c>
      <c r="I16" s="7">
        <f>Tableau1[[#This Row],[Average fascicle length (cm)]]/19.19*100</f>
        <v>157.11307972902551</v>
      </c>
      <c r="J16" s="10">
        <v>36.820480480000001</v>
      </c>
      <c r="K16" s="7">
        <v>48</v>
      </c>
      <c r="L16" s="3">
        <v>10</v>
      </c>
      <c r="M16" s="3">
        <v>62</v>
      </c>
      <c r="N16" s="32">
        <v>7</v>
      </c>
      <c r="O16" s="7">
        <v>13.247368400000003</v>
      </c>
      <c r="P16" s="3">
        <v>7326.9809999999998</v>
      </c>
      <c r="Q16" s="7">
        <v>437.81417000000005</v>
      </c>
      <c r="R16" s="3">
        <v>13134.42519</v>
      </c>
      <c r="S16" s="7">
        <f>Tableau1[[#This Row],[Average fascicle length (cm) ]]/19.03*100</f>
        <v>69.613076195480829</v>
      </c>
      <c r="T16" s="10">
        <v>61.985243670000003</v>
      </c>
      <c r="U16" s="7">
        <v>73</v>
      </c>
      <c r="V16" s="3">
        <v>21.4</v>
      </c>
      <c r="W16" s="3"/>
      <c r="X16" s="7"/>
      <c r="Y16" s="28">
        <v>11.737500000000001</v>
      </c>
      <c r="Z16" s="3">
        <v>109.434</v>
      </c>
      <c r="AA16" s="7">
        <v>9.3234499999999993</v>
      </c>
      <c r="AB16" s="3">
        <v>279.70341789999998</v>
      </c>
      <c r="AC16" s="7">
        <f>Tableau1[[#This Row],[Average fascicle length (cm)  ]]/7.37*100</f>
        <v>159.26051560379918</v>
      </c>
      <c r="AD16" s="10">
        <v>66.307142189981732</v>
      </c>
      <c r="AE16" s="7">
        <v>18.7</v>
      </c>
      <c r="AF16" s="3"/>
      <c r="AG16" s="7" t="s">
        <v>88</v>
      </c>
      <c r="AH16" s="32">
        <v>12.1</v>
      </c>
      <c r="AI16" s="7">
        <v>16.95</v>
      </c>
      <c r="AJ16" s="3">
        <v>416</v>
      </c>
      <c r="AK16" s="7">
        <v>23.963429999999999</v>
      </c>
      <c r="AL16" s="3">
        <v>718.90303219999998</v>
      </c>
      <c r="AM16" s="7">
        <f>Tableau1[[#This Row],[Average fascicle length (cm)   ]]/9.73*100</f>
        <v>174.20349434737923</v>
      </c>
      <c r="AN16" s="10">
        <v>155.92058299999999</v>
      </c>
      <c r="AO16" s="7">
        <v>29.992000000000001</v>
      </c>
      <c r="AP16" s="10">
        <v>6.9184878872462887</v>
      </c>
      <c r="AQ16" s="10"/>
      <c r="AR16" s="32"/>
    </row>
    <row r="17" spans="1:44" s="5" customFormat="1" x14ac:dyDescent="0.25">
      <c r="A17" s="5">
        <v>13</v>
      </c>
      <c r="B17" s="5" t="s">
        <v>0</v>
      </c>
      <c r="C17" s="14" t="s">
        <v>70</v>
      </c>
      <c r="D17" s="5" t="s">
        <v>63</v>
      </c>
      <c r="E17" s="28">
        <v>7.2099999999999991</v>
      </c>
      <c r="F17" s="3">
        <v>4373.585</v>
      </c>
      <c r="G17" s="7">
        <v>511.03149999999999</v>
      </c>
      <c r="H17" s="3">
        <v>15330.944879999999</v>
      </c>
      <c r="I17" s="7">
        <f>Tableau1[[#This Row],[Average fascicle length (cm)]]/19.19*100</f>
        <v>37.571651902032301</v>
      </c>
      <c r="J17" s="10">
        <v>75.679779659999994</v>
      </c>
      <c r="K17" s="7">
        <v>50.5</v>
      </c>
      <c r="L17" s="3">
        <v>32.6</v>
      </c>
      <c r="M17" s="3"/>
      <c r="N17" s="32"/>
      <c r="O17" s="7">
        <v>7.2066666999999995</v>
      </c>
      <c r="P17" s="3">
        <v>2367.9249999999997</v>
      </c>
      <c r="Q17" s="7">
        <v>271.11097999999998</v>
      </c>
      <c r="R17" s="3">
        <v>8133.3295189999999</v>
      </c>
      <c r="S17" s="7">
        <f>Tableau1[[#This Row],[Average fascicle length (cm) ]]/19.03*100</f>
        <v>37.870029952706247</v>
      </c>
      <c r="T17" s="10">
        <v>38.38359157</v>
      </c>
      <c r="U17" s="7">
        <v>64</v>
      </c>
      <c r="V17" s="3">
        <v>34.4</v>
      </c>
      <c r="W17" s="3"/>
      <c r="X17" s="7"/>
      <c r="Y17" s="28">
        <v>5.9024999999999999</v>
      </c>
      <c r="Z17" s="3">
        <v>71.699999999999989</v>
      </c>
      <c r="AA17" s="7">
        <v>10.164239999999999</v>
      </c>
      <c r="AB17" s="3">
        <v>304.92717900000002</v>
      </c>
      <c r="AC17" s="7">
        <f>Tableau1[[#This Row],[Average fascicle length (cm)  ]]/7.37*100</f>
        <v>80.088195386702836</v>
      </c>
      <c r="AD17" s="10">
        <v>72.28674560842046</v>
      </c>
      <c r="AE17" s="7">
        <v>20.100000000000001</v>
      </c>
      <c r="AF17" s="3">
        <v>33.200000000000003</v>
      </c>
      <c r="AG17" s="7"/>
      <c r="AH17" s="32"/>
      <c r="AI17" s="7">
        <v>5.2</v>
      </c>
      <c r="AJ17" s="3">
        <v>156</v>
      </c>
      <c r="AK17" s="7">
        <v>25.872230000000002</v>
      </c>
      <c r="AL17" s="3">
        <v>776.16693959999998</v>
      </c>
      <c r="AM17" s="7">
        <f>Tableau1[[#This Row],[Average fascicle length (cm)   ]]/9.73*100</f>
        <v>53.442959917780065</v>
      </c>
      <c r="AN17" s="10">
        <v>168.3403691</v>
      </c>
      <c r="AO17" s="7">
        <v>21</v>
      </c>
      <c r="AP17" s="10">
        <v>30.6</v>
      </c>
      <c r="AQ17" s="10"/>
      <c r="AR17" s="32"/>
    </row>
    <row r="18" spans="1:44" s="5" customFormat="1" x14ac:dyDescent="0.25">
      <c r="A18" s="5">
        <v>14</v>
      </c>
      <c r="B18" s="5" t="s">
        <v>1</v>
      </c>
      <c r="C18" s="14" t="s">
        <v>71</v>
      </c>
      <c r="D18" s="5" t="s">
        <v>63</v>
      </c>
      <c r="E18" s="28">
        <v>6.7</v>
      </c>
      <c r="F18" s="3">
        <v>3557.547</v>
      </c>
      <c r="G18" s="7">
        <v>406.75213000000002</v>
      </c>
      <c r="H18" s="3">
        <v>12202.563759999999</v>
      </c>
      <c r="I18" s="7">
        <f>Tableau1[[#This Row],[Average fascicle length (cm)]]/19.19*100</f>
        <v>34.914017717561229</v>
      </c>
      <c r="J18" s="10">
        <v>60.23681801</v>
      </c>
      <c r="K18" s="7">
        <v>55</v>
      </c>
      <c r="L18" s="3">
        <v>40</v>
      </c>
      <c r="M18" s="3">
        <v>145</v>
      </c>
      <c r="N18" s="32">
        <v>5</v>
      </c>
      <c r="O18" s="7">
        <v>7.2700000000000005</v>
      </c>
      <c r="P18" s="3">
        <v>3199.4340000000002</v>
      </c>
      <c r="Q18" s="7">
        <v>380.74207000000001</v>
      </c>
      <c r="R18" s="3">
        <v>11422.262049999999</v>
      </c>
      <c r="S18" s="7">
        <f>Tableau1[[#This Row],[Average fascicle length (cm) ]]/19.03*100</f>
        <v>38.202837624802946</v>
      </c>
      <c r="T18" s="10">
        <v>53.905038570000002</v>
      </c>
      <c r="U18" s="7">
        <v>66.7</v>
      </c>
      <c r="V18" s="3">
        <v>30.1</v>
      </c>
      <c r="W18" s="3"/>
      <c r="X18" s="7"/>
      <c r="Y18" s="28">
        <v>3.3660000000000005</v>
      </c>
      <c r="Z18" s="3">
        <v>72.8</v>
      </c>
      <c r="AA18" s="7">
        <v>20.819520000000001</v>
      </c>
      <c r="AB18" s="3">
        <v>624.5857221</v>
      </c>
      <c r="AC18" s="7">
        <f>Tableau1[[#This Row],[Average fascicle length (cm)  ]]/7.37*100</f>
        <v>45.671641791044784</v>
      </c>
      <c r="AD18" s="10">
        <v>148.06574262143516</v>
      </c>
      <c r="AE18" s="7">
        <v>11.5</v>
      </c>
      <c r="AF18" s="3">
        <v>15.8</v>
      </c>
      <c r="AG18" s="7">
        <v>3.6</v>
      </c>
      <c r="AH18" s="32">
        <v>4.8</v>
      </c>
      <c r="AI18" s="7">
        <v>5.3</v>
      </c>
      <c r="AJ18" s="3">
        <v>141</v>
      </c>
      <c r="AK18" s="7">
        <v>24.465969999999999</v>
      </c>
      <c r="AL18" s="3">
        <v>733.97897420000004</v>
      </c>
      <c r="AM18" s="7">
        <f>Tableau1[[#This Row],[Average fascicle length (cm)   ]]/9.73*100</f>
        <v>54.470709146968133</v>
      </c>
      <c r="AN18" s="10">
        <v>159.19035600000001</v>
      </c>
      <c r="AO18" s="7">
        <v>23</v>
      </c>
      <c r="AP18" s="10">
        <v>22.8</v>
      </c>
      <c r="AQ18" s="10"/>
      <c r="AR18" s="32"/>
    </row>
    <row r="19" spans="1:44" s="5" customFormat="1" x14ac:dyDescent="0.25">
      <c r="A19" s="5">
        <v>15</v>
      </c>
      <c r="B19" s="5" t="s">
        <v>20</v>
      </c>
      <c r="C19" s="14" t="s">
        <v>73</v>
      </c>
      <c r="D19" s="5" t="s">
        <v>63</v>
      </c>
      <c r="E19" s="28">
        <v>7.1</v>
      </c>
      <c r="F19" s="3">
        <v>2269.8110000000001</v>
      </c>
      <c r="G19" s="7">
        <v>284.84742</v>
      </c>
      <c r="H19" s="3">
        <v>8545.4226569999992</v>
      </c>
      <c r="I19" s="7">
        <f>Tableau1[[#This Row],[Average fascicle length (cm)]]/19.19*100</f>
        <v>36.998436685773839</v>
      </c>
      <c r="J19" s="10">
        <v>42.183681999999997</v>
      </c>
      <c r="K19" s="7">
        <v>33</v>
      </c>
      <c r="L19" s="3">
        <v>27</v>
      </c>
      <c r="M19" s="3"/>
      <c r="N19" s="32"/>
      <c r="O19" s="7">
        <v>7.3181817999999996</v>
      </c>
      <c r="P19" s="3">
        <v>1444.9059999999999</v>
      </c>
      <c r="Q19" s="7">
        <v>164.95914999999999</v>
      </c>
      <c r="R19" s="3">
        <v>4948.7745640000003</v>
      </c>
      <c r="S19" s="7">
        <f>Tableau1[[#This Row],[Average fascicle length (cm) ]]/19.03*100</f>
        <v>38.456026274303731</v>
      </c>
      <c r="T19" s="10">
        <v>23.354733280000001</v>
      </c>
      <c r="U19" s="7">
        <v>40</v>
      </c>
      <c r="V19" s="3">
        <v>33.333333333333336</v>
      </c>
      <c r="W19" s="3"/>
      <c r="X19" s="7"/>
      <c r="Y19" s="28">
        <v>3.7379999999999995</v>
      </c>
      <c r="Z19" s="3">
        <v>43</v>
      </c>
      <c r="AA19" s="7">
        <v>11.25704</v>
      </c>
      <c r="AB19" s="3">
        <v>337.71109510000002</v>
      </c>
      <c r="AC19" s="7">
        <f>Tableau1[[#This Row],[Average fascicle length (cm)  ]]/7.37*100</f>
        <v>50.719131614654003</v>
      </c>
      <c r="AD19" s="10">
        <v>80.058576938577147</v>
      </c>
      <c r="AE19" s="7">
        <v>11.1</v>
      </c>
      <c r="AF19" s="3">
        <v>12</v>
      </c>
      <c r="AG19" s="7"/>
      <c r="AH19" s="32"/>
      <c r="AI19" s="7">
        <v>3.66</v>
      </c>
      <c r="AJ19" s="3">
        <v>36.699999999999996</v>
      </c>
      <c r="AK19" s="7">
        <v>9.6089199999999995</v>
      </c>
      <c r="AL19" s="3">
        <v>288.26746170000001</v>
      </c>
      <c r="AM19" s="7">
        <f>Tableau1[[#This Row],[Average fascicle length (cm)   ]]/9.73*100</f>
        <v>37.615621788283661</v>
      </c>
      <c r="AN19" s="10">
        <v>62.521409259999999</v>
      </c>
      <c r="AO19" s="7">
        <v>4.5</v>
      </c>
      <c r="AP19" s="10">
        <v>16.600000000000001</v>
      </c>
      <c r="AQ19" s="10"/>
      <c r="AR19" s="32"/>
    </row>
    <row r="20" spans="1:44" s="5" customFormat="1" x14ac:dyDescent="0.25">
      <c r="A20" s="5">
        <v>16</v>
      </c>
      <c r="B20" s="5" t="s">
        <v>2</v>
      </c>
      <c r="C20" s="14" t="s">
        <v>126</v>
      </c>
      <c r="D20" s="5" t="s">
        <v>63</v>
      </c>
      <c r="E20" s="28">
        <v>14.190000000000001</v>
      </c>
      <c r="F20" s="3">
        <v>2700.5660000000003</v>
      </c>
      <c r="G20" s="7">
        <v>169.77583000000001</v>
      </c>
      <c r="H20" s="3">
        <v>5093.274985</v>
      </c>
      <c r="I20" s="7">
        <f>Tableau1[[#This Row],[Average fascicle length (cm)]]/19.19*100</f>
        <v>73.944762897342358</v>
      </c>
      <c r="J20" s="10">
        <v>25.142476970000001</v>
      </c>
      <c r="K20" s="7">
        <v>0</v>
      </c>
      <c r="L20" s="3"/>
      <c r="M20" s="3"/>
      <c r="N20" s="32"/>
      <c r="O20" s="7">
        <v>14.628462100000002</v>
      </c>
      <c r="P20" s="3">
        <v>2265.0940000000001</v>
      </c>
      <c r="Q20" s="7">
        <v>137.13867999999999</v>
      </c>
      <c r="R20" s="3">
        <v>4114.1602679999996</v>
      </c>
      <c r="S20" s="7">
        <f>Tableau1[[#This Row],[Average fascicle length (cm) ]]/19.03*100</f>
        <v>76.870531266421452</v>
      </c>
      <c r="T20" s="10">
        <v>19.415941159999999</v>
      </c>
      <c r="U20" s="7"/>
      <c r="V20" s="3"/>
      <c r="W20" s="3"/>
      <c r="X20" s="7"/>
      <c r="Y20" s="28">
        <v>10.808</v>
      </c>
      <c r="Z20" s="3">
        <v>151.13200000000001</v>
      </c>
      <c r="AA20" s="7">
        <v>13.772030000000001</v>
      </c>
      <c r="AB20" s="3">
        <v>413.16080190000002</v>
      </c>
      <c r="AC20" s="7">
        <f>Tableau1[[#This Row],[Average fascicle length (cm)  ]]/7.37*100</f>
        <v>146.64857530529173</v>
      </c>
      <c r="AD20" s="10">
        <v>97.944859753929308</v>
      </c>
      <c r="AE20" s="7"/>
      <c r="AF20" s="3"/>
      <c r="AG20" s="7"/>
      <c r="AH20" s="32"/>
      <c r="AI20" s="7">
        <v>6.5600000000000005</v>
      </c>
      <c r="AJ20" s="3">
        <v>96.4</v>
      </c>
      <c r="AK20" s="7">
        <v>13.843110000000001</v>
      </c>
      <c r="AL20" s="3">
        <v>415.29321729999998</v>
      </c>
      <c r="AM20" s="7">
        <f>Tableau1[[#This Row],[Average fascicle length (cm)   ]]/9.73*100</f>
        <v>67.420349434737929</v>
      </c>
      <c r="AN20" s="10">
        <v>90.071619769999998</v>
      </c>
      <c r="AO20" s="7">
        <v>19</v>
      </c>
      <c r="AP20" s="10">
        <v>19.600000000000001</v>
      </c>
      <c r="AQ20" s="10"/>
      <c r="AR20" s="32"/>
    </row>
    <row r="21" spans="1:44" s="5" customFormat="1" x14ac:dyDescent="0.25">
      <c r="A21" s="5">
        <v>17</v>
      </c>
      <c r="B21" s="5" t="s">
        <v>3</v>
      </c>
      <c r="C21" s="14" t="s">
        <v>127</v>
      </c>
      <c r="D21" s="5" t="s">
        <v>63</v>
      </c>
      <c r="E21" s="28">
        <v>10.33</v>
      </c>
      <c r="F21" s="3">
        <v>989.05700000000002</v>
      </c>
      <c r="G21" s="7">
        <v>86.346889999999988</v>
      </c>
      <c r="H21" s="3">
        <v>2590.4068219999999</v>
      </c>
      <c r="I21" s="7">
        <f>Tableau1[[#This Row],[Average fascicle length (cm)]]/19.19*100</f>
        <v>53.830119854090675</v>
      </c>
      <c r="J21" s="10">
        <v>12.7873017</v>
      </c>
      <c r="K21" s="7">
        <v>30.3</v>
      </c>
      <c r="L21" s="3">
        <v>25.6</v>
      </c>
      <c r="M21" s="3"/>
      <c r="N21" s="32"/>
      <c r="O21" s="7">
        <v>7.3125</v>
      </c>
      <c r="P21" s="3">
        <v>614.15099999999995</v>
      </c>
      <c r="Q21" s="7">
        <v>79.230090000000004</v>
      </c>
      <c r="R21" s="3">
        <v>2376.9027310000001</v>
      </c>
      <c r="S21" s="7">
        <f>Tableau1[[#This Row],[Average fascicle length (cm) ]]/19.03*100</f>
        <v>38.426169206516022</v>
      </c>
      <c r="T21" s="10">
        <v>11.21730816</v>
      </c>
      <c r="U21" s="7">
        <v>54.5</v>
      </c>
      <c r="V21" s="3">
        <v>19.375</v>
      </c>
      <c r="W21" s="3"/>
      <c r="X21" s="7"/>
      <c r="Y21" s="28">
        <v>14.085999999999999</v>
      </c>
      <c r="Z21" s="3">
        <v>86.226415094339629</v>
      </c>
      <c r="AA21" s="7">
        <v>6.121426600478463</v>
      </c>
      <c r="AB21" s="3">
        <v>183.6427980143539</v>
      </c>
      <c r="AC21" s="7">
        <f>Tableau1[[#This Row],[Average fascicle length (cm)  ]]/7.37*100</f>
        <v>191.12618724559022</v>
      </c>
      <c r="AD21" s="10">
        <v>43.534788425278876</v>
      </c>
      <c r="AE21" s="7">
        <v>22.1</v>
      </c>
      <c r="AF21" s="3"/>
      <c r="AG21" s="7"/>
      <c r="AH21" s="32"/>
      <c r="AI21" s="7"/>
      <c r="AJ21" s="3"/>
      <c r="AK21" s="7"/>
      <c r="AL21" s="3"/>
      <c r="AM21" s="7"/>
      <c r="AN21" s="10"/>
      <c r="AO21" s="7"/>
      <c r="AP21" s="10"/>
      <c r="AQ21" s="10"/>
      <c r="AR21" s="32"/>
    </row>
    <row r="22" spans="1:44" s="5" customFormat="1" x14ac:dyDescent="0.25">
      <c r="A22" s="5">
        <v>18</v>
      </c>
      <c r="B22" s="5" t="s">
        <v>4</v>
      </c>
      <c r="C22" s="14" t="s">
        <v>128</v>
      </c>
      <c r="D22" s="5" t="s">
        <v>63</v>
      </c>
      <c r="E22" s="28">
        <v>16.420000000000002</v>
      </c>
      <c r="F22" s="3">
        <v>1711.509</v>
      </c>
      <c r="G22" s="7">
        <v>92.371849999999995</v>
      </c>
      <c r="H22" s="3">
        <v>2771.1555170000001</v>
      </c>
      <c r="I22" s="7">
        <f>Tableau1[[#This Row],[Average fascicle length (cm)]]/19.19*100</f>
        <v>85.565398645127672</v>
      </c>
      <c r="J22" s="10">
        <v>13.679550770000001</v>
      </c>
      <c r="K22" s="7">
        <v>46</v>
      </c>
      <c r="L22" s="3">
        <v>27.6</v>
      </c>
      <c r="M22" s="3"/>
      <c r="N22" s="32"/>
      <c r="O22" s="7">
        <v>17.350000000000001</v>
      </c>
      <c r="P22" s="3">
        <v>1650.943</v>
      </c>
      <c r="Q22" s="7">
        <v>81.777020000000007</v>
      </c>
      <c r="R22" s="3">
        <v>2453.3106739999998</v>
      </c>
      <c r="S22" s="7">
        <f>Tableau1[[#This Row],[Average fascicle length (cm) ]]/19.03*100</f>
        <v>91.171833946400426</v>
      </c>
      <c r="T22" s="10">
        <v>11.57789988</v>
      </c>
      <c r="U22" s="7">
        <v>54.5</v>
      </c>
      <c r="V22" s="3">
        <v>30.75</v>
      </c>
      <c r="W22" s="3"/>
      <c r="X22" s="7"/>
      <c r="Y22" s="28">
        <v>6.4539999999999988</v>
      </c>
      <c r="Z22" s="3">
        <v>64.905660377358487</v>
      </c>
      <c r="AA22" s="7">
        <v>9.2434282879653598</v>
      </c>
      <c r="AB22" s="3">
        <v>277.30284863896077</v>
      </c>
      <c r="AC22" s="7">
        <f>Tableau1[[#This Row],[Average fascicle length (cm)  ]]/7.37*100</f>
        <v>87.571234735413825</v>
      </c>
      <c r="AD22" s="10">
        <v>65.738057662793253</v>
      </c>
      <c r="AE22" s="7">
        <v>14.4</v>
      </c>
      <c r="AF22" s="3">
        <v>23.2</v>
      </c>
      <c r="AG22" s="7"/>
      <c r="AH22" s="32"/>
      <c r="AI22" s="7"/>
      <c r="AJ22" s="3"/>
      <c r="AK22" s="7"/>
      <c r="AL22" s="3"/>
      <c r="AM22" s="7"/>
      <c r="AN22" s="10"/>
      <c r="AO22" s="7"/>
      <c r="AP22" s="10"/>
      <c r="AQ22" s="10"/>
      <c r="AR22" s="32"/>
    </row>
    <row r="23" spans="1:44" s="5" customFormat="1" x14ac:dyDescent="0.25">
      <c r="A23" s="5">
        <v>19</v>
      </c>
      <c r="B23" s="5" t="s">
        <v>19</v>
      </c>
      <c r="C23" s="14" t="s">
        <v>74</v>
      </c>
      <c r="D23" s="5" t="s">
        <v>63</v>
      </c>
      <c r="E23" s="28">
        <v>17.53</v>
      </c>
      <c r="F23" s="3">
        <v>2186.038</v>
      </c>
      <c r="G23" s="7">
        <v>110.73493999999999</v>
      </c>
      <c r="H23" s="3">
        <v>3322.0481730000001</v>
      </c>
      <c r="I23" s="7">
        <f>Tableau1[[#This Row],[Average fascicle length (cm)]]/19.19*100</f>
        <v>91.349661281917662</v>
      </c>
      <c r="J23" s="10">
        <v>16.398980989999998</v>
      </c>
      <c r="K23" s="7">
        <v>50</v>
      </c>
      <c r="L23" s="3">
        <v>27.8</v>
      </c>
      <c r="M23" s="3">
        <v>46</v>
      </c>
      <c r="N23" s="32">
        <v>7</v>
      </c>
      <c r="O23" s="7">
        <v>46</v>
      </c>
      <c r="P23" s="3">
        <v>539.43399999999997</v>
      </c>
      <c r="Q23" s="7">
        <v>11.726830000000001</v>
      </c>
      <c r="R23" s="3">
        <v>351.80475799999999</v>
      </c>
      <c r="S23" s="7">
        <f>Tableau1[[#This Row],[Average fascicle length (cm) ]]/19.03*100</f>
        <v>241.72359432475039</v>
      </c>
      <c r="T23" s="10">
        <v>1.6602708779999999</v>
      </c>
      <c r="U23" s="7">
        <v>46</v>
      </c>
      <c r="V23" s="3"/>
      <c r="W23" s="3"/>
      <c r="X23" s="7"/>
      <c r="Y23" s="28">
        <v>3.4975000000000001</v>
      </c>
      <c r="Z23" s="3">
        <v>32.799999999999997</v>
      </c>
      <c r="AA23" s="7">
        <v>9.0497300000000003</v>
      </c>
      <c r="AB23" s="3">
        <v>271.49192870000002</v>
      </c>
      <c r="AC23" s="7">
        <f>Tableau1[[#This Row],[Average fascicle length (cm)  ]]/7.37*100</f>
        <v>47.455902306648575</v>
      </c>
      <c r="AD23" s="10">
        <v>64.360507479316325</v>
      </c>
      <c r="AE23" s="7">
        <v>15.5</v>
      </c>
      <c r="AF23" s="3">
        <v>15.4</v>
      </c>
      <c r="AG23" s="7"/>
      <c r="AH23" s="32"/>
      <c r="AI23" s="7">
        <v>6.3</v>
      </c>
      <c r="AJ23" s="3">
        <v>16.799999999999997</v>
      </c>
      <c r="AK23" s="7">
        <v>2.6198299999999999</v>
      </c>
      <c r="AL23" s="3">
        <v>78.594851559999995</v>
      </c>
      <c r="AM23" s="7">
        <f>Tableau1[[#This Row],[Average fascicle length (cm)   ]]/9.73*100</f>
        <v>64.748201438848923</v>
      </c>
      <c r="AN23" s="10">
        <v>17.046186380000002</v>
      </c>
      <c r="AO23" s="7">
        <v>16</v>
      </c>
      <c r="AP23" s="10">
        <v>11.6</v>
      </c>
      <c r="AQ23" s="10"/>
      <c r="AR23" s="32"/>
    </row>
    <row r="24" spans="1:44" s="5" customFormat="1" x14ac:dyDescent="0.25">
      <c r="A24" s="5">
        <v>20</v>
      </c>
      <c r="B24" s="5" t="s">
        <v>21</v>
      </c>
      <c r="C24" s="14" t="s">
        <v>129</v>
      </c>
      <c r="D24" s="5" t="s">
        <v>63</v>
      </c>
      <c r="E24" s="28">
        <v>10.23</v>
      </c>
      <c r="F24" s="3">
        <v>582.45299999999997</v>
      </c>
      <c r="G24" s="7">
        <v>55.190930000000002</v>
      </c>
      <c r="H24" s="3">
        <v>1655.7279109999999</v>
      </c>
      <c r="I24" s="7">
        <f>Tableau1[[#This Row],[Average fascicle length (cm)]]/19.19*100</f>
        <v>53.309015112037514</v>
      </c>
      <c r="J24" s="10">
        <v>8.1733464179999995</v>
      </c>
      <c r="K24" s="7">
        <v>22</v>
      </c>
      <c r="L24" s="3">
        <v>14.2</v>
      </c>
      <c r="M24" s="3">
        <v>24</v>
      </c>
      <c r="N24" s="32">
        <v>12</v>
      </c>
      <c r="O24" s="7">
        <v>21.5</v>
      </c>
      <c r="P24" s="3">
        <v>1436.604</v>
      </c>
      <c r="Q24" s="7">
        <v>66.81877999999999</v>
      </c>
      <c r="R24" s="3">
        <v>2004.5634050000001</v>
      </c>
      <c r="S24" s="7">
        <f>Tableau1[[#This Row],[Average fascicle length (cm) ]]/19.03*100</f>
        <v>112.97950604308986</v>
      </c>
      <c r="T24" s="10">
        <v>9.4601285770000008</v>
      </c>
      <c r="U24" s="7">
        <v>36</v>
      </c>
      <c r="V24" s="3"/>
      <c r="W24" s="3"/>
      <c r="X24" s="7"/>
      <c r="Y24" s="28"/>
      <c r="Z24" s="3"/>
      <c r="AA24" s="7"/>
      <c r="AB24" s="3"/>
      <c r="AC24" s="7"/>
      <c r="AD24" s="10"/>
      <c r="AE24" s="7"/>
      <c r="AF24" s="3"/>
      <c r="AG24" s="7"/>
      <c r="AH24" s="32"/>
      <c r="AI24" s="7">
        <v>3.16</v>
      </c>
      <c r="AJ24" s="3">
        <v>11.5</v>
      </c>
      <c r="AK24" s="7">
        <v>3.4575100000000001</v>
      </c>
      <c r="AL24" s="3">
        <v>103.7252204</v>
      </c>
      <c r="AM24" s="7">
        <f>Tableau1[[#This Row],[Average fascicle length (cm)   ]]/9.73*100</f>
        <v>32.476875642343266</v>
      </c>
      <c r="AN24" s="10">
        <v>22.496631839999999</v>
      </c>
      <c r="AO24" s="7">
        <v>7</v>
      </c>
      <c r="AP24" s="10">
        <v>17.600000000000001</v>
      </c>
      <c r="AQ24" s="10"/>
      <c r="AR24" s="32"/>
    </row>
    <row r="25" spans="1:44" s="5" customFormat="1" x14ac:dyDescent="0.25">
      <c r="A25" s="5">
        <v>21</v>
      </c>
      <c r="B25" s="5" t="s">
        <v>22</v>
      </c>
      <c r="C25" s="14" t="s">
        <v>89</v>
      </c>
      <c r="D25" s="5" t="s">
        <v>63</v>
      </c>
      <c r="E25" s="28">
        <v>2.41</v>
      </c>
      <c r="F25" s="3">
        <v>1729.2449999999999</v>
      </c>
      <c r="G25" s="7">
        <v>544.79930999999999</v>
      </c>
      <c r="H25" s="3">
        <v>16343.979170000001</v>
      </c>
      <c r="I25" s="7">
        <f>Tableau1[[#This Row],[Average fascicle length (cm)]]/19.19*100</f>
        <v>12.558624283480979</v>
      </c>
      <c r="J25" s="10">
        <v>80.680528940000002</v>
      </c>
      <c r="K25" s="7">
        <v>30</v>
      </c>
      <c r="L25" s="3">
        <v>40.6</v>
      </c>
      <c r="M25" s="15" t="s">
        <v>185</v>
      </c>
      <c r="N25" s="34" t="s">
        <v>186</v>
      </c>
      <c r="O25" s="7">
        <v>6.4</v>
      </c>
      <c r="P25" s="3">
        <v>1918.8679999999999</v>
      </c>
      <c r="Q25" s="7">
        <v>268.55509000000001</v>
      </c>
      <c r="R25" s="3">
        <v>8056.6526549999999</v>
      </c>
      <c r="S25" s="7">
        <f>Tableau1[[#This Row],[Average fascicle length (cm) ]]/19.03*100</f>
        <v>33.631108775617449</v>
      </c>
      <c r="T25" s="10">
        <v>38.021730730000002</v>
      </c>
      <c r="U25" s="7">
        <v>35</v>
      </c>
      <c r="V25" s="3">
        <v>26.4</v>
      </c>
      <c r="W25" s="3">
        <v>523</v>
      </c>
      <c r="X25" s="7">
        <v>17</v>
      </c>
      <c r="Y25" s="28">
        <v>2.004</v>
      </c>
      <c r="Z25" s="3">
        <v>43.4</v>
      </c>
      <c r="AA25" s="7">
        <v>20.499500000000001</v>
      </c>
      <c r="AB25" s="3">
        <v>614.9851142</v>
      </c>
      <c r="AC25" s="7">
        <f>Tableau1[[#This Row],[Average fascicle length (cm)  ]]/7.37*100</f>
        <v>27.191316146540029</v>
      </c>
      <c r="AD25" s="10">
        <v>145.7898002038736</v>
      </c>
      <c r="AE25" s="7">
        <v>14.3</v>
      </c>
      <c r="AF25" s="3">
        <v>18.8</v>
      </c>
      <c r="AG25" s="7">
        <v>10.8</v>
      </c>
      <c r="AH25" s="32">
        <v>8.1</v>
      </c>
      <c r="AI25" s="7">
        <v>2.1399999999999997</v>
      </c>
      <c r="AJ25" s="3">
        <v>79.099999999999994</v>
      </c>
      <c r="AK25" s="7">
        <v>31.213780000000003</v>
      </c>
      <c r="AL25" s="3">
        <v>936.41341690000002</v>
      </c>
      <c r="AM25" s="7">
        <f>Tableau1[[#This Row],[Average fascicle length (cm)   ]]/9.73*100</f>
        <v>21.993833504624867</v>
      </c>
      <c r="AN25" s="10">
        <v>203.09571579999999</v>
      </c>
      <c r="AO25" s="7">
        <v>20</v>
      </c>
      <c r="AP25" s="10">
        <v>32.4</v>
      </c>
      <c r="AQ25" s="10">
        <v>11.11</v>
      </c>
      <c r="AR25" s="32">
        <v>7</v>
      </c>
    </row>
    <row r="26" spans="1:44" s="5" customFormat="1" x14ac:dyDescent="0.25">
      <c r="A26" s="5">
        <v>22</v>
      </c>
      <c r="B26" s="5" t="s">
        <v>23</v>
      </c>
      <c r="C26" s="14" t="s">
        <v>76</v>
      </c>
      <c r="D26" s="5" t="s">
        <v>63</v>
      </c>
      <c r="E26" s="28"/>
      <c r="F26" s="3"/>
      <c r="G26" s="7"/>
      <c r="H26" s="3"/>
      <c r="I26" s="7"/>
      <c r="J26" s="10"/>
      <c r="K26" s="7"/>
      <c r="L26" s="3"/>
      <c r="M26" s="3"/>
      <c r="N26" s="32"/>
      <c r="O26" s="7">
        <v>8.24</v>
      </c>
      <c r="P26" s="3">
        <v>299.245</v>
      </c>
      <c r="Q26" s="7">
        <v>36.316180000000003</v>
      </c>
      <c r="R26" s="3">
        <v>1089.4852539999999</v>
      </c>
      <c r="S26" s="7">
        <f>Tableau1[[#This Row],[Average fascicle length (cm) ]]/19.03*100</f>
        <v>43.300052548607461</v>
      </c>
      <c r="T26" s="10">
        <v>5.1416036820000004</v>
      </c>
      <c r="U26" s="7">
        <v>34</v>
      </c>
      <c r="V26" s="3"/>
      <c r="W26" s="3"/>
      <c r="X26" s="7"/>
      <c r="Y26" s="28">
        <v>9.1539999999999999</v>
      </c>
      <c r="Z26" s="3">
        <v>30</v>
      </c>
      <c r="AA26" s="7">
        <v>3.2772600000000001</v>
      </c>
      <c r="AB26" s="3">
        <v>98.31767533</v>
      </c>
      <c r="AC26" s="7">
        <f>Tableau1[[#This Row],[Average fascicle length (cm)  ]]/7.37*100</f>
        <v>124.20624151967434</v>
      </c>
      <c r="AD26" s="10">
        <v>23.307416573027048</v>
      </c>
      <c r="AE26" s="7">
        <v>13.9</v>
      </c>
      <c r="AF26" s="3"/>
      <c r="AG26" s="7"/>
      <c r="AH26" s="32"/>
      <c r="AI26" s="7">
        <v>14.9</v>
      </c>
      <c r="AJ26" s="3">
        <v>92.7</v>
      </c>
      <c r="AK26" s="7">
        <v>6.2219800000000003</v>
      </c>
      <c r="AL26" s="3">
        <v>186.65949090000001</v>
      </c>
      <c r="AM26" s="7">
        <f>Tableau1[[#This Row],[Average fascicle length (cm)   ]]/9.73*100</f>
        <v>153.13463514902364</v>
      </c>
      <c r="AN26" s="10">
        <v>40.483980950000003</v>
      </c>
      <c r="AO26" s="7">
        <v>21</v>
      </c>
      <c r="AP26" s="10"/>
      <c r="AQ26" s="10"/>
      <c r="AR26" s="32"/>
    </row>
    <row r="27" spans="1:44" s="5" customFormat="1" x14ac:dyDescent="0.25">
      <c r="A27" s="5">
        <v>23</v>
      </c>
      <c r="B27" s="5" t="s">
        <v>5</v>
      </c>
      <c r="C27" s="14" t="s">
        <v>130</v>
      </c>
      <c r="D27" s="5" t="s">
        <v>63</v>
      </c>
      <c r="E27" s="28">
        <v>38</v>
      </c>
      <c r="F27" s="3">
        <v>13298.113000000001</v>
      </c>
      <c r="G27" s="7">
        <v>319.69554999999997</v>
      </c>
      <c r="H27" s="3">
        <v>9590.8665130000009</v>
      </c>
      <c r="I27" s="7">
        <f>Tableau1[[#This Row],[Average fascicle length (cm)]]/19.19*100</f>
        <v>198.019801980198</v>
      </c>
      <c r="J27" s="10">
        <v>47.344418099999999</v>
      </c>
      <c r="K27" s="7">
        <v>74.5</v>
      </c>
      <c r="L27" s="3">
        <v>24</v>
      </c>
      <c r="M27" s="3"/>
      <c r="N27" s="32"/>
      <c r="O27" s="7">
        <v>29.098202800000003</v>
      </c>
      <c r="P27" s="3">
        <v>13936.037999999999</v>
      </c>
      <c r="Q27" s="7">
        <v>478.93122000000005</v>
      </c>
      <c r="R27" s="3">
        <v>14367.93656</v>
      </c>
      <c r="S27" s="7">
        <f>Tableau1[[#This Row],[Average fascicle length (cm) ]]/19.03*100</f>
        <v>152.90700367840253</v>
      </c>
      <c r="T27" s="10">
        <v>67.806549270000005</v>
      </c>
      <c r="U27" s="7">
        <v>87</v>
      </c>
      <c r="V27" s="3"/>
      <c r="W27" s="3"/>
      <c r="X27" s="7"/>
      <c r="Y27" s="28">
        <v>12.666</v>
      </c>
      <c r="Z27" s="3">
        <v>84.3</v>
      </c>
      <c r="AA27" s="7">
        <v>6.6587399999999999</v>
      </c>
      <c r="AB27" s="3">
        <v>199.76225160000001</v>
      </c>
      <c r="AC27" s="7">
        <f>Tableau1[[#This Row],[Average fascicle length (cm)  ]]/7.37*100</f>
        <v>171.85888738127545</v>
      </c>
      <c r="AD27" s="10">
        <v>47.356103548822986</v>
      </c>
      <c r="AE27" s="7">
        <v>29</v>
      </c>
      <c r="AF27" s="3"/>
      <c r="AG27" s="7">
        <v>0.8</v>
      </c>
      <c r="AH27" s="32">
        <v>3.9</v>
      </c>
      <c r="AI27" s="7">
        <v>16.95</v>
      </c>
      <c r="AJ27" s="3">
        <v>416.15100000000001</v>
      </c>
      <c r="AK27" s="7">
        <v>24.547990000000002</v>
      </c>
      <c r="AL27" s="3">
        <v>736.43983179999998</v>
      </c>
      <c r="AM27" s="7">
        <f>Tableau1[[#This Row],[Average fascicle length (cm)   ]]/9.73*100</f>
        <v>174.20349434737923</v>
      </c>
      <c r="AN27" s="10">
        <v>159.72408350000001</v>
      </c>
      <c r="AO27" s="7">
        <v>27</v>
      </c>
      <c r="AP27" s="10">
        <v>13.2</v>
      </c>
      <c r="AQ27" s="10"/>
      <c r="AR27" s="32"/>
    </row>
    <row r="28" spans="1:44" s="5" customFormat="1" x14ac:dyDescent="0.25">
      <c r="A28" s="5">
        <v>23.1</v>
      </c>
      <c r="B28" s="5" t="s">
        <v>90</v>
      </c>
      <c r="C28" s="14" t="s">
        <v>131</v>
      </c>
      <c r="D28" s="5" t="s">
        <v>63</v>
      </c>
      <c r="E28" s="28"/>
      <c r="F28" s="3"/>
      <c r="G28" s="7"/>
      <c r="H28" s="3"/>
      <c r="I28" s="7"/>
      <c r="J28" s="10"/>
      <c r="K28" s="7"/>
      <c r="L28" s="3"/>
      <c r="M28" s="3"/>
      <c r="N28" s="32"/>
      <c r="O28" s="7"/>
      <c r="P28" s="3"/>
      <c r="Q28" s="7"/>
      <c r="R28" s="3"/>
      <c r="S28" s="7"/>
      <c r="T28" s="10"/>
      <c r="U28" s="7"/>
      <c r="V28" s="3"/>
      <c r="W28" s="3"/>
      <c r="X28" s="7"/>
      <c r="Y28" s="28"/>
      <c r="Z28" s="3"/>
      <c r="AA28" s="7"/>
      <c r="AB28" s="3"/>
      <c r="AC28" s="7"/>
      <c r="AD28" s="10"/>
      <c r="AE28" s="7"/>
      <c r="AF28" s="3"/>
      <c r="AG28" s="7"/>
      <c r="AH28" s="32"/>
      <c r="AI28" s="7">
        <v>19.8</v>
      </c>
      <c r="AJ28" s="3">
        <v>21.160377358490567</v>
      </c>
      <c r="AK28" s="7">
        <v>1.0687059271964932</v>
      </c>
      <c r="AL28" s="3">
        <v>32.061177815894794</v>
      </c>
      <c r="AM28" s="7">
        <f>Tableau1[[#This Row],[Average fascicle length (cm)   ]]/9.73*100</f>
        <v>203.49434737923949</v>
      </c>
      <c r="AN28" s="10">
        <v>6.9536464779523257</v>
      </c>
      <c r="AO28" s="7">
        <v>26</v>
      </c>
      <c r="AP28" s="10"/>
      <c r="AQ28" s="10"/>
      <c r="AR28" s="32"/>
    </row>
    <row r="29" spans="1:44" s="5" customFormat="1" x14ac:dyDescent="0.25">
      <c r="A29" s="5">
        <v>24</v>
      </c>
      <c r="B29" s="5" t="s">
        <v>6</v>
      </c>
      <c r="C29" s="14" t="s">
        <v>132</v>
      </c>
      <c r="D29" s="5" t="s">
        <v>63</v>
      </c>
      <c r="E29" s="28">
        <v>27.110000000000003</v>
      </c>
      <c r="F29" s="3">
        <v>3023.585</v>
      </c>
      <c r="G29" s="7">
        <v>111.53023999999999</v>
      </c>
      <c r="H29" s="3">
        <v>3345.9073100000001</v>
      </c>
      <c r="I29" s="7">
        <f>Tableau1[[#This Row],[Average fascicle length (cm)]]/19.19*100</f>
        <v>141.27149557060969</v>
      </c>
      <c r="J29" s="10">
        <v>16.516759400000002</v>
      </c>
      <c r="K29" s="7">
        <v>40.5</v>
      </c>
      <c r="L29" s="3"/>
      <c r="M29" s="3"/>
      <c r="N29" s="32"/>
      <c r="O29" s="7">
        <v>23.3125</v>
      </c>
      <c r="P29" s="3">
        <v>2607.1699999999996</v>
      </c>
      <c r="Q29" s="7">
        <v>111.8357</v>
      </c>
      <c r="R29" s="3">
        <v>3355.0710709999998</v>
      </c>
      <c r="S29" s="7">
        <f>Tableau1[[#This Row],[Average fascicle length (cm) ]]/19.03*100</f>
        <v>122.50394114555962</v>
      </c>
      <c r="T29" s="10">
        <v>15.833574349999999</v>
      </c>
      <c r="U29" s="7">
        <v>45.5</v>
      </c>
      <c r="V29" s="3"/>
      <c r="W29" s="3"/>
      <c r="X29" s="7"/>
      <c r="Y29" s="28">
        <v>10.059999999999999</v>
      </c>
      <c r="Z29" s="3">
        <v>74.900000000000006</v>
      </c>
      <c r="AA29" s="7">
        <v>7.4458900000000003</v>
      </c>
      <c r="AB29" s="3">
        <v>223.37672079999999</v>
      </c>
      <c r="AC29" s="7">
        <f>Tableau1[[#This Row],[Average fascicle length (cm)  ]]/7.37*100</f>
        <v>136.49932157394841</v>
      </c>
      <c r="AD29" s="10">
        <v>52.954204489960397</v>
      </c>
      <c r="AE29" s="7">
        <v>13.9</v>
      </c>
      <c r="AF29" s="3"/>
      <c r="AG29" s="7"/>
      <c r="AH29" s="32"/>
      <c r="AI29" s="7">
        <v>16.8</v>
      </c>
      <c r="AJ29" s="3">
        <v>134.02800000000002</v>
      </c>
      <c r="AK29" s="7">
        <v>7.9778799999999999</v>
      </c>
      <c r="AL29" s="3">
        <v>239.3362534</v>
      </c>
      <c r="AM29" s="7">
        <f>Tableau1[[#This Row],[Average fascicle length (cm)   ]]/9.73*100</f>
        <v>172.66187050359713</v>
      </c>
      <c r="AN29" s="10">
        <v>51.908875739999999</v>
      </c>
      <c r="AO29" s="7">
        <v>20</v>
      </c>
      <c r="AP29" s="10"/>
      <c r="AQ29" s="10"/>
      <c r="AR29" s="32"/>
    </row>
    <row r="30" spans="1:44" s="5" customFormat="1" x14ac:dyDescent="0.25">
      <c r="A30" s="5">
        <v>25</v>
      </c>
      <c r="B30" s="5" t="s">
        <v>7</v>
      </c>
      <c r="C30" s="14" t="s">
        <v>133</v>
      </c>
      <c r="D30" s="5" t="s">
        <v>63</v>
      </c>
      <c r="E30" s="28">
        <v>19.059999999999999</v>
      </c>
      <c r="F30" s="3">
        <v>112.264</v>
      </c>
      <c r="G30" s="7">
        <v>5.8142700000000005</v>
      </c>
      <c r="H30" s="3">
        <v>174.42814480000001</v>
      </c>
      <c r="I30" s="7">
        <f>Tableau1[[#This Row],[Average fascicle length (cm)]]/19.19*100</f>
        <v>99.322563835330897</v>
      </c>
      <c r="J30" s="10">
        <v>0.86104826999999995</v>
      </c>
      <c r="K30" s="7">
        <v>32</v>
      </c>
      <c r="L30" s="3">
        <v>9.1999999999999993</v>
      </c>
      <c r="M30" s="3"/>
      <c r="N30" s="32"/>
      <c r="O30" s="7">
        <v>15</v>
      </c>
      <c r="P30" s="3">
        <v>728.11299999999994</v>
      </c>
      <c r="Q30" s="7">
        <v>48.540880000000001</v>
      </c>
      <c r="R30" s="3">
        <v>1456.2264150000001</v>
      </c>
      <c r="S30" s="7">
        <f>Tableau1[[#This Row],[Average fascicle length (cm) ]]/19.03*100</f>
        <v>78.822911192853383</v>
      </c>
      <c r="T30" s="10">
        <v>6.8723638720000002</v>
      </c>
      <c r="U30" s="7">
        <v>39</v>
      </c>
      <c r="V30" s="3"/>
      <c r="W30" s="3"/>
      <c r="X30" s="7"/>
      <c r="Y30" s="28">
        <v>13.364000000000001</v>
      </c>
      <c r="Z30" s="3">
        <v>78.7</v>
      </c>
      <c r="AA30" s="7">
        <v>5.8874000000000004</v>
      </c>
      <c r="AB30" s="3">
        <v>176.6220711</v>
      </c>
      <c r="AC30" s="7">
        <f>Tableau1[[#This Row],[Average fascicle length (cm)  ]]/7.37*100</f>
        <v>181.32971506105835</v>
      </c>
      <c r="AD30" s="10">
        <v>41.87043858900504</v>
      </c>
      <c r="AE30" s="7">
        <v>18.600000000000001</v>
      </c>
      <c r="AF30" s="3"/>
      <c r="AG30" s="7"/>
      <c r="AH30" s="32"/>
      <c r="AI30" s="7">
        <v>8.8000000000000007</v>
      </c>
      <c r="AJ30" s="3">
        <v>65.400000000000006</v>
      </c>
      <c r="AK30" s="7">
        <v>7.4292499999999997</v>
      </c>
      <c r="AL30" s="3">
        <v>222.87735850000001</v>
      </c>
      <c r="AM30" s="7">
        <f>Tableau1[[#This Row],[Average fascicle length (cm)   ]]/9.73*100</f>
        <v>90.441932168550878</v>
      </c>
      <c r="AN30" s="10">
        <v>48.339158589999997</v>
      </c>
      <c r="AO30" s="7">
        <v>15</v>
      </c>
      <c r="AP30" s="10"/>
      <c r="AQ30" s="10"/>
      <c r="AR30" s="32"/>
    </row>
    <row r="31" spans="1:44" s="5" customFormat="1" x14ac:dyDescent="0.25">
      <c r="A31" s="5">
        <v>25.1</v>
      </c>
      <c r="B31" s="5" t="s">
        <v>87</v>
      </c>
      <c r="C31" s="14" t="s">
        <v>86</v>
      </c>
      <c r="D31" s="5" t="s">
        <v>63</v>
      </c>
      <c r="E31" s="28"/>
      <c r="F31" s="3"/>
      <c r="G31" s="7"/>
      <c r="H31" s="3"/>
      <c r="I31" s="7"/>
      <c r="J31" s="10"/>
      <c r="K31" s="7"/>
      <c r="L31" s="3"/>
      <c r="M31" s="3"/>
      <c r="N31" s="32"/>
      <c r="O31" s="7"/>
      <c r="P31" s="3"/>
      <c r="Q31" s="7"/>
      <c r="R31" s="3"/>
      <c r="S31" s="7"/>
      <c r="T31" s="10"/>
      <c r="U31" s="7"/>
      <c r="V31" s="3"/>
      <c r="W31" s="3"/>
      <c r="X31" s="7"/>
      <c r="Y31" s="28">
        <v>5.9870000000000001</v>
      </c>
      <c r="Z31" s="3">
        <v>13.39622641509434</v>
      </c>
      <c r="AA31" s="7">
        <v>2.2376770181115266</v>
      </c>
      <c r="AB31" s="3">
        <v>67.1303105433458</v>
      </c>
      <c r="AC31" s="7">
        <f>Tableau1[[#This Row],[Average fascicle length (cm)  ]]/7.37*100</f>
        <v>81.234735413839886</v>
      </c>
      <c r="AD31" s="10">
        <v>15.914067407094279</v>
      </c>
      <c r="AE31" s="7">
        <v>12.4</v>
      </c>
      <c r="AF31" s="3"/>
      <c r="AG31" s="7">
        <v>0.4</v>
      </c>
      <c r="AH31" s="32">
        <v>3</v>
      </c>
      <c r="AI31" s="7"/>
      <c r="AJ31" s="3"/>
      <c r="AK31" s="7"/>
      <c r="AL31" s="3"/>
      <c r="AM31" s="7"/>
      <c r="AN31" s="10"/>
      <c r="AO31" s="7"/>
      <c r="AP31" s="10"/>
      <c r="AQ31" s="10"/>
      <c r="AR31" s="32"/>
    </row>
    <row r="32" spans="1:44" s="5" customFormat="1" x14ac:dyDescent="0.25">
      <c r="A32" s="5">
        <v>26</v>
      </c>
      <c r="B32" s="5" t="s">
        <v>32</v>
      </c>
      <c r="C32" s="14" t="s">
        <v>134</v>
      </c>
      <c r="D32" s="5" t="s">
        <v>63</v>
      </c>
      <c r="E32" s="28">
        <v>27.610000000000003</v>
      </c>
      <c r="F32" s="3">
        <v>409.81099999999998</v>
      </c>
      <c r="G32" s="7">
        <v>14.579949999999998</v>
      </c>
      <c r="H32" s="3">
        <v>437.39851750000003</v>
      </c>
      <c r="I32" s="7">
        <f>Tableau1[[#This Row],[Average fascicle length (cm)]]/19.19*100</f>
        <v>143.87701928087546</v>
      </c>
      <c r="J32" s="10">
        <v>2.1591769900000002</v>
      </c>
      <c r="K32" s="7">
        <v>45</v>
      </c>
      <c r="L32" s="3">
        <v>10.8</v>
      </c>
      <c r="M32" s="3"/>
      <c r="N32" s="32"/>
      <c r="O32" s="7">
        <v>10.909090899999999</v>
      </c>
      <c r="P32" s="3">
        <v>1099.8109999999999</v>
      </c>
      <c r="Q32" s="7">
        <v>83.678550000000001</v>
      </c>
      <c r="R32" s="3">
        <v>2510.3564959999999</v>
      </c>
      <c r="S32" s="7">
        <f>Tableau1[[#This Row],[Average fascicle length (cm) ]]/19.03*100</f>
        <v>57.325753547030999</v>
      </c>
      <c r="T32" s="10">
        <v>11.84711602</v>
      </c>
      <c r="U32" s="7">
        <v>46</v>
      </c>
      <c r="V32" s="3">
        <v>33.9</v>
      </c>
      <c r="W32" s="3"/>
      <c r="X32" s="7"/>
      <c r="Y32" s="28"/>
      <c r="Z32" s="3"/>
      <c r="AA32" s="7"/>
      <c r="AB32" s="3"/>
      <c r="AC32" s="7"/>
      <c r="AD32" s="10"/>
      <c r="AE32" s="7"/>
      <c r="AF32" s="3"/>
      <c r="AG32" s="7"/>
      <c r="AH32" s="32"/>
      <c r="AI32" s="7"/>
      <c r="AJ32" s="3"/>
      <c r="AK32" s="7"/>
      <c r="AL32" s="3"/>
      <c r="AM32" s="7"/>
      <c r="AN32" s="10"/>
      <c r="AO32" s="7"/>
      <c r="AP32" s="10"/>
      <c r="AQ32" s="10"/>
      <c r="AR32" s="32"/>
    </row>
    <row r="33" spans="1:44" s="5" customFormat="1" x14ac:dyDescent="0.25">
      <c r="A33" s="5">
        <v>26.1</v>
      </c>
      <c r="B33" s="5" t="s">
        <v>69</v>
      </c>
      <c r="C33" s="14" t="s">
        <v>82</v>
      </c>
      <c r="D33" s="5" t="s">
        <v>63</v>
      </c>
      <c r="E33" s="28">
        <v>35.799999999999997</v>
      </c>
      <c r="F33" s="3">
        <v>1854.7170000000001</v>
      </c>
      <c r="G33" s="7">
        <v>51.807740000000003</v>
      </c>
      <c r="H33" s="3">
        <v>1554.232107</v>
      </c>
      <c r="I33" s="7">
        <f>Tableau1[[#This Row],[Average fascicle length (cm)]]/19.19*100</f>
        <v>186.55549765502863</v>
      </c>
      <c r="J33" s="10">
        <v>7.6723218490000002</v>
      </c>
      <c r="K33" s="7">
        <v>51</v>
      </c>
      <c r="L33" s="3"/>
      <c r="M33" s="3"/>
      <c r="N33" s="32"/>
      <c r="O33" s="7">
        <v>39.200000000000003</v>
      </c>
      <c r="P33" s="3">
        <v>114.24528301886792</v>
      </c>
      <c r="Q33" s="7">
        <v>2.914420485175202</v>
      </c>
      <c r="R33" s="3">
        <v>87.432614555256052</v>
      </c>
      <c r="S33" s="7">
        <f>Tableau1[[#This Row],[Average fascicle length (cm) ]]/19.03*100</f>
        <v>205.99054125065686</v>
      </c>
      <c r="T33" s="10">
        <v>0.41262041074515798</v>
      </c>
      <c r="U33" s="7">
        <v>46</v>
      </c>
      <c r="V33" s="3"/>
      <c r="W33" s="3"/>
      <c r="X33" s="7"/>
      <c r="Y33" s="28">
        <v>9.99</v>
      </c>
      <c r="Z33" s="3">
        <v>52.830188679245282</v>
      </c>
      <c r="AA33" s="7">
        <v>5.2883071750996278</v>
      </c>
      <c r="AB33" s="3">
        <v>158.64921525298882</v>
      </c>
      <c r="AC33" s="7">
        <f>Tableau1[[#This Row],[Average fascicle length (cm)  ]]/7.37*100</f>
        <v>135.54952510176389</v>
      </c>
      <c r="AD33" s="10">
        <v>37.60975161865889</v>
      </c>
      <c r="AE33" s="7">
        <v>17.100000000000001</v>
      </c>
      <c r="AF33" s="3"/>
      <c r="AG33" s="7"/>
      <c r="AH33" s="32"/>
      <c r="AI33" s="7"/>
      <c r="AJ33" s="3"/>
      <c r="AK33" s="7"/>
      <c r="AL33" s="3"/>
      <c r="AM33" s="7"/>
      <c r="AN33" s="10"/>
      <c r="AO33" s="7"/>
      <c r="AP33" s="10"/>
      <c r="AQ33" s="10"/>
      <c r="AR33" s="32"/>
    </row>
    <row r="34" spans="1:44" s="5" customFormat="1" x14ac:dyDescent="0.25">
      <c r="A34" s="5">
        <v>27</v>
      </c>
      <c r="B34" s="5" t="s">
        <v>25</v>
      </c>
      <c r="C34" s="14" t="s">
        <v>81</v>
      </c>
      <c r="D34" s="5" t="s">
        <v>63</v>
      </c>
      <c r="E34" s="28">
        <v>17.600000000000001</v>
      </c>
      <c r="F34" s="3"/>
      <c r="G34" s="7"/>
      <c r="H34" s="3"/>
      <c r="I34" s="7">
        <f>Tableau1[[#This Row],[Average fascicle length (cm)]]/19.19*100</f>
        <v>91.714434601354881</v>
      </c>
      <c r="J34" s="10"/>
      <c r="K34" s="7">
        <v>41</v>
      </c>
      <c r="L34" s="3">
        <v>25</v>
      </c>
      <c r="M34" s="3">
        <v>112</v>
      </c>
      <c r="N34" s="32">
        <v>27</v>
      </c>
      <c r="O34" s="7">
        <v>23.25</v>
      </c>
      <c r="P34" s="3">
        <v>2325.2829999999999</v>
      </c>
      <c r="Q34" s="7">
        <v>91.507099999999994</v>
      </c>
      <c r="R34" s="3">
        <v>2745.2131340000001</v>
      </c>
      <c r="S34" s="7">
        <f>Tableau1[[#This Row],[Average fascicle length (cm) ]]/19.03*100</f>
        <v>122.17551234892274</v>
      </c>
      <c r="T34" s="10">
        <v>12.955474069999999</v>
      </c>
      <c r="U34" s="7">
        <v>52.5</v>
      </c>
      <c r="V34" s="3">
        <v>18.2</v>
      </c>
      <c r="W34" s="3">
        <v>13.799999999999999</v>
      </c>
      <c r="X34" s="7">
        <v>21.5</v>
      </c>
      <c r="Y34" s="28">
        <v>7.7399999999999993</v>
      </c>
      <c r="Z34" s="3">
        <v>87.2</v>
      </c>
      <c r="AA34" s="7">
        <v>11.26225</v>
      </c>
      <c r="AB34" s="3">
        <v>337.86748569999997</v>
      </c>
      <c r="AC34" s="7">
        <f>Tableau1[[#This Row],[Average fascicle length (cm)  ]]/7.37*100</f>
        <v>105.0203527815468</v>
      </c>
      <c r="AD34" s="10">
        <v>80.095651257615614</v>
      </c>
      <c r="AE34" s="7">
        <v>18.600000000000001</v>
      </c>
      <c r="AF34" s="3"/>
      <c r="AG34" s="7" t="s">
        <v>195</v>
      </c>
      <c r="AH34" s="32" t="s">
        <v>196</v>
      </c>
      <c r="AI34" s="7">
        <v>9.1999999999999993</v>
      </c>
      <c r="AJ34" s="3">
        <v>137</v>
      </c>
      <c r="AK34" s="7">
        <v>13.801830000000001</v>
      </c>
      <c r="AL34" s="3">
        <v>414.05479359999998</v>
      </c>
      <c r="AM34" s="7">
        <f>Tableau1[[#This Row],[Average fascicle length (cm)   ]]/9.73*100</f>
        <v>94.552929085303177</v>
      </c>
      <c r="AN34" s="10">
        <v>89.803022010000007</v>
      </c>
      <c r="AO34" s="7">
        <v>30.5</v>
      </c>
      <c r="AP34" s="10">
        <v>22.4</v>
      </c>
      <c r="AQ34" s="10">
        <v>4.8999999999999995</v>
      </c>
      <c r="AR34" s="32">
        <v>11</v>
      </c>
    </row>
    <row r="35" spans="1:44" s="5" customFormat="1" x14ac:dyDescent="0.25">
      <c r="A35" s="5">
        <v>28</v>
      </c>
      <c r="B35" s="5" t="s">
        <v>91</v>
      </c>
      <c r="C35" s="14" t="s">
        <v>135</v>
      </c>
      <c r="D35" s="5" t="s">
        <v>63</v>
      </c>
      <c r="E35" s="28">
        <v>5.65</v>
      </c>
      <c r="F35" s="3">
        <v>1964.1509999999998</v>
      </c>
      <c r="G35" s="7">
        <v>322.32372000000004</v>
      </c>
      <c r="H35" s="3">
        <v>9669.7117309999994</v>
      </c>
      <c r="I35" s="7">
        <f>Tableau1[[#This Row],[Average fascicle length (cm)]]/19.19*100</f>
        <v>29.442417926003127</v>
      </c>
      <c r="J35" s="10">
        <v>47.733630159999997</v>
      </c>
      <c r="K35" s="7">
        <v>48</v>
      </c>
      <c r="L35" s="3">
        <v>22</v>
      </c>
      <c r="M35" s="3">
        <v>91</v>
      </c>
      <c r="N35" s="32">
        <v>10</v>
      </c>
      <c r="O35" s="7">
        <v>4.5299999999999994</v>
      </c>
      <c r="P35" s="3">
        <v>1418.3019999999999</v>
      </c>
      <c r="Q35" s="7">
        <v>273.03697</v>
      </c>
      <c r="R35" s="3">
        <v>8191.1092349999999</v>
      </c>
      <c r="S35" s="7">
        <f>Tableau1[[#This Row],[Average fascicle length (cm) ]]/19.03*100</f>
        <v>23.804519180241719</v>
      </c>
      <c r="T35" s="10">
        <v>38.656271169999997</v>
      </c>
      <c r="U35" s="7">
        <v>37.5</v>
      </c>
      <c r="V35" s="3">
        <v>29.3</v>
      </c>
      <c r="W35" s="3">
        <v>86.8</v>
      </c>
      <c r="X35" s="7">
        <v>10.5</v>
      </c>
      <c r="Y35" s="28">
        <v>4.82</v>
      </c>
      <c r="Z35" s="3">
        <v>51.7</v>
      </c>
      <c r="AA35" s="7">
        <v>10.63153</v>
      </c>
      <c r="AB35" s="3">
        <v>318.94589139999999</v>
      </c>
      <c r="AC35" s="7">
        <f>Tableau1[[#This Row],[Average fascicle length (cm)  ]]/7.37*100</f>
        <v>65.400271370420626</v>
      </c>
      <c r="AD35" s="10">
        <v>75.610054145034724</v>
      </c>
      <c r="AE35" s="7">
        <v>14.2</v>
      </c>
      <c r="AF35" s="3">
        <v>7.6</v>
      </c>
      <c r="AG35" s="7">
        <v>3</v>
      </c>
      <c r="AH35" s="32">
        <v>3.6</v>
      </c>
      <c r="AI35" s="7">
        <v>3.6</v>
      </c>
      <c r="AJ35" s="3">
        <v>62.8</v>
      </c>
      <c r="AK35" s="7">
        <v>15.904739999999999</v>
      </c>
      <c r="AL35" s="3">
        <v>477.14207959999999</v>
      </c>
      <c r="AM35" s="7">
        <f>Tableau1[[#This Row],[Average fascicle length (cm)   ]]/9.73*100</f>
        <v>36.998972250770812</v>
      </c>
      <c r="AN35" s="10">
        <v>103.485822</v>
      </c>
      <c r="AO35" s="7">
        <v>20.5</v>
      </c>
      <c r="AP35" s="10">
        <v>24.2</v>
      </c>
      <c r="AQ35" s="10">
        <v>2.04</v>
      </c>
      <c r="AR35" s="32">
        <v>5.5</v>
      </c>
    </row>
    <row r="36" spans="1:44" s="5" customFormat="1" x14ac:dyDescent="0.25">
      <c r="A36" s="5">
        <v>28.1</v>
      </c>
      <c r="B36" s="5" t="s">
        <v>61</v>
      </c>
      <c r="C36" s="14" t="s">
        <v>136</v>
      </c>
      <c r="D36" s="5" t="s">
        <v>63</v>
      </c>
      <c r="E36" s="28">
        <v>5.6</v>
      </c>
      <c r="F36" s="3">
        <v>217</v>
      </c>
      <c r="G36" s="7">
        <v>35</v>
      </c>
      <c r="H36" s="3">
        <v>1045</v>
      </c>
      <c r="I36" s="7">
        <f>Tableau1[[#This Row],[Average fascicle length (cm)]]/19.19*100</f>
        <v>29.181865554976543</v>
      </c>
      <c r="J36" s="10">
        <v>5.16</v>
      </c>
      <c r="K36" s="7">
        <v>27</v>
      </c>
      <c r="L36" s="3">
        <v>26</v>
      </c>
      <c r="M36" s="3">
        <v>90</v>
      </c>
      <c r="N36" s="32">
        <v>23</v>
      </c>
      <c r="O36" s="7">
        <v>10</v>
      </c>
      <c r="P36" s="3">
        <v>26</v>
      </c>
      <c r="Q36" s="7">
        <v>2</v>
      </c>
      <c r="R36" s="3">
        <v>72</v>
      </c>
      <c r="S36" s="7">
        <f>Tableau1[[#This Row],[Average fascicle length (cm) ]]/19.03*100</f>
        <v>52.54860746190225</v>
      </c>
      <c r="T36" s="10">
        <v>0.34</v>
      </c>
      <c r="U36" s="7">
        <v>31.2</v>
      </c>
      <c r="V36" s="3">
        <v>16.600000000000001</v>
      </c>
      <c r="W36" s="3"/>
      <c r="X36" s="7"/>
      <c r="Y36" s="28"/>
      <c r="Z36" s="3"/>
      <c r="AA36" s="7"/>
      <c r="AB36" s="3"/>
      <c r="AC36" s="7"/>
      <c r="AD36" s="10"/>
      <c r="AE36" s="7"/>
      <c r="AF36" s="3"/>
      <c r="AG36" s="7"/>
      <c r="AH36" s="32"/>
      <c r="AI36" s="7">
        <v>2.1</v>
      </c>
      <c r="AJ36" s="3">
        <v>15</v>
      </c>
      <c r="AK36" s="7">
        <v>7</v>
      </c>
      <c r="AL36" s="3">
        <v>201</v>
      </c>
      <c r="AM36" s="7">
        <f>Tableau1[[#This Row],[Average fascicle length (cm)   ]]/9.73*100</f>
        <v>21.582733812949641</v>
      </c>
      <c r="AN36" s="10">
        <v>43.7</v>
      </c>
      <c r="AO36" s="7">
        <v>12</v>
      </c>
      <c r="AP36" s="10">
        <v>23.6</v>
      </c>
      <c r="AQ36" s="10"/>
      <c r="AR36" s="32"/>
    </row>
    <row r="37" spans="1:44" s="5" customFormat="1" x14ac:dyDescent="0.25">
      <c r="A37" s="5">
        <v>29</v>
      </c>
      <c r="B37" s="5" t="s">
        <v>26</v>
      </c>
      <c r="C37" s="14" t="s">
        <v>137</v>
      </c>
      <c r="D37" s="5" t="s">
        <v>63</v>
      </c>
      <c r="E37" s="28">
        <v>7.25</v>
      </c>
      <c r="F37" s="3">
        <v>877.92499999999995</v>
      </c>
      <c r="G37" s="7">
        <v>105.91036</v>
      </c>
      <c r="H37" s="3">
        <v>3177.3107329999998</v>
      </c>
      <c r="I37" s="7">
        <f>Tableau1[[#This Row],[Average fascicle length (cm)]]/19.19*100</f>
        <v>37.780093798853564</v>
      </c>
      <c r="J37" s="10">
        <v>15.684498120000001</v>
      </c>
      <c r="K37" s="7">
        <v>39</v>
      </c>
      <c r="L37" s="3">
        <v>29</v>
      </c>
      <c r="M37" s="3">
        <v>299</v>
      </c>
      <c r="N37" s="32">
        <v>26</v>
      </c>
      <c r="O37" s="7">
        <v>14.85</v>
      </c>
      <c r="P37" s="3">
        <v>967.92500000000007</v>
      </c>
      <c r="Q37" s="7">
        <v>63.2714</v>
      </c>
      <c r="R37" s="3">
        <v>1898.1420049999999</v>
      </c>
      <c r="S37" s="7">
        <f>Tableau1[[#This Row],[Average fascicle length (cm) ]]/19.03*100</f>
        <v>78.034682080924838</v>
      </c>
      <c r="T37" s="10">
        <v>8.9578944630000006</v>
      </c>
      <c r="U37" s="7">
        <v>46</v>
      </c>
      <c r="V37" s="3">
        <v>13.9</v>
      </c>
      <c r="W37" s="3">
        <v>205.8</v>
      </c>
      <c r="X37" s="7">
        <v>34</v>
      </c>
      <c r="Y37" s="28">
        <v>3.8220000000000001</v>
      </c>
      <c r="Z37" s="3">
        <v>30.800000000000004</v>
      </c>
      <c r="AA37" s="7">
        <v>7.8989200000000004</v>
      </c>
      <c r="AB37" s="3">
        <v>236.9675527</v>
      </c>
      <c r="AC37" s="7">
        <f>Tableau1[[#This Row],[Average fascicle length (cm)  ]]/7.37*100</f>
        <v>51.858887381275444</v>
      </c>
      <c r="AD37" s="10">
        <v>56.176078680985228</v>
      </c>
      <c r="AE37" s="7">
        <v>14</v>
      </c>
      <c r="AF37" s="3">
        <v>11</v>
      </c>
      <c r="AG37" s="7">
        <v>11.4</v>
      </c>
      <c r="AH37" s="32">
        <v>16.5</v>
      </c>
      <c r="AI37" s="7">
        <v>10.620000000000001</v>
      </c>
      <c r="AJ37" s="3">
        <v>49.7</v>
      </c>
      <c r="AK37" s="7">
        <v>4.6787800000000006</v>
      </c>
      <c r="AL37" s="3">
        <v>140.3635007</v>
      </c>
      <c r="AM37" s="7">
        <f>Tableau1[[#This Row],[Average fascicle length (cm)   ]]/9.73*100</f>
        <v>109.14696813977389</v>
      </c>
      <c r="AN37" s="10">
        <v>30.442991450000001</v>
      </c>
      <c r="AO37" s="7">
        <v>18</v>
      </c>
      <c r="AP37" s="10"/>
      <c r="AQ37" s="10"/>
      <c r="AR37" s="32"/>
    </row>
    <row r="38" spans="1:44" s="5" customFormat="1" x14ac:dyDescent="0.25">
      <c r="A38" s="5">
        <v>30</v>
      </c>
      <c r="B38" s="5" t="s">
        <v>27</v>
      </c>
      <c r="C38" s="14" t="s">
        <v>179</v>
      </c>
      <c r="D38" s="5" t="s">
        <v>63</v>
      </c>
      <c r="E38" s="28">
        <v>5.75</v>
      </c>
      <c r="F38" s="3">
        <v>596.41499999999996</v>
      </c>
      <c r="G38" s="7">
        <v>87.963250000000002</v>
      </c>
      <c r="H38" s="3">
        <v>2638.8974880000001</v>
      </c>
      <c r="I38" s="7">
        <f>Tableau1[[#This Row],[Average fascicle length (cm)]]/19.19*100</f>
        <v>29.963522668056275</v>
      </c>
      <c r="J38" s="10">
        <v>13.026671350000001</v>
      </c>
      <c r="K38" s="7">
        <v>33.5</v>
      </c>
      <c r="L38" s="3">
        <v>32</v>
      </c>
      <c r="M38" s="3">
        <v>84</v>
      </c>
      <c r="N38" s="32">
        <v>35</v>
      </c>
      <c r="O38" s="7">
        <v>9.9599999999999991</v>
      </c>
      <c r="P38" s="3">
        <v>529.245</v>
      </c>
      <c r="Q38" s="7">
        <v>53.137080000000005</v>
      </c>
      <c r="R38" s="3">
        <v>1594.112298</v>
      </c>
      <c r="S38" s="7">
        <f>Tableau1[[#This Row],[Average fascicle length (cm) ]]/19.03*100</f>
        <v>52.338413032054646</v>
      </c>
      <c r="T38" s="10">
        <v>7.5230882049999996</v>
      </c>
      <c r="U38" s="7">
        <v>41</v>
      </c>
      <c r="V38" s="3"/>
      <c r="W38" s="3">
        <v>81</v>
      </c>
      <c r="X38" s="7">
        <v>33</v>
      </c>
      <c r="Y38" s="28">
        <v>2.63</v>
      </c>
      <c r="Z38" s="3">
        <v>20.8</v>
      </c>
      <c r="AA38" s="7">
        <v>7.5626299999999995</v>
      </c>
      <c r="AB38" s="3">
        <v>226.87886470000001</v>
      </c>
      <c r="AC38" s="7">
        <f>Tableau1[[#This Row],[Average fascicle length (cm)  ]]/7.37*100</f>
        <v>35.685210312075981</v>
      </c>
      <c r="AD38" s="10">
        <v>53.784430860773291</v>
      </c>
      <c r="AE38" s="7">
        <v>13.9</v>
      </c>
      <c r="AF38" s="3">
        <v>16.600000000000001</v>
      </c>
      <c r="AG38" s="7">
        <v>5</v>
      </c>
      <c r="AH38" s="32">
        <v>13.1</v>
      </c>
      <c r="AI38" s="7">
        <v>2.96</v>
      </c>
      <c r="AJ38" s="3">
        <v>26.2</v>
      </c>
      <c r="AK38" s="7">
        <v>7.9028700000000001</v>
      </c>
      <c r="AL38" s="3">
        <v>237.08599599999999</v>
      </c>
      <c r="AM38" s="7">
        <f>Tableau1[[#This Row],[Average fascicle length (cm)   ]]/9.73*100</f>
        <v>30.421377183967106</v>
      </c>
      <c r="AN38" s="10">
        <v>51.420824609999997</v>
      </c>
      <c r="AO38" s="7">
        <v>15.5</v>
      </c>
      <c r="AP38" s="10">
        <v>26.8</v>
      </c>
      <c r="AQ38" s="10"/>
      <c r="AR38" s="32"/>
    </row>
    <row r="39" spans="1:44" s="5" customFormat="1" x14ac:dyDescent="0.25">
      <c r="A39" s="5">
        <v>31</v>
      </c>
      <c r="B39" s="5" t="s">
        <v>28</v>
      </c>
      <c r="C39" s="14" t="s">
        <v>138</v>
      </c>
      <c r="D39" s="5" t="s">
        <v>63</v>
      </c>
      <c r="E39" s="28">
        <v>22.04</v>
      </c>
      <c r="F39" s="3">
        <v>594.52800000000002</v>
      </c>
      <c r="G39" s="7">
        <v>26.974970000000003</v>
      </c>
      <c r="H39" s="3">
        <v>809.24904979999997</v>
      </c>
      <c r="I39" s="7">
        <f>Tableau1[[#This Row],[Average fascicle length (cm)]]/19.19*100</f>
        <v>114.85148514851484</v>
      </c>
      <c r="J39" s="10">
        <v>3.994782464</v>
      </c>
      <c r="K39" s="7">
        <v>35</v>
      </c>
      <c r="L39" s="3"/>
      <c r="M39" s="3">
        <v>16.5</v>
      </c>
      <c r="N39" s="32">
        <v>15.3</v>
      </c>
      <c r="O39" s="7">
        <v>23.857142899999999</v>
      </c>
      <c r="P39" s="3">
        <v>453.774</v>
      </c>
      <c r="Q39" s="7">
        <v>19.02045</v>
      </c>
      <c r="R39" s="3">
        <v>570.61348999999996</v>
      </c>
      <c r="S39" s="7">
        <f>Tableau1[[#This Row],[Average fascicle length (cm) ]]/19.03*100</f>
        <v>125.36596374146085</v>
      </c>
      <c r="T39" s="10">
        <v>2.692894108</v>
      </c>
      <c r="U39" s="7">
        <v>37</v>
      </c>
      <c r="V39" s="3"/>
      <c r="W39" s="3">
        <v>14.4</v>
      </c>
      <c r="X39" s="7">
        <v>17</v>
      </c>
      <c r="Y39" s="28"/>
      <c r="Z39" s="3"/>
      <c r="AA39" s="7"/>
      <c r="AB39" s="3"/>
      <c r="AC39" s="7"/>
      <c r="AD39" s="10"/>
      <c r="AE39" s="7"/>
      <c r="AF39" s="3"/>
      <c r="AG39" s="7"/>
      <c r="AH39" s="32"/>
      <c r="AI39" s="7"/>
      <c r="AJ39" s="3"/>
      <c r="AK39" s="7"/>
      <c r="AL39" s="3"/>
      <c r="AM39" s="7"/>
      <c r="AN39" s="10"/>
      <c r="AO39" s="7"/>
      <c r="AP39" s="10"/>
      <c r="AQ39" s="10"/>
      <c r="AR39" s="32"/>
    </row>
    <row r="40" spans="1:44" s="5" customFormat="1" x14ac:dyDescent="0.25">
      <c r="A40" s="5">
        <v>32</v>
      </c>
      <c r="B40" s="5" t="s">
        <v>29</v>
      </c>
      <c r="C40" s="14" t="s">
        <v>75</v>
      </c>
      <c r="D40" s="5" t="s">
        <v>63</v>
      </c>
      <c r="E40" s="28"/>
      <c r="F40" s="3"/>
      <c r="G40" s="7"/>
      <c r="H40" s="3"/>
      <c r="I40" s="7"/>
      <c r="J40" s="10"/>
      <c r="K40" s="7"/>
      <c r="L40" s="3"/>
      <c r="M40" s="3"/>
      <c r="N40" s="32"/>
      <c r="O40" s="7">
        <v>1.9636363999999999</v>
      </c>
      <c r="P40" s="3">
        <v>188.30199999999999</v>
      </c>
      <c r="Q40" s="7">
        <v>82</v>
      </c>
      <c r="R40" s="3">
        <v>2460.7413120000001</v>
      </c>
      <c r="S40" s="7">
        <f>Tableau1[[#This Row],[Average fascicle length (cm) ]]/19.03*100</f>
        <v>10.318635838150287</v>
      </c>
      <c r="T40" s="10">
        <v>11.61296727</v>
      </c>
      <c r="U40" s="7">
        <v>40.6</v>
      </c>
      <c r="V40" s="3">
        <v>31.2</v>
      </c>
      <c r="W40" s="3">
        <v>6</v>
      </c>
      <c r="X40" s="7">
        <v>6.4</v>
      </c>
      <c r="Y40" s="28">
        <v>1.042</v>
      </c>
      <c r="Z40" s="3">
        <v>13.6</v>
      </c>
      <c r="AA40" s="7">
        <v>12.692879999999999</v>
      </c>
      <c r="AB40" s="3">
        <v>380.78630179999999</v>
      </c>
      <c r="AC40" s="7">
        <f>Tableau1[[#This Row],[Average fascicle length (cm)  ]]/7.37*100</f>
        <v>14.138398914518319</v>
      </c>
      <c r="AD40" s="10">
        <v>90.270085532086384</v>
      </c>
      <c r="AE40" s="7">
        <v>18.8</v>
      </c>
      <c r="AF40" s="3">
        <v>13.2</v>
      </c>
      <c r="AG40" s="7">
        <v>2.2000000000000002</v>
      </c>
      <c r="AH40" s="32">
        <v>9.6999999999999993</v>
      </c>
      <c r="AI40" s="7">
        <v>1.56</v>
      </c>
      <c r="AJ40" s="3">
        <v>28.6</v>
      </c>
      <c r="AK40" s="7">
        <v>17.654630000000001</v>
      </c>
      <c r="AL40" s="3">
        <v>529.63885930000004</v>
      </c>
      <c r="AM40" s="7">
        <f>Tableau1[[#This Row],[Average fascicle length (cm)   ]]/9.73*100</f>
        <v>16.032887975334017</v>
      </c>
      <c r="AN40" s="10">
        <v>114.8716809</v>
      </c>
      <c r="AO40" s="7">
        <v>15</v>
      </c>
      <c r="AP40" s="10">
        <v>15.8</v>
      </c>
      <c r="AQ40" s="10"/>
      <c r="AR40" s="32"/>
    </row>
    <row r="41" spans="1:44" s="5" customFormat="1" x14ac:dyDescent="0.25">
      <c r="A41" s="5">
        <v>33</v>
      </c>
      <c r="B41" s="5" t="s">
        <v>30</v>
      </c>
      <c r="C41" s="14" t="s">
        <v>163</v>
      </c>
      <c r="D41" s="5" t="s">
        <v>63</v>
      </c>
      <c r="E41" s="28">
        <v>4.4799999999999995</v>
      </c>
      <c r="F41" s="3">
        <v>572.35800000000006</v>
      </c>
      <c r="G41" s="7">
        <v>104.13958</v>
      </c>
      <c r="H41" s="3">
        <v>3124.1873759999999</v>
      </c>
      <c r="I41" s="7">
        <f>Tableau1[[#This Row],[Average fascicle length (cm)]]/19.19*100</f>
        <v>23.345492443981236</v>
      </c>
      <c r="J41" s="10">
        <v>15.42225962</v>
      </c>
      <c r="K41" s="7">
        <v>47.3</v>
      </c>
      <c r="L41" s="3">
        <v>35.4</v>
      </c>
      <c r="M41" s="3">
        <v>111</v>
      </c>
      <c r="N41" s="32">
        <v>22.5</v>
      </c>
      <c r="O41" s="7">
        <v>3.8600000000000003</v>
      </c>
      <c r="P41" s="3">
        <v>402.452830188679</v>
      </c>
      <c r="Q41" s="7">
        <v>91.365829921476205</v>
      </c>
      <c r="R41" s="3">
        <v>2740.974897644287</v>
      </c>
      <c r="S41" s="7">
        <f>Tableau1[[#This Row],[Average fascicle length (cm) ]]/19.03*100</f>
        <v>20.283762480294275</v>
      </c>
      <c r="T41" s="10">
        <v>12.935472579210023</v>
      </c>
      <c r="U41" s="7">
        <v>32</v>
      </c>
      <c r="V41" s="3">
        <v>28.8</v>
      </c>
      <c r="W41" s="3">
        <v>395</v>
      </c>
      <c r="X41" s="7">
        <v>3.5</v>
      </c>
      <c r="Y41" s="28">
        <v>8.7279999999999998</v>
      </c>
      <c r="Z41" s="3">
        <v>17.5</v>
      </c>
      <c r="AA41" s="7">
        <v>2.0104500000000001</v>
      </c>
      <c r="AB41" s="3">
        <v>60.313370110000001</v>
      </c>
      <c r="AC41" s="7">
        <f>Tableau1[[#This Row],[Average fascicle length (cm)  ]]/7.37*100</f>
        <v>118.4260515603799</v>
      </c>
      <c r="AD41" s="10">
        <v>14.298027667543797</v>
      </c>
      <c r="AE41" s="7">
        <v>15.9</v>
      </c>
      <c r="AF41" s="3"/>
      <c r="AG41" s="7">
        <v>2.6</v>
      </c>
      <c r="AH41" s="32">
        <v>8.1999999999999993</v>
      </c>
      <c r="AI41" s="7">
        <v>3.34</v>
      </c>
      <c r="AJ41" s="3">
        <v>45.300000000000004</v>
      </c>
      <c r="AK41" s="7">
        <v>12.902280000000001</v>
      </c>
      <c r="AL41" s="3">
        <v>387.06850480000003</v>
      </c>
      <c r="AM41" s="7">
        <f>Tableau1[[#This Row],[Average fascicle length (cm)   ]]/9.73*100</f>
        <v>34.326824254881807</v>
      </c>
      <c r="AN41" s="10">
        <v>83.950052009999993</v>
      </c>
      <c r="AO41" s="7">
        <v>15</v>
      </c>
      <c r="AP41" s="10">
        <v>18</v>
      </c>
      <c r="AQ41" s="10">
        <v>21.09</v>
      </c>
      <c r="AR41" s="32">
        <v>11.5</v>
      </c>
    </row>
    <row r="42" spans="1:44" s="5" customFormat="1" x14ac:dyDescent="0.25">
      <c r="A42" s="5">
        <v>34</v>
      </c>
      <c r="B42" s="5" t="s">
        <v>31</v>
      </c>
      <c r="C42" s="14" t="s">
        <v>164</v>
      </c>
      <c r="D42" s="5" t="s">
        <v>63</v>
      </c>
      <c r="E42" s="28"/>
      <c r="F42" s="3"/>
      <c r="G42" s="7"/>
      <c r="H42" s="3"/>
      <c r="I42" s="7"/>
      <c r="J42" s="10"/>
      <c r="K42" s="7"/>
      <c r="L42" s="3"/>
      <c r="M42" s="3"/>
      <c r="N42" s="32"/>
      <c r="O42" s="7"/>
      <c r="P42" s="3"/>
      <c r="Q42" s="7"/>
      <c r="R42" s="3"/>
      <c r="S42" s="7"/>
      <c r="T42" s="10"/>
      <c r="U42" s="7"/>
      <c r="V42" s="3"/>
      <c r="W42" s="3"/>
      <c r="X42" s="7"/>
      <c r="Y42" s="28">
        <v>1.67</v>
      </c>
      <c r="Z42" s="3">
        <v>46</v>
      </c>
      <c r="AA42" s="7">
        <v>22.074170000000002</v>
      </c>
      <c r="AB42" s="3">
        <v>662.22501810000006</v>
      </c>
      <c r="AC42" s="7">
        <f>Tableau1[[#This Row],[Average fascicle length (cm)  ]]/7.37*100</f>
        <v>22.659430122116689</v>
      </c>
      <c r="AD42" s="10">
        <v>156.98860159305883</v>
      </c>
      <c r="AE42" s="7">
        <v>13.2</v>
      </c>
      <c r="AF42" s="3">
        <v>36.799999999999997</v>
      </c>
      <c r="AG42" s="7" t="s">
        <v>198</v>
      </c>
      <c r="AH42" s="32" t="s">
        <v>197</v>
      </c>
      <c r="AI42" s="7">
        <v>12.52</v>
      </c>
      <c r="AJ42" s="3">
        <v>16.2</v>
      </c>
      <c r="AK42" s="7">
        <v>1.29453</v>
      </c>
      <c r="AL42" s="3">
        <v>38.835975650000002</v>
      </c>
      <c r="AM42" s="7">
        <f>Tableau1[[#This Row],[Average fascicle length (cm)   ]]/9.73*100</f>
        <v>128.67420349434738</v>
      </c>
      <c r="AN42" s="10">
        <v>8.4230107459999992</v>
      </c>
      <c r="AO42" s="7">
        <v>29</v>
      </c>
      <c r="AP42" s="10"/>
      <c r="AQ42" s="10">
        <v>21.09</v>
      </c>
      <c r="AR42" s="32">
        <v>11.5</v>
      </c>
    </row>
    <row r="43" spans="1:44" s="5" customFormat="1" x14ac:dyDescent="0.25">
      <c r="A43" s="5">
        <v>34.1</v>
      </c>
      <c r="B43" s="5" t="s">
        <v>65</v>
      </c>
      <c r="C43" s="14" t="s">
        <v>178</v>
      </c>
      <c r="D43" s="5" t="s">
        <v>63</v>
      </c>
      <c r="E43" s="28">
        <v>3.3000000000000007</v>
      </c>
      <c r="F43" s="3">
        <v>473.58490566037733</v>
      </c>
      <c r="G43" s="7">
        <v>123.01257431459699</v>
      </c>
      <c r="H43" s="3">
        <v>3690.3772294379096</v>
      </c>
      <c r="I43" s="7">
        <f>Tableau1[[#This Row],[Average fascicle length (cm)]]/19.19*100</f>
        <v>17.196456487754041</v>
      </c>
      <c r="J43" s="10">
        <v>18.217203029166313</v>
      </c>
      <c r="K43" s="7">
        <v>71</v>
      </c>
      <c r="L43" s="3">
        <v>31</v>
      </c>
      <c r="M43" s="3">
        <v>1329</v>
      </c>
      <c r="N43" s="32">
        <v>46</v>
      </c>
      <c r="O43" s="7">
        <v>4.4799999999999986</v>
      </c>
      <c r="P43" s="3">
        <v>853.77358490566041</v>
      </c>
      <c r="Q43" s="7">
        <v>145.98850678543533</v>
      </c>
      <c r="R43" s="3">
        <v>4379.6552035630593</v>
      </c>
      <c r="S43" s="7">
        <f>Tableau1[[#This Row],[Average fascicle length (cm) ]]/19.03*100</f>
        <v>23.541776142932203</v>
      </c>
      <c r="T43" s="10">
        <v>20.66889041587882</v>
      </c>
      <c r="U43" s="7">
        <v>38</v>
      </c>
      <c r="V43" s="3">
        <v>40</v>
      </c>
      <c r="W43" s="3">
        <v>335.2</v>
      </c>
      <c r="X43" s="7">
        <v>2.5</v>
      </c>
      <c r="Y43" s="28"/>
      <c r="Z43" s="3"/>
      <c r="AA43" s="7"/>
      <c r="AB43" s="3"/>
      <c r="AC43" s="7"/>
      <c r="AD43" s="10"/>
      <c r="AE43" s="7"/>
      <c r="AF43" s="10"/>
      <c r="AG43" s="7"/>
      <c r="AH43" s="32"/>
      <c r="AI43" s="7"/>
      <c r="AJ43" s="3"/>
      <c r="AK43" s="7"/>
      <c r="AL43" s="3"/>
      <c r="AM43" s="7"/>
      <c r="AN43" s="10"/>
      <c r="AO43" s="7"/>
      <c r="AP43" s="10"/>
      <c r="AQ43" s="10"/>
      <c r="AR43" s="32"/>
    </row>
    <row r="44" spans="1:44" s="13" customFormat="1" x14ac:dyDescent="0.25">
      <c r="A44" s="13">
        <v>34.200000000000003</v>
      </c>
      <c r="B44" s="13" t="s">
        <v>66</v>
      </c>
      <c r="C44" s="25" t="s">
        <v>177</v>
      </c>
      <c r="D44" s="13" t="s">
        <v>63</v>
      </c>
      <c r="E44" s="29">
        <v>6.7500000000000018</v>
      </c>
      <c r="F44" s="4">
        <v>1534.9056603773586</v>
      </c>
      <c r="G44" s="8">
        <v>179.18846905913855</v>
      </c>
      <c r="H44" s="4">
        <v>5375.6540717741573</v>
      </c>
      <c r="I44" s="8">
        <f>Tableau1[[#This Row],[Average fascicle length (cm)]]/19.19*100</f>
        <v>35.174570088587814</v>
      </c>
      <c r="J44" s="11">
        <v>31.223758951556253</v>
      </c>
      <c r="K44" s="8">
        <v>40</v>
      </c>
      <c r="L44" s="4">
        <v>38</v>
      </c>
      <c r="M44" s="4">
        <v>373</v>
      </c>
      <c r="N44" s="33">
        <v>22</v>
      </c>
      <c r="O44" s="8">
        <v>32.6</v>
      </c>
      <c r="P44" s="4">
        <v>273.58490566037733</v>
      </c>
      <c r="Q44" s="8">
        <v>8.3921750202569729</v>
      </c>
      <c r="R44" s="4">
        <v>251.76525060770916</v>
      </c>
      <c r="S44" s="8">
        <f>Tableau1[[#This Row],[Average fascicle length (cm) ]]/19.03*100</f>
        <v>171.30846032580135</v>
      </c>
      <c r="T44" s="11">
        <v>1.1881548052238322</v>
      </c>
      <c r="U44" s="8">
        <v>38</v>
      </c>
      <c r="V44" s="4"/>
      <c r="W44" s="4">
        <v>335.2</v>
      </c>
      <c r="X44" s="8">
        <v>2.2000000000000002</v>
      </c>
      <c r="Y44" s="29"/>
      <c r="Z44" s="4"/>
      <c r="AA44" s="8"/>
      <c r="AB44" s="4"/>
      <c r="AC44" s="8"/>
      <c r="AD44" s="10"/>
      <c r="AE44" s="8"/>
      <c r="AF44" s="11"/>
      <c r="AG44" s="8"/>
      <c r="AH44" s="33"/>
      <c r="AI44" s="8"/>
      <c r="AJ44" s="4"/>
      <c r="AK44" s="8"/>
      <c r="AL44" s="4"/>
      <c r="AM44" s="8"/>
      <c r="AN44" s="11"/>
      <c r="AO44" s="8"/>
      <c r="AP44" s="11"/>
      <c r="AQ44" s="11"/>
      <c r="AR44" s="33"/>
    </row>
    <row r="45" spans="1:44" x14ac:dyDescent="0.25">
      <c r="A45" s="5">
        <v>35</v>
      </c>
      <c r="B45" s="5" t="s">
        <v>38</v>
      </c>
      <c r="C45" s="14" t="s">
        <v>107</v>
      </c>
      <c r="D45" s="5" t="s">
        <v>64</v>
      </c>
      <c r="E45" s="28">
        <v>26</v>
      </c>
      <c r="F45" s="3">
        <v>13443.396000000001</v>
      </c>
      <c r="G45" s="7">
        <v>441.33159999999998</v>
      </c>
      <c r="H45" s="3">
        <v>13239.94796</v>
      </c>
      <c r="I45" s="7">
        <f>Tableau1[[#This Row],[Average fascicle length (cm)]]/14.11*100</f>
        <v>184.26647767540751</v>
      </c>
      <c r="J45" s="10">
        <v>65.357768359999994</v>
      </c>
      <c r="K45" s="7">
        <v>74</v>
      </c>
      <c r="L45" s="3">
        <v>31.4</v>
      </c>
      <c r="M45" s="3">
        <v>206</v>
      </c>
      <c r="N45" s="32">
        <v>13</v>
      </c>
      <c r="O45" s="7">
        <v>15.4</v>
      </c>
      <c r="P45" s="3">
        <v>1614.1510000000001</v>
      </c>
      <c r="Q45" s="7">
        <v>100.0187</v>
      </c>
      <c r="R45" s="3">
        <v>3000.560896</v>
      </c>
      <c r="S45" s="7">
        <f>Tableau1[[#This Row],[Average fascicle length (cm) ]]/22.23*100</f>
        <v>69.275753486279797</v>
      </c>
      <c r="T45" s="10">
        <v>14.160535810000001</v>
      </c>
      <c r="U45" s="7">
        <v>66</v>
      </c>
      <c r="V45" s="3">
        <v>17.399999999999999</v>
      </c>
      <c r="Y45" s="28">
        <v>11.204000000000001</v>
      </c>
      <c r="Z45" s="3">
        <v>183.96199999999999</v>
      </c>
      <c r="AA45" s="7">
        <v>16.251470000000001</v>
      </c>
      <c r="AB45" s="3">
        <v>487.54411759999999</v>
      </c>
      <c r="AC45" s="7">
        <f>Tableau1[[#This Row],[Average fascicle length (cm)  ]]/7.54*100</f>
        <v>148.59416445623344</v>
      </c>
      <c r="AD45" s="10">
        <v>115.57834141715857</v>
      </c>
      <c r="AE45" s="7">
        <v>22.9</v>
      </c>
      <c r="AF45" s="10">
        <v>8.1999999999999993</v>
      </c>
      <c r="AG45" s="7">
        <v>6</v>
      </c>
      <c r="AH45" s="32">
        <v>13.9</v>
      </c>
      <c r="AI45" s="7">
        <v>9.0399999999999991</v>
      </c>
      <c r="AJ45" s="3">
        <v>53.199999999999996</v>
      </c>
      <c r="AK45" s="7">
        <v>5.7333299999999996</v>
      </c>
      <c r="AL45" s="3">
        <v>171.99988780000001</v>
      </c>
      <c r="AM45" s="7">
        <f>Tableau1[[#This Row],[Average fascicle length (cm)   ]]/9.07*100</f>
        <v>99.669239250275623</v>
      </c>
      <c r="AN45" s="10">
        <v>37.304506430000004</v>
      </c>
      <c r="AO45" s="7">
        <v>21.5</v>
      </c>
      <c r="AP45" s="10">
        <v>13.2</v>
      </c>
      <c r="AQ45" s="10"/>
    </row>
    <row r="46" spans="1:44" x14ac:dyDescent="0.25">
      <c r="A46" s="5">
        <v>36</v>
      </c>
      <c r="B46" s="5" t="s">
        <v>39</v>
      </c>
      <c r="C46" s="14" t="s">
        <v>106</v>
      </c>
      <c r="D46" s="5" t="s">
        <v>64</v>
      </c>
      <c r="E46" s="28">
        <v>19.7</v>
      </c>
      <c r="F46" s="3">
        <v>7783.0190000000002</v>
      </c>
      <c r="G46" s="7">
        <v>346.87097</v>
      </c>
      <c r="H46" s="3">
        <v>10406.12903</v>
      </c>
      <c r="I46" s="7">
        <f>Tableau1[[#This Row],[Average fascicle length (cm)]]/14.11*100</f>
        <v>139.6172927002126</v>
      </c>
      <c r="J46" s="10">
        <v>51.368885489999997</v>
      </c>
      <c r="K46" s="7">
        <v>63</v>
      </c>
      <c r="L46" s="3">
        <v>28.6</v>
      </c>
      <c r="M46" s="3">
        <v>26</v>
      </c>
      <c r="N46" s="32">
        <v>3.5</v>
      </c>
      <c r="O46" s="7">
        <v>24</v>
      </c>
      <c r="P46" s="3">
        <v>5444.5279999999993</v>
      </c>
      <c r="Q46" s="7">
        <v>216.2364</v>
      </c>
      <c r="R46" s="3">
        <v>6487.0919599999997</v>
      </c>
      <c r="S46" s="7">
        <f>Tableau1[[#This Row],[Average fascicle length (cm) ]]/22.23*100</f>
        <v>107.96221322537112</v>
      </c>
      <c r="T46" s="10">
        <v>30.614508820000001</v>
      </c>
      <c r="U46" s="7">
        <v>70</v>
      </c>
      <c r="V46" s="3">
        <v>17.600000000000001</v>
      </c>
      <c r="Y46" s="28">
        <v>6.419999999999999</v>
      </c>
      <c r="Z46" s="3">
        <v>44.199999999999996</v>
      </c>
      <c r="AA46" s="7">
        <v>6.8770899999999999</v>
      </c>
      <c r="AB46" s="3">
        <v>206.31281960000001</v>
      </c>
      <c r="AC46" s="7">
        <f>Tableau1[[#This Row],[Average fascicle length (cm)  ]]/7.54*100</f>
        <v>85.145888594164447</v>
      </c>
      <c r="AD46" s="10">
        <v>48.90899642035891</v>
      </c>
      <c r="AE46" s="7">
        <v>13.2</v>
      </c>
      <c r="AF46" s="10"/>
      <c r="AI46" s="7">
        <v>9.879999999999999</v>
      </c>
      <c r="AJ46" s="3">
        <v>192</v>
      </c>
      <c r="AK46" s="7">
        <v>17.99174</v>
      </c>
      <c r="AL46" s="3">
        <v>539.75228030000005</v>
      </c>
      <c r="AM46" s="7">
        <f>Tableau1[[#This Row],[Average fascicle length (cm)   ]]/9.07*100</f>
        <v>108.93054024255787</v>
      </c>
      <c r="AN46" s="10">
        <v>117.06514850000001</v>
      </c>
      <c r="AO46" s="7">
        <v>23</v>
      </c>
      <c r="AP46" s="10">
        <v>22.2</v>
      </c>
      <c r="AQ46" s="10"/>
    </row>
    <row r="47" spans="1:44" x14ac:dyDescent="0.25">
      <c r="A47" s="5">
        <v>37</v>
      </c>
      <c r="B47" s="5" t="s">
        <v>40</v>
      </c>
      <c r="C47" s="14" t="s">
        <v>139</v>
      </c>
      <c r="D47" s="5" t="s">
        <v>64</v>
      </c>
      <c r="E47" s="28">
        <v>3.75</v>
      </c>
      <c r="F47" s="3">
        <v>649.05700000000002</v>
      </c>
      <c r="G47" s="7">
        <v>147.73408000000001</v>
      </c>
      <c r="H47" s="3">
        <v>4432.0222530000001</v>
      </c>
      <c r="I47" s="7">
        <f>Tableau1[[#This Row],[Average fascicle length (cm)]]/14.11*100</f>
        <v>26.576895818568392</v>
      </c>
      <c r="J47" s="10">
        <v>21.878264519999998</v>
      </c>
      <c r="K47" s="7">
        <v>23.5</v>
      </c>
      <c r="L47" s="3">
        <v>31.4</v>
      </c>
      <c r="O47" s="7">
        <v>7.2</v>
      </c>
      <c r="P47" s="3">
        <v>837</v>
      </c>
      <c r="Q47" s="7">
        <v>107.58149999999999</v>
      </c>
      <c r="R47" s="3">
        <v>3227.4451049999998</v>
      </c>
      <c r="S47" s="7">
        <f>Tableau1[[#This Row],[Average fascicle length (cm) ]]/22.23*100</f>
        <v>32.388663967611336</v>
      </c>
      <c r="T47" s="10">
        <v>15.23126961</v>
      </c>
      <c r="U47" s="7">
        <v>30</v>
      </c>
      <c r="V47" s="3">
        <v>22.2</v>
      </c>
      <c r="Z47" s="3"/>
      <c r="AA47" s="7"/>
      <c r="AB47" s="3"/>
      <c r="AD47" s="10"/>
      <c r="AF47" s="10"/>
      <c r="AI47" s="7">
        <v>10.26</v>
      </c>
      <c r="AJ47" s="3">
        <v>36.799999999999997</v>
      </c>
      <c r="AK47" s="7">
        <v>3.5915300000000001</v>
      </c>
      <c r="AL47" s="3">
        <v>107.7457795</v>
      </c>
      <c r="AM47" s="7">
        <f>Tableau1[[#This Row],[Average fascicle length (cm)   ]]/9.07*100</f>
        <v>113.12017640573318</v>
      </c>
      <c r="AN47" s="10">
        <v>23.368638069999999</v>
      </c>
      <c r="AO47" s="7">
        <v>18</v>
      </c>
      <c r="AP47" s="10">
        <v>0</v>
      </c>
      <c r="AQ47" s="10"/>
    </row>
    <row r="48" spans="1:44" x14ac:dyDescent="0.25">
      <c r="A48" s="5">
        <v>38</v>
      </c>
      <c r="B48" s="5" t="s">
        <v>44</v>
      </c>
      <c r="C48" s="14" t="s">
        <v>140</v>
      </c>
      <c r="D48" s="5" t="s">
        <v>64</v>
      </c>
      <c r="E48" s="28">
        <v>7.5</v>
      </c>
      <c r="F48" s="3">
        <v>1489.623</v>
      </c>
      <c r="G48" s="7">
        <v>166.19508000000002</v>
      </c>
      <c r="H48" s="3">
        <v>4985.8522679999996</v>
      </c>
      <c r="I48" s="7">
        <f>Tableau1[[#This Row],[Average fascicle length (cm)]]/14.11*100</f>
        <v>53.153791637136784</v>
      </c>
      <c r="J48" s="10">
        <v>24.61219474</v>
      </c>
      <c r="K48" s="7">
        <v>23</v>
      </c>
      <c r="L48" s="3">
        <v>33.200000000000003</v>
      </c>
      <c r="O48" s="7">
        <v>14.666666699999999</v>
      </c>
      <c r="P48" s="3">
        <v>1729.057</v>
      </c>
      <c r="Q48" s="7">
        <v>117.89022</v>
      </c>
      <c r="R48" s="3">
        <v>3536.70669</v>
      </c>
      <c r="S48" s="7">
        <f>Tableau1[[#This Row],[Average fascicle length (cm) ]]/22.23*100</f>
        <v>65.976908232118745</v>
      </c>
      <c r="T48" s="10">
        <v>16.69076665</v>
      </c>
      <c r="U48" s="7">
        <v>36</v>
      </c>
      <c r="Z48" s="3"/>
      <c r="AA48" s="7"/>
      <c r="AB48" s="3"/>
      <c r="AD48" s="10"/>
      <c r="AF48" s="10"/>
      <c r="AI48" s="7">
        <v>5.3199999999999994</v>
      </c>
      <c r="AJ48" s="3">
        <v>6.2</v>
      </c>
      <c r="AK48" s="7">
        <v>1.16506</v>
      </c>
      <c r="AL48" s="3">
        <v>34.951766210000002</v>
      </c>
      <c r="AM48" s="7">
        <f>Tableau1[[#This Row],[Average fascicle length (cm)   ]]/9.07*100</f>
        <v>58.654906284454235</v>
      </c>
      <c r="AN48" s="10">
        <v>7.5805769639999996</v>
      </c>
      <c r="AO48" s="7">
        <v>9</v>
      </c>
      <c r="AP48" s="10">
        <v>0</v>
      </c>
      <c r="AQ48" s="10"/>
    </row>
    <row r="49" spans="1:43" x14ac:dyDescent="0.25">
      <c r="A49" s="5">
        <v>39</v>
      </c>
      <c r="B49" s="5" t="s">
        <v>45</v>
      </c>
      <c r="C49" s="14" t="s">
        <v>141</v>
      </c>
      <c r="D49" s="5" t="s">
        <v>64</v>
      </c>
      <c r="E49" s="28">
        <v>8.35</v>
      </c>
      <c r="F49" s="3">
        <v>5660.3770000000004</v>
      </c>
      <c r="G49" s="7">
        <v>455.35234000000003</v>
      </c>
      <c r="H49" s="3">
        <v>13660.570110000001</v>
      </c>
      <c r="I49" s="7">
        <f>Tableau1[[#This Row],[Average fascicle length (cm)]]/14.11*100</f>
        <v>59.17788802267895</v>
      </c>
      <c r="J49" s="10">
        <v>67.434130379999999</v>
      </c>
      <c r="K49" s="7">
        <v>46</v>
      </c>
      <c r="L49" s="3">
        <v>47.8</v>
      </c>
      <c r="M49" s="3">
        <v>239</v>
      </c>
      <c r="N49" s="32">
        <v>28</v>
      </c>
      <c r="O49" s="7">
        <v>17.026831699999999</v>
      </c>
      <c r="P49" s="3">
        <v>3750</v>
      </c>
      <c r="Q49" s="7">
        <v>213.76354000000001</v>
      </c>
      <c r="R49" s="3">
        <v>6412.9061680000004</v>
      </c>
      <c r="S49" s="7">
        <f>Tableau1[[#This Row],[Average fascicle length (cm) ]]/22.23*100</f>
        <v>76.593934772829513</v>
      </c>
      <c r="T49" s="10">
        <v>30.264404089999999</v>
      </c>
      <c r="U49" s="7">
        <v>44</v>
      </c>
      <c r="V49" s="3">
        <v>13.9</v>
      </c>
      <c r="W49" s="15" t="s">
        <v>193</v>
      </c>
      <c r="X49" s="35" t="s">
        <v>194</v>
      </c>
      <c r="Y49" s="28">
        <v>4.7679999999999998</v>
      </c>
      <c r="Z49" s="3">
        <v>74.7</v>
      </c>
      <c r="AA49" s="7">
        <v>15.164490000000001</v>
      </c>
      <c r="AB49" s="3">
        <v>454.93482280000001</v>
      </c>
      <c r="AC49" s="7">
        <f>Tableau1[[#This Row],[Average fascicle length (cm)  ]]/7.54*100</f>
        <v>63.236074270557033</v>
      </c>
      <c r="AD49" s="10">
        <v>107.84790621814476</v>
      </c>
      <c r="AE49" s="7">
        <v>13.4</v>
      </c>
      <c r="AF49" s="10">
        <v>14.6</v>
      </c>
      <c r="AI49" s="7">
        <v>9.879999999999999</v>
      </c>
      <c r="AJ49" s="3">
        <v>135</v>
      </c>
      <c r="AK49" s="7">
        <v>12.579600000000001</v>
      </c>
      <c r="AL49" s="3">
        <v>377.38811930000003</v>
      </c>
      <c r="AM49" s="7">
        <f>Tableau1[[#This Row],[Average fascicle length (cm)   ]]/9.07*100</f>
        <v>108.93054024255787</v>
      </c>
      <c r="AN49" s="10">
        <v>81.850504099999995</v>
      </c>
      <c r="AO49" s="7">
        <v>16.5</v>
      </c>
      <c r="AP49" s="10">
        <v>23.4</v>
      </c>
      <c r="AQ49" s="10"/>
    </row>
    <row r="50" spans="1:43" x14ac:dyDescent="0.25">
      <c r="A50" s="5">
        <v>40</v>
      </c>
      <c r="B50" s="5" t="s">
        <v>60</v>
      </c>
      <c r="C50" s="14" t="s">
        <v>98</v>
      </c>
      <c r="D50" s="5" t="s">
        <v>64</v>
      </c>
      <c r="E50" s="28"/>
      <c r="F50" s="3"/>
      <c r="G50" s="7"/>
      <c r="H50" s="3"/>
      <c r="J50" s="10"/>
      <c r="K50" s="7"/>
      <c r="O50" s="7">
        <v>58.812774099999999</v>
      </c>
      <c r="P50" s="3">
        <v>16643.396000000001</v>
      </c>
      <c r="Q50" s="7">
        <v>282.98948000000001</v>
      </c>
      <c r="R50" s="3">
        <v>8489.6843370000006</v>
      </c>
      <c r="S50" s="7">
        <f>Tableau1[[#This Row],[Average fascicle length (cm) ]]/22.23*100</f>
        <v>264.56488573999098</v>
      </c>
      <c r="T50" s="10">
        <v>40.065335529999999</v>
      </c>
      <c r="U50" s="7">
        <v>0</v>
      </c>
      <c r="W50" s="3">
        <v>107.80000000000001</v>
      </c>
      <c r="X50" s="7">
        <v>11</v>
      </c>
      <c r="Y50" s="28">
        <v>13.047999999999998</v>
      </c>
      <c r="Z50" s="3">
        <v>239.43400000000003</v>
      </c>
      <c r="AA50" s="7">
        <v>18.34985</v>
      </c>
      <c r="AB50" s="3">
        <v>550.49536839999996</v>
      </c>
      <c r="AC50" s="7">
        <f>Tableau1[[#This Row],[Average fascicle length (cm)  ]]/7.54*100</f>
        <v>173.05039787798407</v>
      </c>
      <c r="AD50" s="10">
        <v>130.50171121067726</v>
      </c>
      <c r="AF50" s="10"/>
      <c r="AG50" s="7">
        <v>3.6</v>
      </c>
      <c r="AH50" s="32">
        <v>5.7</v>
      </c>
      <c r="AI50" s="7">
        <v>17.759999999999998</v>
      </c>
      <c r="AJ50" s="3">
        <v>453.98099999999999</v>
      </c>
      <c r="AK50" s="7">
        <v>23.05264</v>
      </c>
      <c r="AL50" s="3">
        <v>691.57930959999999</v>
      </c>
      <c r="AM50" s="7">
        <f>Tableau1[[#This Row],[Average fascicle length (cm)   ]]/9.07*100</f>
        <v>195.81036383682465</v>
      </c>
      <c r="AN50" s="10">
        <v>149.99442809999999</v>
      </c>
      <c r="AO50" s="7">
        <v>34</v>
      </c>
      <c r="AP50" s="10">
        <v>25.6</v>
      </c>
      <c r="AQ50" s="10"/>
    </row>
    <row r="51" spans="1:43" x14ac:dyDescent="0.25">
      <c r="A51" s="5">
        <v>40.1</v>
      </c>
      <c r="B51" s="5" t="s">
        <v>145</v>
      </c>
      <c r="C51" s="14" t="s">
        <v>175</v>
      </c>
      <c r="D51" s="5" t="s">
        <v>64</v>
      </c>
      <c r="E51" s="28">
        <v>29.65</v>
      </c>
      <c r="F51" s="3">
        <v>8679.2450000000008</v>
      </c>
      <c r="G51" s="7">
        <v>232.54364999999999</v>
      </c>
      <c r="H51" s="3">
        <v>6976.3096269999996</v>
      </c>
      <c r="I51" s="7">
        <f>Tableau1[[#This Row],[Average fascicle length (cm)]]/14.11*100</f>
        <v>210.13465627214742</v>
      </c>
      <c r="J51" s="10">
        <v>34.437901859999997</v>
      </c>
      <c r="K51" s="7">
        <v>63</v>
      </c>
      <c r="L51" s="3">
        <v>37.4</v>
      </c>
      <c r="M51" s="3">
        <v>429</v>
      </c>
      <c r="N51" s="32">
        <v>11</v>
      </c>
      <c r="O51" s="7">
        <v>51.6</v>
      </c>
      <c r="P51" s="3">
        <v>8421.132075471698</v>
      </c>
      <c r="Q51" s="7">
        <v>163.20023402076933</v>
      </c>
      <c r="R51" s="3">
        <v>4896.0070206230803</v>
      </c>
      <c r="S51" s="7">
        <f>Tableau1[[#This Row],[Average fascicle length (cm) ]]/22.23*100</f>
        <v>232.11875843454791</v>
      </c>
      <c r="T51" s="10">
        <v>23.105707614221505</v>
      </c>
      <c r="U51" s="7">
        <v>72</v>
      </c>
      <c r="Y51" s="28">
        <v>10.462</v>
      </c>
      <c r="Z51" s="3">
        <v>24.716981132075471</v>
      </c>
      <c r="AA51" s="7">
        <v>2.3625483781375909</v>
      </c>
      <c r="AB51" s="3">
        <v>70.876451344127716</v>
      </c>
      <c r="AC51" s="7">
        <f>Tableau1[[#This Row],[Average fascicle length (cm)  ]]/7.54*100</f>
        <v>138.75331564986737</v>
      </c>
      <c r="AD51" s="10">
        <v>16.802136250178439</v>
      </c>
      <c r="AE51" s="7">
        <v>22.2</v>
      </c>
      <c r="AF51" s="10"/>
      <c r="AI51" s="7"/>
      <c r="AJ51" s="3"/>
      <c r="AK51" s="7"/>
      <c r="AL51" s="3"/>
      <c r="AM51" s="7"/>
      <c r="AN51" s="10"/>
      <c r="AO51" s="7"/>
      <c r="AP51" s="10"/>
      <c r="AQ51" s="10"/>
    </row>
    <row r="52" spans="1:43" x14ac:dyDescent="0.25">
      <c r="A52" s="5">
        <v>40.200000000000003</v>
      </c>
      <c r="B52" s="5" t="s">
        <v>146</v>
      </c>
      <c r="C52" s="14" t="s">
        <v>176</v>
      </c>
      <c r="D52" s="5" t="s">
        <v>64</v>
      </c>
      <c r="E52" s="28"/>
      <c r="F52" s="3"/>
      <c r="G52" s="7"/>
      <c r="H52" s="3"/>
      <c r="J52" s="10"/>
      <c r="K52" s="7"/>
      <c r="O52" s="7">
        <v>66.2</v>
      </c>
      <c r="P52" s="3">
        <v>8222.2641509433961</v>
      </c>
      <c r="Q52" s="7">
        <v>124.20338596591233</v>
      </c>
      <c r="R52" s="3">
        <v>3726.1015789773696</v>
      </c>
      <c r="S52" s="7">
        <f>Tableau1[[#This Row],[Average fascicle length (cm) ]]/22.23*100</f>
        <v>297.79577147998202</v>
      </c>
      <c r="T52" s="10">
        <v>17.584577240615062</v>
      </c>
      <c r="U52" s="7">
        <v>81</v>
      </c>
      <c r="W52" s="3">
        <v>107.80000000000001</v>
      </c>
      <c r="X52" s="7">
        <v>11</v>
      </c>
      <c r="Y52" s="28">
        <v>13.346</v>
      </c>
      <c r="Z52" s="3">
        <v>214.71698113207549</v>
      </c>
      <c r="AA52" s="7">
        <v>16.088489519861792</v>
      </c>
      <c r="AB52" s="3">
        <v>482.65468559585378</v>
      </c>
      <c r="AC52" s="7">
        <f>Tableau1[[#This Row],[Average fascicle length (cm)  ]]/7.54*100</f>
        <v>177.0026525198939</v>
      </c>
      <c r="AD52" s="10">
        <v>114.41924130475635</v>
      </c>
      <c r="AE52" s="7">
        <v>23.9</v>
      </c>
      <c r="AF52" s="10"/>
      <c r="AG52" s="7">
        <v>3.6</v>
      </c>
      <c r="AH52" s="32">
        <v>5.7</v>
      </c>
      <c r="AI52" s="7"/>
      <c r="AJ52" s="3"/>
      <c r="AK52" s="7"/>
      <c r="AL52" s="3"/>
      <c r="AM52" s="7"/>
      <c r="AN52" s="10"/>
      <c r="AO52" s="7"/>
      <c r="AP52" s="10"/>
      <c r="AQ52" s="10"/>
    </row>
    <row r="53" spans="1:43" x14ac:dyDescent="0.25">
      <c r="A53" s="5">
        <v>41</v>
      </c>
      <c r="B53" s="5" t="s">
        <v>37</v>
      </c>
      <c r="C53" s="14" t="s">
        <v>103</v>
      </c>
      <c r="D53" s="5" t="s">
        <v>64</v>
      </c>
      <c r="E53" s="28">
        <v>13.25</v>
      </c>
      <c r="F53" s="3">
        <v>5094.34</v>
      </c>
      <c r="G53" s="7">
        <v>378.04032999999998</v>
      </c>
      <c r="H53" s="3">
        <v>11341.21004</v>
      </c>
      <c r="I53" s="7">
        <f>Tableau1[[#This Row],[Average fascicle length (cm)]]/14.11*100</f>
        <v>93.905031892274977</v>
      </c>
      <c r="J53" s="10">
        <v>55.984825690000001</v>
      </c>
      <c r="K53" s="7">
        <v>99</v>
      </c>
      <c r="L53" s="3">
        <v>10.5</v>
      </c>
      <c r="O53" s="7">
        <v>41.4</v>
      </c>
      <c r="P53" s="3">
        <v>4182.4530000000004</v>
      </c>
      <c r="Q53" s="7">
        <v>101.02543</v>
      </c>
      <c r="R53" s="3">
        <v>3030.7629200000001</v>
      </c>
      <c r="S53" s="7">
        <f>Tableau1[[#This Row],[Average fascicle length (cm) ]]/22.23*100</f>
        <v>186.23481781376518</v>
      </c>
      <c r="T53" s="10">
        <v>14.30306811</v>
      </c>
      <c r="U53" s="7">
        <v>48</v>
      </c>
      <c r="Y53" s="28">
        <v>12.309999999999999</v>
      </c>
      <c r="Z53" s="3">
        <v>76</v>
      </c>
      <c r="AA53" s="7">
        <v>6.1769099999999995</v>
      </c>
      <c r="AB53" s="3">
        <v>185.30723599999999</v>
      </c>
      <c r="AC53" s="7">
        <f>Tableau1[[#This Row],[Average fascicle length (cm)  ]]/7.54*100</f>
        <v>163.262599469496</v>
      </c>
      <c r="AD53" s="10">
        <v>43.929363961785548</v>
      </c>
      <c r="AE53" s="7">
        <v>24.2</v>
      </c>
      <c r="AF53" s="10"/>
      <c r="AI53" s="7">
        <v>24.02</v>
      </c>
      <c r="AJ53" s="3">
        <v>110.84899999999999</v>
      </c>
      <c r="AK53" s="7">
        <v>4.6148600000000002</v>
      </c>
      <c r="AL53" s="3">
        <v>138.44594910000001</v>
      </c>
      <c r="AM53" s="7">
        <f>Tableau1[[#This Row],[Average fascicle length (cm)   ]]/9.07*100</f>
        <v>264.82910694597575</v>
      </c>
      <c r="AN53" s="10">
        <v>30.02709982</v>
      </c>
      <c r="AO53" s="7">
        <v>37</v>
      </c>
      <c r="AP53" s="10">
        <v>0</v>
      </c>
      <c r="AQ53" s="10"/>
    </row>
    <row r="54" spans="1:43" x14ac:dyDescent="0.25">
      <c r="A54" s="5">
        <v>42</v>
      </c>
      <c r="B54" s="5" t="s">
        <v>36</v>
      </c>
      <c r="C54" s="14" t="s">
        <v>104</v>
      </c>
      <c r="D54" s="5" t="s">
        <v>64</v>
      </c>
      <c r="E54" s="28">
        <v>41.57</v>
      </c>
      <c r="F54" s="3">
        <v>7059.4340000000002</v>
      </c>
      <c r="G54" s="7">
        <v>166.78169</v>
      </c>
      <c r="H54" s="3">
        <v>5003.4507960000001</v>
      </c>
      <c r="I54" s="7">
        <f>Tableau1[[#This Row],[Average fascicle length (cm)]]/14.11*100</f>
        <v>294.61374911410348</v>
      </c>
      <c r="J54" s="10">
        <v>24.699068230000002</v>
      </c>
      <c r="K54" s="7"/>
      <c r="O54" s="7">
        <v>42.1</v>
      </c>
      <c r="P54" s="3">
        <v>4258.491</v>
      </c>
      <c r="Q54" s="7">
        <v>101.15179000000001</v>
      </c>
      <c r="R54" s="3">
        <v>3034.553848</v>
      </c>
      <c r="S54" s="7">
        <f>Tableau1[[#This Row],[Average fascicle length (cm) ]]/22.23*100</f>
        <v>189.38371569950519</v>
      </c>
      <c r="T54" s="10">
        <v>14.320958620000001</v>
      </c>
      <c r="U54" s="7">
        <v>90</v>
      </c>
      <c r="Y54" s="28">
        <v>9.5860000000000003</v>
      </c>
      <c r="Z54" s="3">
        <v>69.099999999999994</v>
      </c>
      <c r="AA54" s="7">
        <v>7.2039</v>
      </c>
      <c r="AB54" s="3">
        <v>216.11705749999999</v>
      </c>
      <c r="AC54" s="7">
        <f>Tableau1[[#This Row],[Average fascicle length (cm)  ]]/7.54*100</f>
        <v>127.13527851458886</v>
      </c>
      <c r="AD54" s="10">
        <v>51.233211838892437</v>
      </c>
      <c r="AE54" s="7">
        <v>22.9</v>
      </c>
      <c r="AF54" s="10"/>
      <c r="AI54" s="7">
        <v>16.68</v>
      </c>
      <c r="AJ54" s="3">
        <v>182.953</v>
      </c>
      <c r="AK54" s="7">
        <v>10.271740000000001</v>
      </c>
      <c r="AL54" s="3">
        <v>308.15213820000002</v>
      </c>
      <c r="AM54" s="7">
        <f>Tableau1[[#This Row],[Average fascicle length (cm)   ]]/9.07*100</f>
        <v>183.90297684674749</v>
      </c>
      <c r="AN54" s="10">
        <v>66.834133260000002</v>
      </c>
      <c r="AO54" s="7">
        <v>35</v>
      </c>
      <c r="AP54" s="10">
        <v>20.5</v>
      </c>
      <c r="AQ54" s="10"/>
    </row>
    <row r="55" spans="1:43" x14ac:dyDescent="0.25">
      <c r="A55" s="5">
        <v>42.1</v>
      </c>
      <c r="B55" s="5" t="s">
        <v>142</v>
      </c>
      <c r="C55" s="14" t="s">
        <v>172</v>
      </c>
      <c r="D55" s="5" t="s">
        <v>64</v>
      </c>
      <c r="E55" s="28">
        <v>59.500000000000014</v>
      </c>
      <c r="F55" s="3">
        <v>1304.7169811320755</v>
      </c>
      <c r="G55" s="7">
        <v>21.928016489614713</v>
      </c>
      <c r="H55" s="3">
        <v>657.84049468844137</v>
      </c>
      <c r="I55" s="7">
        <f>Tableau1[[#This Row],[Average fascicle length (cm)]]/14.11*100</f>
        <v>421.68674698795189</v>
      </c>
      <c r="J55" s="10">
        <v>3.2473682519366331</v>
      </c>
      <c r="K55" s="7">
        <v>87</v>
      </c>
      <c r="P55" s="3"/>
      <c r="Q55" s="7"/>
      <c r="R55" s="3"/>
      <c r="T55" s="10"/>
      <c r="Z55" s="3"/>
      <c r="AA55" s="7"/>
      <c r="AB55" s="3"/>
      <c r="AD55" s="10"/>
      <c r="AF55" s="10"/>
      <c r="AI55" s="7"/>
      <c r="AJ55" s="3"/>
      <c r="AK55" s="7"/>
      <c r="AL55" s="3"/>
      <c r="AM55" s="7"/>
      <c r="AN55" s="10"/>
      <c r="AO55" s="7"/>
      <c r="AP55" s="10"/>
      <c r="AQ55" s="10"/>
    </row>
    <row r="56" spans="1:43" x14ac:dyDescent="0.25">
      <c r="A56" s="5">
        <v>42.2</v>
      </c>
      <c r="B56" s="5" t="s">
        <v>144</v>
      </c>
      <c r="C56" s="14" t="s">
        <v>173</v>
      </c>
      <c r="D56" s="5" t="s">
        <v>64</v>
      </c>
      <c r="E56" s="28">
        <v>26.95</v>
      </c>
      <c r="F56" s="3">
        <v>2452.8301886792456</v>
      </c>
      <c r="G56" s="7">
        <v>77.850214457847059</v>
      </c>
      <c r="H56" s="3">
        <v>2335.506433735412</v>
      </c>
      <c r="I56" s="7">
        <f>Tableau1[[#This Row],[Average fascicle length (cm)]]/14.11*100</f>
        <v>190.99929128277816</v>
      </c>
      <c r="J56" s="10">
        <v>11.529009701201334</v>
      </c>
      <c r="K56" s="7">
        <v>64</v>
      </c>
      <c r="L56" s="3">
        <v>31.2</v>
      </c>
      <c r="M56" s="3">
        <v>68</v>
      </c>
      <c r="N56" s="32">
        <v>4</v>
      </c>
      <c r="P56" s="3"/>
      <c r="Q56" s="7"/>
      <c r="R56" s="3"/>
      <c r="T56" s="10"/>
      <c r="Z56" s="3"/>
      <c r="AA56" s="7"/>
      <c r="AB56" s="3"/>
      <c r="AD56" s="10"/>
      <c r="AF56" s="10"/>
      <c r="AI56" s="7"/>
      <c r="AJ56" s="3"/>
      <c r="AK56" s="7"/>
      <c r="AL56" s="3"/>
      <c r="AM56" s="7"/>
      <c r="AN56" s="10"/>
      <c r="AO56" s="7"/>
      <c r="AP56" s="10"/>
      <c r="AQ56" s="10"/>
    </row>
    <row r="57" spans="1:43" x14ac:dyDescent="0.25">
      <c r="A57" s="5">
        <v>42.3</v>
      </c>
      <c r="B57" s="5" t="s">
        <v>143</v>
      </c>
      <c r="C57" s="14" t="s">
        <v>174</v>
      </c>
      <c r="D57" s="5" t="s">
        <v>64</v>
      </c>
      <c r="E57" s="28">
        <v>45.349999999999987</v>
      </c>
      <c r="F57" s="3">
        <v>3301.8867924528304</v>
      </c>
      <c r="G57" s="7">
        <v>72.808970065112035</v>
      </c>
      <c r="H57" s="3">
        <v>2184.2691019533609</v>
      </c>
      <c r="I57" s="7">
        <f>Tableau1[[#This Row],[Average fascicle length (cm)]]/14.11*100</f>
        <v>321.40326009922029</v>
      </c>
      <c r="J57" s="10">
        <v>10.782440717227125</v>
      </c>
      <c r="K57" s="7">
        <v>65</v>
      </c>
      <c r="M57" s="3">
        <v>25</v>
      </c>
      <c r="N57" s="32">
        <v>5.5</v>
      </c>
      <c r="P57" s="3"/>
      <c r="Q57" s="7"/>
      <c r="R57" s="3"/>
      <c r="T57" s="10"/>
      <c r="Z57" s="3"/>
      <c r="AA57" s="7"/>
      <c r="AB57" s="3"/>
      <c r="AD57" s="10"/>
      <c r="AF57" s="10"/>
      <c r="AI57" s="7"/>
      <c r="AJ57" s="3"/>
      <c r="AK57" s="7"/>
      <c r="AL57" s="3"/>
      <c r="AM57" s="7"/>
      <c r="AN57" s="10"/>
      <c r="AO57" s="7"/>
      <c r="AP57" s="10"/>
      <c r="AQ57" s="10"/>
    </row>
    <row r="58" spans="1:43" x14ac:dyDescent="0.25">
      <c r="A58" s="5">
        <v>43</v>
      </c>
      <c r="B58" s="5" t="s">
        <v>43</v>
      </c>
      <c r="C58" s="14" t="s">
        <v>147</v>
      </c>
      <c r="D58" s="5" t="s">
        <v>64</v>
      </c>
      <c r="E58" s="28">
        <v>11.3</v>
      </c>
      <c r="F58" s="3">
        <v>814.15100000000007</v>
      </c>
      <c r="G58" s="7">
        <v>63.015259999999998</v>
      </c>
      <c r="H58" s="3">
        <v>1890.457858</v>
      </c>
      <c r="I58" s="7">
        <f>Tableau1[[#This Row],[Average fascicle length (cm)]]/14.11*100</f>
        <v>80.085046066619427</v>
      </c>
      <c r="J58" s="10">
        <v>9.3320689100000003</v>
      </c>
      <c r="K58" s="7">
        <v>21.5</v>
      </c>
      <c r="L58" s="3">
        <v>29</v>
      </c>
      <c r="M58" s="3">
        <v>184</v>
      </c>
      <c r="N58" s="32">
        <v>28</v>
      </c>
      <c r="O58" s="7">
        <v>23.56</v>
      </c>
      <c r="P58" s="3">
        <v>1730</v>
      </c>
      <c r="Q58" s="7">
        <v>73.405519999999996</v>
      </c>
      <c r="R58" s="3">
        <v>2202.1654870000002</v>
      </c>
      <c r="S58" s="7">
        <f>Tableau1[[#This Row],[Average fascicle length (cm) ]]/22.23*100</f>
        <v>105.98290598290599</v>
      </c>
      <c r="T58" s="10">
        <v>10.39267134</v>
      </c>
      <c r="U58" s="7">
        <v>43</v>
      </c>
      <c r="Y58" s="28">
        <v>7.7700000000000005</v>
      </c>
      <c r="Z58" s="3">
        <v>177.358</v>
      </c>
      <c r="AA58" s="7">
        <v>21.073250000000002</v>
      </c>
      <c r="AB58" s="3">
        <v>632.1975698</v>
      </c>
      <c r="AC58" s="7">
        <f>Tableau1[[#This Row],[Average fascicle length (cm)  ]]/7.54*100</f>
        <v>103.0503978779841</v>
      </c>
      <c r="AD58" s="10">
        <v>149.87022492473272</v>
      </c>
      <c r="AE58" s="7">
        <v>25.5</v>
      </c>
      <c r="AF58" s="10">
        <v>22.6</v>
      </c>
      <c r="AI58" s="7">
        <v>7</v>
      </c>
      <c r="AJ58" s="3">
        <v>20.8</v>
      </c>
      <c r="AK58" s="7">
        <v>2.88706</v>
      </c>
      <c r="AL58" s="3">
        <v>86.611942529999993</v>
      </c>
      <c r="AM58" s="7">
        <f>Tableau1[[#This Row],[Average fascicle length (cm)   ]]/9.07*100</f>
        <v>77.17750826901873</v>
      </c>
      <c r="AN58" s="10">
        <v>18.784987640000001</v>
      </c>
      <c r="AO58" s="7">
        <v>17</v>
      </c>
      <c r="AP58" s="10">
        <v>13.6</v>
      </c>
      <c r="AQ58" s="10"/>
    </row>
    <row r="59" spans="1:43" x14ac:dyDescent="0.25">
      <c r="A59" s="5">
        <v>44</v>
      </c>
      <c r="B59" s="5" t="s">
        <v>41</v>
      </c>
      <c r="C59" s="14" t="s">
        <v>108</v>
      </c>
      <c r="D59" s="5" t="s">
        <v>64</v>
      </c>
      <c r="E59" s="28">
        <v>13.75</v>
      </c>
      <c r="F59" s="3">
        <v>278.30200000000002</v>
      </c>
      <c r="G59" s="7">
        <v>19.92493</v>
      </c>
      <c r="H59" s="3">
        <v>597.74786470000004</v>
      </c>
      <c r="I59" s="7">
        <f>Tableau1[[#This Row],[Average fascicle length (cm)]]/14.11*100</f>
        <v>97.448618001417444</v>
      </c>
      <c r="J59" s="10">
        <v>2.9507265880000002</v>
      </c>
      <c r="K59" s="7">
        <v>26.5</v>
      </c>
      <c r="L59" s="3">
        <v>10.125</v>
      </c>
      <c r="O59" s="7">
        <v>21</v>
      </c>
      <c r="P59" s="3">
        <v>2417.547</v>
      </c>
      <c r="Q59" s="7">
        <v>115.12128999999999</v>
      </c>
      <c r="R59" s="3">
        <v>3453.6388139999999</v>
      </c>
      <c r="S59" s="7">
        <f>Tableau1[[#This Row],[Average fascicle length (cm) ]]/22.23*100</f>
        <v>94.466936572199728</v>
      </c>
      <c r="T59" s="10">
        <v>16.298744729999999</v>
      </c>
      <c r="U59" s="7">
        <v>29</v>
      </c>
      <c r="Z59" s="3"/>
      <c r="AA59" s="7"/>
      <c r="AB59" s="3"/>
      <c r="AD59" s="10"/>
      <c r="AF59" s="10"/>
      <c r="AI59" s="7">
        <v>9.9599999999999991</v>
      </c>
      <c r="AJ59" s="3">
        <v>97.100000000000009</v>
      </c>
      <c r="AK59" s="7">
        <v>9.2043999999999997</v>
      </c>
      <c r="AL59" s="3">
        <v>276.1318723</v>
      </c>
      <c r="AM59" s="7">
        <f>Tableau1[[#This Row],[Average fascicle length (cm)   ]]/9.07*100</f>
        <v>109.81256890848951</v>
      </c>
      <c r="AN59" s="10">
        <v>59.889360029999999</v>
      </c>
      <c r="AO59" s="7">
        <v>23</v>
      </c>
      <c r="AP59" s="10">
        <v>19.2</v>
      </c>
      <c r="AQ59" s="10"/>
    </row>
    <row r="60" spans="1:43" x14ac:dyDescent="0.25">
      <c r="A60" s="5">
        <v>45</v>
      </c>
      <c r="B60" s="5" t="s">
        <v>42</v>
      </c>
      <c r="C60" s="14" t="s">
        <v>97</v>
      </c>
      <c r="D60" s="5" t="s">
        <v>64</v>
      </c>
      <c r="E60" s="28"/>
      <c r="F60" s="3"/>
      <c r="G60" s="7"/>
      <c r="H60" s="3"/>
      <c r="J60" s="10"/>
      <c r="K60" s="7"/>
      <c r="O60" s="7">
        <v>9.8000000000000007</v>
      </c>
      <c r="P60" s="3">
        <v>641.88699999999994</v>
      </c>
      <c r="Q60" s="7">
        <v>65.498649999999998</v>
      </c>
      <c r="R60" s="3">
        <v>1964.9595690000001</v>
      </c>
      <c r="S60" s="7">
        <f>Tableau1[[#This Row],[Average fascicle length (cm) ]]/22.23*100</f>
        <v>44.084570400359873</v>
      </c>
      <c r="T60" s="10">
        <v>9.2732263410000009</v>
      </c>
      <c r="U60" s="7">
        <v>15</v>
      </c>
      <c r="Y60" s="28">
        <v>5.4180000000000001</v>
      </c>
      <c r="Z60" s="3">
        <v>60.900000000000006</v>
      </c>
      <c r="AA60" s="7">
        <v>11.04908</v>
      </c>
      <c r="AB60" s="3">
        <v>331.47243150000003</v>
      </c>
      <c r="AC60" s="7">
        <f>Tableau1[[#This Row],[Average fascicle length (cm)  ]]/7.54*100</f>
        <v>71.856763925729453</v>
      </c>
      <c r="AD60" s="10">
        <v>78.579624848872783</v>
      </c>
      <c r="AE60" s="7">
        <v>26.1</v>
      </c>
      <c r="AF60" s="10">
        <v>10.8</v>
      </c>
      <c r="AI60" s="7">
        <v>10.24</v>
      </c>
      <c r="AJ60" s="3">
        <v>58.1</v>
      </c>
      <c r="AK60" s="7">
        <v>5.2692699999999997</v>
      </c>
      <c r="AL60" s="3">
        <v>158.07799679999999</v>
      </c>
      <c r="AM60" s="7">
        <f>Tableau1[[#This Row],[Average fascicle length (cm)   ]]/9.07*100</f>
        <v>112.89966923925027</v>
      </c>
      <c r="AN60" s="10">
        <v>34.285031940000003</v>
      </c>
      <c r="AO60" s="7">
        <v>19</v>
      </c>
      <c r="AP60" s="10">
        <v>21.8</v>
      </c>
      <c r="AQ60" s="10"/>
    </row>
    <row r="61" spans="1:43" x14ac:dyDescent="0.25">
      <c r="A61" s="5">
        <v>46</v>
      </c>
      <c r="B61" s="5" t="s">
        <v>35</v>
      </c>
      <c r="C61" s="14" t="s">
        <v>100</v>
      </c>
      <c r="D61" s="5" t="s">
        <v>64</v>
      </c>
      <c r="E61" s="28">
        <v>12.2</v>
      </c>
      <c r="F61" s="3">
        <v>5660.3770000000004</v>
      </c>
      <c r="G61" s="7">
        <v>396.01799999999997</v>
      </c>
      <c r="H61" s="3">
        <v>11880.54002</v>
      </c>
      <c r="I61" s="7">
        <f>Tableau1[[#This Row],[Average fascicle length (cm)]]/14.11*100</f>
        <v>86.463501063075825</v>
      </c>
      <c r="J61" s="10">
        <v>58.647177820000003</v>
      </c>
      <c r="K61" s="7">
        <v>53</v>
      </c>
      <c r="L61" s="3">
        <v>31.4</v>
      </c>
      <c r="O61" s="7">
        <v>29.25</v>
      </c>
      <c r="P61" s="3">
        <v>3066.9809999999998</v>
      </c>
      <c r="Q61" s="7">
        <v>104.85405999999999</v>
      </c>
      <c r="R61" s="3">
        <v>3145.621674</v>
      </c>
      <c r="S61" s="7">
        <f>Tableau1[[#This Row],[Average fascicle length (cm) ]]/22.23*100</f>
        <v>131.57894736842104</v>
      </c>
      <c r="T61" s="10">
        <v>14.8451206</v>
      </c>
      <c r="U61" s="7">
        <v>58</v>
      </c>
      <c r="Y61" s="28">
        <v>5.8680000000000003</v>
      </c>
      <c r="Z61" s="3">
        <v>88.9</v>
      </c>
      <c r="AA61" s="7">
        <v>12.52572</v>
      </c>
      <c r="AB61" s="3">
        <v>375.77164649999997</v>
      </c>
      <c r="AC61" s="7">
        <f>Tableau1[[#This Row],[Average fascicle length (cm)  ]]/7.54*100</f>
        <v>77.824933687002655</v>
      </c>
      <c r="AD61" s="10">
        <v>89.081299694189582</v>
      </c>
      <c r="AE61" s="7">
        <v>21.9</v>
      </c>
      <c r="AF61" s="10">
        <v>34.200000000000003</v>
      </c>
      <c r="AG61" s="7">
        <v>1.2</v>
      </c>
      <c r="AH61" s="32">
        <v>2.6</v>
      </c>
      <c r="AI61" s="7">
        <v>8.24</v>
      </c>
      <c r="AJ61" s="3">
        <v>125</v>
      </c>
      <c r="AK61" s="7">
        <v>13.803430000000001</v>
      </c>
      <c r="AL61" s="3">
        <v>414.10299980000002</v>
      </c>
      <c r="AM61" s="7">
        <f>Tableau1[[#This Row],[Average fascicle length (cm)   ]]/9.07*100</f>
        <v>90.848952590959215</v>
      </c>
      <c r="AN61" s="10">
        <v>89.813477309999996</v>
      </c>
      <c r="AO61" s="7">
        <v>22.5</v>
      </c>
      <c r="AP61" s="10">
        <v>24.6</v>
      </c>
      <c r="AQ61" s="10"/>
    </row>
    <row r="62" spans="1:43" x14ac:dyDescent="0.25">
      <c r="A62" s="5">
        <v>47</v>
      </c>
      <c r="B62" s="5" t="s">
        <v>33</v>
      </c>
      <c r="C62" s="14" t="s">
        <v>101</v>
      </c>
      <c r="D62" s="5" t="s">
        <v>64</v>
      </c>
      <c r="E62" s="28">
        <v>26.2</v>
      </c>
      <c r="F62" s="3">
        <v>5660.3770000000004</v>
      </c>
      <c r="G62" s="7">
        <v>179.52999</v>
      </c>
      <c r="H62" s="3">
        <v>5385.8996280000001</v>
      </c>
      <c r="I62" s="7">
        <f>Tableau1[[#This Row],[Average fascicle length (cm)]]/14.11*100</f>
        <v>185.6839121190645</v>
      </c>
      <c r="J62" s="10">
        <v>26.586991229999999</v>
      </c>
      <c r="K62" s="7">
        <v>52</v>
      </c>
      <c r="L62" s="3">
        <v>33.799999999999997</v>
      </c>
      <c r="O62" s="7">
        <v>32.200000000000003</v>
      </c>
      <c r="P62" s="3">
        <v>3780</v>
      </c>
      <c r="Q62" s="7">
        <v>117.34443</v>
      </c>
      <c r="R62" s="3">
        <v>3520.3328259999998</v>
      </c>
      <c r="S62" s="7">
        <f>Tableau1[[#This Row],[Average fascicle length (cm) ]]/22.23*100</f>
        <v>144.84930274403959</v>
      </c>
      <c r="T62" s="10">
        <v>16.61349353</v>
      </c>
      <c r="U62" s="7">
        <v>51</v>
      </c>
      <c r="Y62" s="28">
        <v>8.8580000000000005</v>
      </c>
      <c r="Z62" s="3">
        <v>104.90600000000001</v>
      </c>
      <c r="AA62" s="7">
        <v>11.819669999999999</v>
      </c>
      <c r="AB62" s="3">
        <v>354.59015470000003</v>
      </c>
      <c r="AC62" s="7">
        <f>Tableau1[[#This Row],[Average fascicle length (cm)  ]]/7.54*100</f>
        <v>117.48010610079575</v>
      </c>
      <c r="AD62" s="10">
        <v>84.059966028969015</v>
      </c>
      <c r="AE62" s="7">
        <v>18.399999999999999</v>
      </c>
      <c r="AF62" s="10">
        <v>3.6</v>
      </c>
      <c r="AI62" s="7">
        <v>12.9</v>
      </c>
      <c r="AJ62" s="3">
        <v>142</v>
      </c>
      <c r="AK62" s="7">
        <v>10.40306</v>
      </c>
      <c r="AL62" s="3">
        <v>312.0917346</v>
      </c>
      <c r="AM62" s="7">
        <f>Tableau1[[#This Row],[Average fascicle length (cm)   ]]/9.07*100</f>
        <v>142.22712238147739</v>
      </c>
      <c r="AN62" s="10">
        <v>67.688579750000002</v>
      </c>
      <c r="AO62" s="7">
        <v>1.8</v>
      </c>
      <c r="AP62" s="10">
        <v>19.2</v>
      </c>
      <c r="AQ62" s="10"/>
    </row>
    <row r="63" spans="1:43" x14ac:dyDescent="0.25">
      <c r="A63" s="5">
        <v>48</v>
      </c>
      <c r="B63" s="5" t="s">
        <v>34</v>
      </c>
      <c r="C63" s="14" t="s">
        <v>99</v>
      </c>
      <c r="D63" s="5" t="s">
        <v>64</v>
      </c>
      <c r="E63" s="28">
        <v>23.95</v>
      </c>
      <c r="F63" s="3">
        <v>3018.8679999999999</v>
      </c>
      <c r="G63" s="7">
        <v>104.98868999999999</v>
      </c>
      <c r="H63" s="3">
        <v>3149.6608150000002</v>
      </c>
      <c r="I63" s="7">
        <f>Tableau1[[#This Row],[Average fascicle length (cm)]]/14.11*100</f>
        <v>169.73777462792344</v>
      </c>
      <c r="J63" s="10">
        <v>15.548006880000001</v>
      </c>
      <c r="K63" s="7">
        <v>43</v>
      </c>
      <c r="L63" s="3">
        <v>33.6</v>
      </c>
      <c r="M63" s="3">
        <v>82</v>
      </c>
      <c r="N63" s="32">
        <v>21</v>
      </c>
      <c r="O63" s="7">
        <v>26.7</v>
      </c>
      <c r="P63" s="3">
        <v>2544.34</v>
      </c>
      <c r="Q63" s="7">
        <v>95.29361999999999</v>
      </c>
      <c r="R63" s="3">
        <v>2858.8085649999998</v>
      </c>
      <c r="S63" s="7">
        <f>Tableau1[[#This Row],[Average fascicle length (cm) ]]/22.23*100</f>
        <v>120.10796221322538</v>
      </c>
      <c r="T63" s="10">
        <v>13.49156456</v>
      </c>
      <c r="U63" s="7">
        <v>45.5</v>
      </c>
      <c r="Y63" s="28">
        <v>9.984</v>
      </c>
      <c r="Z63" s="3">
        <v>82.3</v>
      </c>
      <c r="AA63" s="7">
        <v>8.2056900000000006</v>
      </c>
      <c r="AB63" s="3">
        <v>246.1706265</v>
      </c>
      <c r="AC63" s="7">
        <f>Tableau1[[#This Row],[Average fascicle length (cm)  ]]/7.54*100</f>
        <v>132.41379310344828</v>
      </c>
      <c r="AD63" s="10">
        <v>58.357780741056821</v>
      </c>
      <c r="AE63" s="7">
        <v>17.899999999999999</v>
      </c>
      <c r="AF63" s="10">
        <v>5.2</v>
      </c>
      <c r="AI63" s="7">
        <v>8.34</v>
      </c>
      <c r="AJ63" s="3">
        <v>93.9</v>
      </c>
      <c r="AK63" s="7">
        <v>10.59614</v>
      </c>
      <c r="AL63" s="3">
        <v>317.8841094</v>
      </c>
      <c r="AM63" s="7">
        <f>Tableau1[[#This Row],[Average fascicle length (cm)   ]]/9.07*100</f>
        <v>91.951488423373746</v>
      </c>
      <c r="AN63" s="10">
        <v>68.944869409999995</v>
      </c>
      <c r="AO63" s="7">
        <v>17</v>
      </c>
      <c r="AP63" s="10">
        <v>19.8</v>
      </c>
      <c r="AQ63" s="10"/>
    </row>
    <row r="64" spans="1:43" x14ac:dyDescent="0.25">
      <c r="A64" s="5">
        <v>49</v>
      </c>
      <c r="B64" s="5" t="s">
        <v>47</v>
      </c>
      <c r="C64" s="14" t="s">
        <v>105</v>
      </c>
      <c r="D64" s="5" t="s">
        <v>64</v>
      </c>
      <c r="E64" s="28">
        <v>14.27</v>
      </c>
      <c r="F64" s="3">
        <v>525.94299999999998</v>
      </c>
      <c r="G64" s="7">
        <v>33.355289999999997</v>
      </c>
      <c r="H64" s="3">
        <v>1000.658591</v>
      </c>
      <c r="I64" s="7">
        <f>Tableau1[[#This Row],[Average fascicle length (cm)]]/14.11*100</f>
        <v>101.1339475549256</v>
      </c>
      <c r="J64" s="10">
        <v>4.9396578130000002</v>
      </c>
      <c r="K64" s="7"/>
      <c r="L64" s="3">
        <v>25.51</v>
      </c>
      <c r="O64" s="7">
        <v>45.4</v>
      </c>
      <c r="P64" s="3">
        <v>680</v>
      </c>
      <c r="Q64" s="7">
        <v>14.977969999999999</v>
      </c>
      <c r="R64" s="3">
        <v>449.33920699999999</v>
      </c>
      <c r="S64" s="7">
        <f>Tableau1[[#This Row],[Average fascicle length (cm) ]]/22.23*100</f>
        <v>204.22852001799367</v>
      </c>
      <c r="T64" s="10">
        <v>2.120564839</v>
      </c>
      <c r="U64" s="7">
        <v>66</v>
      </c>
      <c r="Y64" s="28">
        <v>14.362</v>
      </c>
      <c r="Z64" s="3">
        <v>27.2</v>
      </c>
      <c r="AA64" s="7">
        <v>1.89178</v>
      </c>
      <c r="AB64" s="3">
        <v>56.753539869999997</v>
      </c>
      <c r="AC64" s="7">
        <f>Tableau1[[#This Row],[Average fascicle length (cm)  ]]/7.54*100</f>
        <v>190.47745358090188</v>
      </c>
      <c r="AD64" s="10">
        <v>13.454126038925635</v>
      </c>
      <c r="AE64" s="7">
        <v>33.1</v>
      </c>
      <c r="AF64" s="10"/>
      <c r="AI64" s="7">
        <v>10.725</v>
      </c>
      <c r="AJ64" s="3">
        <v>28.2</v>
      </c>
      <c r="AK64" s="7">
        <v>2.48461</v>
      </c>
      <c r="AL64" s="3">
        <v>74.538322300000004</v>
      </c>
      <c r="AM64" s="7">
        <f>Tableau1[[#This Row],[Average fascicle length (cm)   ]]/9.07*100</f>
        <v>118.24696802646085</v>
      </c>
      <c r="AN64" s="10">
        <v>16.16637871</v>
      </c>
      <c r="AO64" s="7">
        <v>24</v>
      </c>
      <c r="AP64" s="10">
        <v>19.2</v>
      </c>
      <c r="AQ64" s="10"/>
    </row>
    <row r="65" spans="1:44" x14ac:dyDescent="0.25">
      <c r="A65" s="5">
        <v>49.1</v>
      </c>
      <c r="B65" s="5" t="s">
        <v>148</v>
      </c>
      <c r="C65" s="14" t="s">
        <v>170</v>
      </c>
      <c r="D65" s="5" t="s">
        <v>64</v>
      </c>
      <c r="E65" s="28">
        <v>14.95</v>
      </c>
      <c r="F65" s="3">
        <v>427.35849056603774</v>
      </c>
      <c r="G65" s="7">
        <v>26.195009559645019</v>
      </c>
      <c r="H65" s="3">
        <v>785.85028678935055</v>
      </c>
      <c r="I65" s="7">
        <f>Tableau1[[#This Row],[Average fascicle length (cm)]]/14.11*100</f>
        <v>105.95322466335932</v>
      </c>
      <c r="J65" s="10">
        <v>3.8792766524712912</v>
      </c>
      <c r="K65" s="7">
        <v>29</v>
      </c>
      <c r="L65" s="3">
        <v>23.6</v>
      </c>
      <c r="M65" s="3">
        <v>1</v>
      </c>
      <c r="N65" s="32">
        <v>3.5</v>
      </c>
      <c r="P65" s="3"/>
      <c r="Q65" s="7"/>
      <c r="R65" s="3"/>
      <c r="T65" s="10"/>
      <c r="Z65" s="3"/>
      <c r="AA65" s="7"/>
      <c r="AB65" s="3"/>
      <c r="AD65" s="10"/>
      <c r="AF65" s="10"/>
      <c r="AI65" s="7"/>
      <c r="AJ65" s="3"/>
      <c r="AK65" s="7"/>
      <c r="AL65" s="3"/>
      <c r="AM65" s="7"/>
      <c r="AN65" s="10"/>
      <c r="AO65" s="7"/>
      <c r="AP65" s="10"/>
      <c r="AQ65" s="10"/>
    </row>
    <row r="66" spans="1:44" x14ac:dyDescent="0.25">
      <c r="A66" s="5">
        <v>49.2</v>
      </c>
      <c r="B66" s="5" t="s">
        <v>149</v>
      </c>
      <c r="C66" s="14" t="s">
        <v>171</v>
      </c>
      <c r="D66" s="5" t="s">
        <v>64</v>
      </c>
      <c r="E66" s="28">
        <v>11.299999999999999</v>
      </c>
      <c r="F66" s="3">
        <v>98.584905660377359</v>
      </c>
      <c r="G66" s="7">
        <v>7.382466677269198</v>
      </c>
      <c r="H66" s="3">
        <v>221.47400031807592</v>
      </c>
      <c r="I66" s="7">
        <f>Tableau1[[#This Row],[Average fascicle length (cm)]]/14.11*100</f>
        <v>80.085046066619412</v>
      </c>
      <c r="J66" s="10">
        <v>1.09328574794251</v>
      </c>
      <c r="K66" s="7">
        <v>34.5</v>
      </c>
      <c r="L66" s="3">
        <v>32.200000000000003</v>
      </c>
      <c r="M66" s="3">
        <v>29</v>
      </c>
      <c r="N66" s="32">
        <v>13</v>
      </c>
      <c r="P66" s="3"/>
      <c r="Q66" s="7"/>
      <c r="R66" s="3"/>
      <c r="T66" s="10"/>
      <c r="Z66" s="3"/>
      <c r="AA66" s="7"/>
      <c r="AB66" s="3"/>
      <c r="AD66" s="10"/>
      <c r="AF66" s="10"/>
      <c r="AI66" s="7"/>
      <c r="AJ66" s="3"/>
      <c r="AK66" s="7"/>
      <c r="AL66" s="3"/>
      <c r="AM66" s="7"/>
      <c r="AN66" s="10"/>
      <c r="AO66" s="7"/>
      <c r="AP66" s="10"/>
      <c r="AQ66" s="10"/>
    </row>
    <row r="67" spans="1:44" x14ac:dyDescent="0.25">
      <c r="A67" s="5">
        <v>50</v>
      </c>
      <c r="B67" s="5" t="s">
        <v>48</v>
      </c>
      <c r="C67" s="14" t="s">
        <v>95</v>
      </c>
      <c r="D67" s="5" t="s">
        <v>64</v>
      </c>
      <c r="E67" s="28">
        <v>13.35</v>
      </c>
      <c r="F67" s="3">
        <v>3207.547</v>
      </c>
      <c r="G67" s="7">
        <v>206.37861000000001</v>
      </c>
      <c r="H67" s="3">
        <v>6191.3581720000002</v>
      </c>
      <c r="I67" s="7">
        <f>Tableau1[[#This Row],[Average fascicle length (cm)]]/14.11*100</f>
        <v>94.61374911410347</v>
      </c>
      <c r="J67" s="10">
        <v>30.563062209999998</v>
      </c>
      <c r="K67" s="7">
        <v>41</v>
      </c>
      <c r="L67" s="3">
        <v>30.8</v>
      </c>
      <c r="M67" s="3">
        <v>258</v>
      </c>
      <c r="N67" s="32">
        <v>27</v>
      </c>
      <c r="O67" s="7">
        <v>30.8</v>
      </c>
      <c r="P67" s="3">
        <v>2887.3580000000002</v>
      </c>
      <c r="Q67" s="7">
        <v>93.745410000000007</v>
      </c>
      <c r="R67" s="3">
        <v>2812.3621659999999</v>
      </c>
      <c r="S67" s="7">
        <f>Tableau1[[#This Row],[Average fascicle length (cm) ]]/22.23*100</f>
        <v>138.55150697255959</v>
      </c>
      <c r="T67" s="10">
        <v>13.27237025</v>
      </c>
      <c r="U67" s="7">
        <v>64</v>
      </c>
      <c r="Y67" s="28">
        <v>14.106</v>
      </c>
      <c r="Z67" s="3">
        <v>155.09399999999999</v>
      </c>
      <c r="AA67" s="7">
        <v>10.99492</v>
      </c>
      <c r="AB67" s="3">
        <v>329.84759600000001</v>
      </c>
      <c r="AC67" s="7">
        <f>Tableau1[[#This Row],[Average fascicle length (cm)  ]]/7.54*100</f>
        <v>187.08222811671087</v>
      </c>
      <c r="AD67" s="10">
        <v>78.19443756963706</v>
      </c>
      <c r="AE67" s="7">
        <v>33.700000000000003</v>
      </c>
      <c r="AF67" s="10"/>
      <c r="AI67" s="7">
        <v>5.52</v>
      </c>
      <c r="AJ67" s="3">
        <v>90.2</v>
      </c>
      <c r="AK67" s="7">
        <v>15.770249999999999</v>
      </c>
      <c r="AL67" s="3">
        <v>473.10745079999998</v>
      </c>
      <c r="AM67" s="7">
        <f>Tableau1[[#This Row],[Average fascicle length (cm)   ]]/9.07*100</f>
        <v>60.859977949283348</v>
      </c>
      <c r="AN67" s="10">
        <v>102.6107643</v>
      </c>
      <c r="AO67" s="7">
        <v>20.5</v>
      </c>
      <c r="AP67" s="10">
        <v>15.2</v>
      </c>
      <c r="AQ67" s="10"/>
    </row>
    <row r="68" spans="1:44" x14ac:dyDescent="0.25">
      <c r="A68" s="5">
        <v>51</v>
      </c>
      <c r="B68" s="5" t="s">
        <v>62</v>
      </c>
      <c r="C68" s="14" t="s">
        <v>102</v>
      </c>
      <c r="D68" s="5" t="s">
        <v>64</v>
      </c>
      <c r="E68" s="28">
        <v>8.0299999999999994</v>
      </c>
      <c r="F68" s="3">
        <v>2124.5280000000002</v>
      </c>
      <c r="G68" s="7">
        <v>252.82576135852622</v>
      </c>
      <c r="H68" s="3">
        <v>7584.772840755787</v>
      </c>
      <c r="I68" s="7">
        <f>Tableau1[[#This Row],[Average fascicle length (cm)]]/14.11*100</f>
        <v>56.909992912827775</v>
      </c>
      <c r="J68" s="10">
        <v>37.441523773763421</v>
      </c>
      <c r="K68" s="7"/>
      <c r="L68" s="3">
        <v>37.119999999999997</v>
      </c>
      <c r="O68" s="7">
        <v>11.125</v>
      </c>
      <c r="P68" s="3">
        <v>125.09399999999999</v>
      </c>
      <c r="Q68" s="7">
        <v>11.244440000000001</v>
      </c>
      <c r="R68" s="3">
        <v>337.3330507</v>
      </c>
      <c r="S68" s="7">
        <f>Tableau1[[#This Row],[Average fascicle length (cm) ]]/22.23*100</f>
        <v>50.04498425551057</v>
      </c>
      <c r="T68" s="10">
        <v>1.591974604</v>
      </c>
      <c r="U68" s="7">
        <v>20.5</v>
      </c>
      <c r="Y68" s="28">
        <v>5.5340000000000007</v>
      </c>
      <c r="Z68" s="3">
        <v>50.599999999999994</v>
      </c>
      <c r="AA68" s="7">
        <v>8.8176799999999993</v>
      </c>
      <c r="AB68" s="3">
        <v>264.53050489999998</v>
      </c>
      <c r="AC68" s="7">
        <f>Tableau1[[#This Row],[Average fascicle length (cm)  ]]/7.54*100</f>
        <v>73.395225464191</v>
      </c>
      <c r="AD68" s="10">
        <v>62.710216177132963</v>
      </c>
      <c r="AE68" s="7">
        <v>9.3000000000000007</v>
      </c>
      <c r="AF68" s="10">
        <v>15.2</v>
      </c>
      <c r="AI68" s="7">
        <v>6.6400000000000006</v>
      </c>
      <c r="AJ68" s="3">
        <v>58</v>
      </c>
      <c r="AK68" s="7">
        <v>8.2172000000000001</v>
      </c>
      <c r="AL68" s="3">
        <v>246.5160017</v>
      </c>
      <c r="AM68" s="7">
        <f>Tableau1[[#This Row],[Average fascicle length (cm)   ]]/9.07*100</f>
        <v>73.208379272326354</v>
      </c>
      <c r="AN68" s="10">
        <v>53.466068419999999</v>
      </c>
      <c r="AO68" s="7">
        <v>15</v>
      </c>
      <c r="AP68" s="10">
        <v>19.8</v>
      </c>
      <c r="AQ68" s="10" t="s">
        <v>94</v>
      </c>
    </row>
    <row r="69" spans="1:44" x14ac:dyDescent="0.25">
      <c r="A69" s="5">
        <v>51.1</v>
      </c>
      <c r="B69" s="5" t="s">
        <v>92</v>
      </c>
      <c r="C69" s="14" t="s">
        <v>168</v>
      </c>
      <c r="D69" s="5" t="s">
        <v>64</v>
      </c>
      <c r="E69" s="28">
        <v>5.85</v>
      </c>
      <c r="F69" s="3">
        <v>1698.1132075471701</v>
      </c>
      <c r="G69" s="7">
        <v>233.03845433704339</v>
      </c>
      <c r="H69" s="3">
        <v>6991.1536301113019</v>
      </c>
      <c r="I69" s="7">
        <f>Tableau1[[#This Row],[Average fascicle length (cm)]]/14.11*100</f>
        <v>41.459957476966693</v>
      </c>
      <c r="J69" s="10">
        <v>34.511177901243734</v>
      </c>
      <c r="K69" s="7">
        <v>27</v>
      </c>
      <c r="L69" s="3">
        <v>36.6</v>
      </c>
      <c r="P69" s="3"/>
      <c r="Q69" s="7"/>
      <c r="R69" s="3"/>
      <c r="T69" s="10"/>
      <c r="Z69" s="3"/>
      <c r="AA69" s="7"/>
      <c r="AB69" s="3"/>
      <c r="AD69" s="10"/>
      <c r="AF69" s="10"/>
      <c r="AI69" s="7"/>
      <c r="AJ69" s="3"/>
      <c r="AK69" s="7"/>
      <c r="AL69" s="3"/>
      <c r="AM69" s="7"/>
      <c r="AN69" s="10"/>
      <c r="AO69" s="7"/>
      <c r="AP69" s="10"/>
      <c r="AQ69" s="10"/>
    </row>
    <row r="70" spans="1:44" x14ac:dyDescent="0.25">
      <c r="A70" s="5">
        <v>51.2</v>
      </c>
      <c r="B70" s="5" t="s">
        <v>93</v>
      </c>
      <c r="C70" s="14" t="s">
        <v>169</v>
      </c>
      <c r="D70" s="5" t="s">
        <v>64</v>
      </c>
      <c r="E70" s="28">
        <v>16.699999999999996</v>
      </c>
      <c r="F70" s="3">
        <v>426.41509433962301</v>
      </c>
      <c r="G70" s="7">
        <v>19.787307021482842</v>
      </c>
      <c r="H70" s="3">
        <v>593.61921064448518</v>
      </c>
      <c r="I70" s="7">
        <f>Tableau1[[#This Row],[Average fascicle length (cm)]]/14.11*100</f>
        <v>118.35577604535787</v>
      </c>
      <c r="J70" s="10">
        <v>2.9303458725196907</v>
      </c>
      <c r="K70" s="7">
        <v>23</v>
      </c>
      <c r="L70" s="3">
        <v>39.200000000000003</v>
      </c>
      <c r="M70" s="3">
        <v>3</v>
      </c>
      <c r="N70" s="32">
        <v>3.5</v>
      </c>
      <c r="P70" s="3"/>
      <c r="Q70" s="7"/>
      <c r="R70" s="3"/>
      <c r="T70" s="10"/>
      <c r="Z70" s="3"/>
      <c r="AA70" s="7"/>
      <c r="AB70" s="3"/>
      <c r="AD70" s="10"/>
      <c r="AF70" s="10"/>
      <c r="AI70" s="7"/>
      <c r="AJ70" s="3"/>
      <c r="AK70" s="7"/>
      <c r="AL70" s="3"/>
      <c r="AM70" s="7"/>
      <c r="AN70" s="10"/>
      <c r="AO70" s="7"/>
      <c r="AP70" s="10"/>
      <c r="AQ70" s="10"/>
    </row>
    <row r="71" spans="1:44" x14ac:dyDescent="0.25">
      <c r="A71" s="5">
        <v>52</v>
      </c>
      <c r="B71" s="5" t="s">
        <v>46</v>
      </c>
      <c r="C71" s="14" t="s">
        <v>150</v>
      </c>
      <c r="D71" s="5" t="s">
        <v>64</v>
      </c>
      <c r="E71" s="28">
        <v>34.869999999999997</v>
      </c>
      <c r="F71" s="3">
        <v>4245.2829999999994</v>
      </c>
      <c r="G71" s="7">
        <v>121.73823999999999</v>
      </c>
      <c r="H71" s="3">
        <v>3652.1472520000002</v>
      </c>
      <c r="I71" s="7">
        <f>Tableau1[[#This Row],[Average fascicle length (cm)]]/14.11*100</f>
        <v>247.12969525159463</v>
      </c>
      <c r="J71" s="10">
        <v>18.02848431</v>
      </c>
      <c r="K71" s="7">
        <v>50.5</v>
      </c>
      <c r="M71" s="3">
        <v>5.5</v>
      </c>
      <c r="N71" s="32">
        <v>65</v>
      </c>
      <c r="O71" s="7">
        <v>45.3</v>
      </c>
      <c r="P71" s="3">
        <v>2170</v>
      </c>
      <c r="Q71" s="7">
        <v>47.965350000000001</v>
      </c>
      <c r="R71" s="3">
        <v>1438.96039</v>
      </c>
      <c r="S71" s="7">
        <f>Tableau1[[#This Row],[Average fascicle length (cm) ]]/22.23*100</f>
        <v>203.77867746288797</v>
      </c>
      <c r="T71" s="10">
        <v>6.7908803840000003</v>
      </c>
      <c r="U71" s="7">
        <v>68</v>
      </c>
      <c r="Y71" s="28">
        <v>7.92</v>
      </c>
      <c r="Z71" s="3">
        <v>194.15099999999998</v>
      </c>
      <c r="AA71" s="7">
        <v>24.520430000000001</v>
      </c>
      <c r="AB71" s="3">
        <v>735.61304150000001</v>
      </c>
      <c r="AC71" s="7">
        <f>Tableau1[[#This Row],[Average fascicle length (cm)  ]]/7.54*100</f>
        <v>105.03978779840848</v>
      </c>
      <c r="AD71" s="10">
        <v>174.38613695090439</v>
      </c>
      <c r="AE71" s="7">
        <v>36</v>
      </c>
      <c r="AF71" s="10"/>
      <c r="AG71" s="7">
        <v>7.6</v>
      </c>
      <c r="AH71" s="32">
        <v>7.6</v>
      </c>
      <c r="AI71" s="7">
        <v>10.4</v>
      </c>
      <c r="AJ71" s="3">
        <v>122</v>
      </c>
      <c r="AK71" s="7">
        <v>11.055990000000001</v>
      </c>
      <c r="AL71" s="3">
        <v>331.67964719999998</v>
      </c>
      <c r="AM71" s="7">
        <f>Tableau1[[#This Row],[Average fascicle length (cm)   ]]/9.07*100</f>
        <v>114.66372657111357</v>
      </c>
      <c r="AN71" s="10">
        <v>71.936939539999997</v>
      </c>
      <c r="AO71" s="7">
        <v>24.5</v>
      </c>
      <c r="AP71" s="10">
        <v>19.2</v>
      </c>
      <c r="AQ71" s="10"/>
    </row>
    <row r="72" spans="1:44" x14ac:dyDescent="0.25">
      <c r="A72" s="5">
        <v>53</v>
      </c>
      <c r="B72" s="5" t="s">
        <v>49</v>
      </c>
      <c r="C72" s="14" t="s">
        <v>151</v>
      </c>
      <c r="D72" s="5" t="s">
        <v>64</v>
      </c>
      <c r="E72" s="28">
        <v>6.85</v>
      </c>
      <c r="F72" s="3">
        <v>1838.6789999999999</v>
      </c>
      <c r="G72" s="7">
        <v>222.20258999999999</v>
      </c>
      <c r="H72" s="3">
        <v>6666.0776830000004</v>
      </c>
      <c r="I72" s="7">
        <f>Tableau1[[#This Row],[Average fascicle length (cm)]]/14.11*100</f>
        <v>48.547129695251598</v>
      </c>
      <c r="J72" s="10">
        <v>32.906470800000001</v>
      </c>
      <c r="K72" s="7"/>
      <c r="L72" s="3">
        <v>34.090000000000003</v>
      </c>
      <c r="O72" s="7">
        <v>4.3271563000000004</v>
      </c>
      <c r="P72" s="3">
        <v>1105</v>
      </c>
      <c r="Q72" s="7">
        <v>200.57357000000002</v>
      </c>
      <c r="R72" s="3">
        <v>6017.207034</v>
      </c>
      <c r="S72" s="7">
        <f>Tableau1[[#This Row],[Average fascicle length (cm) ]]/22.23*100</f>
        <v>19.465390463337833</v>
      </c>
      <c r="T72" s="10">
        <v>28.396982640000001</v>
      </c>
      <c r="Y72" s="28">
        <v>3.3200000000000003</v>
      </c>
      <c r="Z72" s="3">
        <v>46.199999999999996</v>
      </c>
      <c r="AA72" s="7">
        <v>13.429539999999999</v>
      </c>
      <c r="AB72" s="3">
        <v>402.8861579</v>
      </c>
      <c r="AC72" s="7">
        <f>Tableau1[[#This Row],[Average fascicle length (cm)  ]]/7.54*100</f>
        <v>44.031830238726791</v>
      </c>
      <c r="AD72" s="10">
        <v>95.509128772254215</v>
      </c>
      <c r="AF72" s="10"/>
      <c r="AI72" s="7">
        <v>4.5400000000000009</v>
      </c>
      <c r="AJ72" s="3">
        <v>58.6</v>
      </c>
      <c r="AK72" s="7">
        <v>12.507869999999999</v>
      </c>
      <c r="AL72" s="3">
        <v>375.23602640000001</v>
      </c>
      <c r="AM72" s="7">
        <f>Tableau1[[#This Row],[Average fascicle length (cm)   ]]/9.07*100</f>
        <v>50.055126791620744</v>
      </c>
      <c r="AN72" s="10">
        <v>81.383743539999998</v>
      </c>
      <c r="AO72" s="7">
        <v>13</v>
      </c>
      <c r="AP72" s="10">
        <v>14.2</v>
      </c>
      <c r="AQ72" s="10"/>
    </row>
    <row r="73" spans="1:44" x14ac:dyDescent="0.25">
      <c r="A73" s="5">
        <v>54</v>
      </c>
      <c r="B73" s="5" t="s">
        <v>50</v>
      </c>
      <c r="C73" s="14" t="s">
        <v>152</v>
      </c>
      <c r="D73" s="5" t="s">
        <v>64</v>
      </c>
      <c r="E73" s="28">
        <v>5</v>
      </c>
      <c r="F73" s="3">
        <v>892.45299999999997</v>
      </c>
      <c r="G73" s="7">
        <v>133.88775000000001</v>
      </c>
      <c r="H73" s="3">
        <v>4016.632482</v>
      </c>
      <c r="I73" s="7">
        <f>Tableau1[[#This Row],[Average fascicle length (cm)]]/14.11*100</f>
        <v>35.435861091424528</v>
      </c>
      <c r="J73" s="10">
        <v>19.827731660000001</v>
      </c>
      <c r="K73" s="7">
        <v>43</v>
      </c>
      <c r="L73" s="3">
        <v>41.4</v>
      </c>
      <c r="M73" s="3">
        <v>104</v>
      </c>
      <c r="N73" s="32">
        <v>22.5</v>
      </c>
      <c r="O73" s="7">
        <v>2.6399999999999997</v>
      </c>
      <c r="P73" s="3">
        <v>566</v>
      </c>
      <c r="Q73" s="7">
        <v>166.62649000000002</v>
      </c>
      <c r="R73" s="3">
        <v>4998.7947780000004</v>
      </c>
      <c r="S73" s="7">
        <f>Tableau1[[#This Row],[Average fascicle length (cm) ]]/22.23*100</f>
        <v>11.875843454790822</v>
      </c>
      <c r="T73" s="10">
        <v>23.590793489999999</v>
      </c>
      <c r="U73" s="7">
        <v>31</v>
      </c>
      <c r="V73" s="3">
        <v>39</v>
      </c>
      <c r="W73" s="3">
        <v>158.79999999999998</v>
      </c>
      <c r="X73" s="7">
        <v>15</v>
      </c>
      <c r="Y73" s="28">
        <v>3.8699999999999997</v>
      </c>
      <c r="Z73" s="3">
        <v>23.4</v>
      </c>
      <c r="AA73" s="7">
        <v>5.8113399999999995</v>
      </c>
      <c r="AB73" s="3">
        <v>174.34028129999999</v>
      </c>
      <c r="AC73" s="7">
        <f>Tableau1[[#This Row],[Average fascicle length (cm)  ]]/7.54*100</f>
        <v>51.326259946949591</v>
      </c>
      <c r="AD73" s="10">
        <v>41.329512196856548</v>
      </c>
      <c r="AE73" s="7">
        <v>12.3</v>
      </c>
      <c r="AF73" s="10">
        <v>16</v>
      </c>
      <c r="AG73" s="7">
        <v>2</v>
      </c>
      <c r="AH73" s="32">
        <v>7.2</v>
      </c>
      <c r="AI73" s="7"/>
      <c r="AJ73" s="3"/>
      <c r="AK73" s="7"/>
      <c r="AL73" s="3"/>
      <c r="AM73" s="7"/>
      <c r="AN73" s="10"/>
      <c r="AO73" s="7"/>
      <c r="AP73" s="10"/>
      <c r="AQ73" s="10"/>
    </row>
    <row r="74" spans="1:44" x14ac:dyDescent="0.25">
      <c r="A74" s="5">
        <v>55</v>
      </c>
      <c r="B74" s="5" t="s">
        <v>51</v>
      </c>
      <c r="C74" s="14" t="s">
        <v>153</v>
      </c>
      <c r="D74" s="5" t="s">
        <v>64</v>
      </c>
      <c r="E74" s="28">
        <v>8.6</v>
      </c>
      <c r="F74" s="3">
        <v>946.226</v>
      </c>
      <c r="G74" s="7">
        <v>97.859220000000008</v>
      </c>
      <c r="H74" s="3">
        <v>2935.776511</v>
      </c>
      <c r="I74" s="7">
        <f>Tableau1[[#This Row],[Average fascicle length (cm)]]/14.11*100</f>
        <v>60.949681077250176</v>
      </c>
      <c r="J74" s="10">
        <v>14.49218696</v>
      </c>
      <c r="K74" s="7">
        <v>33.5</v>
      </c>
      <c r="L74" s="3">
        <v>27.2</v>
      </c>
      <c r="M74" s="15" t="s">
        <v>189</v>
      </c>
      <c r="N74" s="34" t="s">
        <v>187</v>
      </c>
      <c r="O74" s="7">
        <v>6.1</v>
      </c>
      <c r="P74" s="3">
        <v>539</v>
      </c>
      <c r="Q74" s="7">
        <v>70.153220000000005</v>
      </c>
      <c r="R74" s="3">
        <v>2104.5967289999999</v>
      </c>
      <c r="S74" s="7">
        <f>Tableau1[[#This Row],[Average fascicle length (cm) ]]/22.23*100</f>
        <v>27.44039586144849</v>
      </c>
      <c r="T74" s="10">
        <v>9.9322154690000009</v>
      </c>
      <c r="U74" s="7">
        <v>31</v>
      </c>
      <c r="V74" s="3">
        <v>37.4</v>
      </c>
      <c r="W74" s="3">
        <v>158.79999999999998</v>
      </c>
      <c r="X74" s="7">
        <v>15</v>
      </c>
      <c r="Y74" s="28">
        <v>2.75</v>
      </c>
      <c r="Z74" s="3">
        <v>22.799999999999997</v>
      </c>
      <c r="AA74" s="7">
        <v>8.0190099999999997</v>
      </c>
      <c r="AB74" s="3">
        <v>240.5702058</v>
      </c>
      <c r="AC74" s="7">
        <f>Tableau1[[#This Row],[Average fascicle length (cm)  ]]/7.54*100</f>
        <v>36.472148541114059</v>
      </c>
      <c r="AD74" s="10">
        <v>57.030131996301826</v>
      </c>
      <c r="AE74" s="7">
        <v>17.5</v>
      </c>
      <c r="AF74" s="10">
        <v>15</v>
      </c>
      <c r="AG74" s="7">
        <v>6.6</v>
      </c>
      <c r="AH74" s="32">
        <v>4.5</v>
      </c>
      <c r="AI74" s="7"/>
      <c r="AJ74" s="3"/>
      <c r="AK74" s="7"/>
      <c r="AL74" s="3"/>
      <c r="AM74" s="7"/>
      <c r="AN74" s="10"/>
      <c r="AO74" s="7"/>
      <c r="AP74" s="10"/>
      <c r="AQ74" s="10"/>
    </row>
    <row r="75" spans="1:44" x14ac:dyDescent="0.25">
      <c r="A75" s="5">
        <v>56</v>
      </c>
      <c r="B75" s="5" t="s">
        <v>56</v>
      </c>
      <c r="C75" s="14" t="s">
        <v>96</v>
      </c>
      <c r="D75" s="5" t="s">
        <v>64</v>
      </c>
      <c r="E75" s="28">
        <v>3.9</v>
      </c>
      <c r="F75" s="3">
        <v>115.09400000000001</v>
      </c>
      <c r="G75" s="7">
        <v>26.917909999999999</v>
      </c>
      <c r="H75" s="3">
        <v>807.53740330000005</v>
      </c>
      <c r="I75" s="7">
        <f>Tableau1[[#This Row],[Average fascicle length (cm)]]/14.11*100</f>
        <v>27.639971651311129</v>
      </c>
      <c r="J75" s="10">
        <v>3.9863330810000002</v>
      </c>
      <c r="K75" s="7">
        <v>17</v>
      </c>
      <c r="L75" s="3">
        <v>24.2</v>
      </c>
      <c r="M75" s="15">
        <v>23</v>
      </c>
      <c r="N75" s="34">
        <v>10</v>
      </c>
      <c r="P75" s="3"/>
      <c r="Q75" s="7"/>
      <c r="R75" s="3"/>
      <c r="T75" s="10"/>
      <c r="Z75" s="3"/>
      <c r="AA75" s="7"/>
      <c r="AB75" s="3"/>
      <c r="AD75" s="10"/>
      <c r="AF75" s="10"/>
      <c r="AI75" s="7">
        <v>3.38</v>
      </c>
      <c r="AJ75" s="3">
        <v>10.299999999999999</v>
      </c>
      <c r="AK75" s="7">
        <v>2.8913600000000002</v>
      </c>
      <c r="AL75" s="3">
        <v>86.740826670000004</v>
      </c>
      <c r="AM75" s="7">
        <f>Tableau1[[#This Row],[Average fascicle length (cm)   ]]/9.07*100</f>
        <v>37.265711135611909</v>
      </c>
      <c r="AN75" s="10">
        <v>18.812940909999998</v>
      </c>
      <c r="AO75" s="7">
        <v>7.5</v>
      </c>
      <c r="AP75" s="10">
        <v>17.8</v>
      </c>
      <c r="AQ75" s="10"/>
    </row>
    <row r="76" spans="1:44" x14ac:dyDescent="0.25">
      <c r="A76" s="5">
        <v>57</v>
      </c>
      <c r="B76" s="5" t="s">
        <v>55</v>
      </c>
      <c r="C76" s="14" t="s">
        <v>154</v>
      </c>
      <c r="D76" s="5" t="s">
        <v>64</v>
      </c>
      <c r="E76" s="28">
        <v>14.65</v>
      </c>
      <c r="F76" s="3">
        <v>872.64199999999994</v>
      </c>
      <c r="G76" s="7">
        <v>58.421430000000001</v>
      </c>
      <c r="H76" s="3">
        <v>1752.6428960000001</v>
      </c>
      <c r="I76" s="7">
        <f>Tableau1[[#This Row],[Average fascicle length (cm)]]/14.11*100</f>
        <v>103.82707299787386</v>
      </c>
      <c r="J76" s="10">
        <v>8.6517582050000001</v>
      </c>
      <c r="K76" s="7">
        <v>14</v>
      </c>
      <c r="L76" s="3">
        <v>11.25</v>
      </c>
      <c r="M76" s="15">
        <v>34</v>
      </c>
      <c r="N76" s="34">
        <v>30.5</v>
      </c>
      <c r="O76" s="7">
        <v>14.6</v>
      </c>
      <c r="P76" s="3">
        <v>363.58499999999998</v>
      </c>
      <c r="Q76" s="7">
        <v>24.163349999999998</v>
      </c>
      <c r="R76" s="3">
        <v>724.90043860000003</v>
      </c>
      <c r="S76" s="7">
        <f>Tableau1[[#This Row],[Average fascicle length (cm) ]]/22.23*100</f>
        <v>65.677013045434094</v>
      </c>
      <c r="T76" s="10">
        <v>3.4210199280000002</v>
      </c>
      <c r="U76" s="7">
        <v>27.5</v>
      </c>
      <c r="V76" s="3">
        <v>14</v>
      </c>
      <c r="W76" s="3">
        <v>9.7999999999999989</v>
      </c>
      <c r="X76" s="7">
        <v>15</v>
      </c>
      <c r="Y76" s="28">
        <v>9.6560000000000006</v>
      </c>
      <c r="Z76" s="3">
        <v>24.9</v>
      </c>
      <c r="AA76" s="7">
        <v>2.5792899999999999</v>
      </c>
      <c r="AB76" s="3">
        <v>77.378812269999997</v>
      </c>
      <c r="AC76" s="7">
        <f>Tableau1[[#This Row],[Average fascicle length (cm)  ]]/7.54*100</f>
        <v>128.0636604774536</v>
      </c>
      <c r="AD76" s="10">
        <v>18.3436010407036</v>
      </c>
      <c r="AE76" s="7">
        <v>16.5</v>
      </c>
      <c r="AF76" s="10"/>
      <c r="AG76" s="7" t="s">
        <v>200</v>
      </c>
      <c r="AH76" s="32" t="s">
        <v>199</v>
      </c>
      <c r="AI76" s="7">
        <v>6.02</v>
      </c>
      <c r="AJ76" s="3">
        <v>19.899999999999999</v>
      </c>
      <c r="AK76" s="7">
        <v>2.9215900000000001</v>
      </c>
      <c r="AL76" s="3">
        <v>87.647583400000002</v>
      </c>
      <c r="AM76" s="7">
        <f>Tableau1[[#This Row],[Average fascicle length (cm)   ]]/9.07*100</f>
        <v>66.372657111356119</v>
      </c>
      <c r="AN76" s="10">
        <v>19.009604490000001</v>
      </c>
      <c r="AO76" s="7">
        <v>10.5</v>
      </c>
      <c r="AP76" s="10">
        <v>27.666666666666668</v>
      </c>
      <c r="AQ76" s="10"/>
    </row>
    <row r="77" spans="1:44" x14ac:dyDescent="0.25">
      <c r="A77" s="5">
        <v>58</v>
      </c>
      <c r="B77" s="5" t="s">
        <v>52</v>
      </c>
      <c r="C77" s="14" t="s">
        <v>155</v>
      </c>
      <c r="D77" s="5" t="s">
        <v>64</v>
      </c>
      <c r="E77" s="28">
        <v>8.9700000000000006</v>
      </c>
      <c r="F77" s="3">
        <v>1293.396</v>
      </c>
      <c r="G77" s="7">
        <v>117.06072</v>
      </c>
      <c r="H77" s="3">
        <v>3511.8215500000001</v>
      </c>
      <c r="I77" s="7">
        <f>Tableau1[[#This Row],[Average fascicle length (cm)]]/14.11*100</f>
        <v>63.571934798015597</v>
      </c>
      <c r="J77" s="10">
        <v>17.33577957</v>
      </c>
      <c r="K77" s="7"/>
      <c r="L77" s="3">
        <v>35.76</v>
      </c>
      <c r="M77" s="15"/>
      <c r="N77" s="34"/>
      <c r="O77" s="7">
        <v>19.222222199999997</v>
      </c>
      <c r="P77" s="3">
        <v>1200</v>
      </c>
      <c r="Q77" s="7">
        <v>56.557369999999999</v>
      </c>
      <c r="R77" s="3">
        <v>1696.7209519999999</v>
      </c>
      <c r="S77" s="7">
        <f>Tableau1[[#This Row],[Average fascicle length (cm) ]]/22.23*100</f>
        <v>86.469735492577584</v>
      </c>
      <c r="T77" s="10">
        <v>8.0073288409999996</v>
      </c>
      <c r="U77" s="7">
        <v>44</v>
      </c>
      <c r="V77" s="3">
        <v>25.2</v>
      </c>
      <c r="W77" s="15" t="s">
        <v>191</v>
      </c>
      <c r="X77" s="35" t="s">
        <v>192</v>
      </c>
      <c r="Y77" s="28">
        <v>5.322000000000001</v>
      </c>
      <c r="Z77" s="3">
        <v>38.099999999999994</v>
      </c>
      <c r="AA77" s="7">
        <v>7.05694</v>
      </c>
      <c r="AB77" s="3">
        <v>211.7083188</v>
      </c>
      <c r="AC77" s="7">
        <f>Tableau1[[#This Row],[Average fascicle length (cm)  ]]/7.54*100</f>
        <v>70.583554376657844</v>
      </c>
      <c r="AD77" s="10">
        <v>50.188065998150911</v>
      </c>
      <c r="AF77" s="10"/>
      <c r="AI77" s="7">
        <v>5.7200000000000006</v>
      </c>
      <c r="AJ77" s="3">
        <v>66.099999999999994</v>
      </c>
      <c r="AK77" s="7">
        <v>10.409079999999999</v>
      </c>
      <c r="AL77" s="3">
        <v>312.27245950000002</v>
      </c>
      <c r="AM77" s="7">
        <f>Tableau1[[#This Row],[Average fascicle length (cm)   ]]/9.07*100</f>
        <v>63.065049614112468</v>
      </c>
      <c r="AN77" s="10">
        <v>67.727776579999997</v>
      </c>
      <c r="AO77" s="7">
        <v>20</v>
      </c>
      <c r="AP77" s="10">
        <v>25.8</v>
      </c>
      <c r="AQ77" s="10">
        <v>2.96</v>
      </c>
      <c r="AR77" s="32">
        <v>5.5</v>
      </c>
    </row>
    <row r="78" spans="1:44" x14ac:dyDescent="0.25">
      <c r="A78" s="5">
        <v>58.1</v>
      </c>
      <c r="B78" s="5" t="s">
        <v>157</v>
      </c>
      <c r="C78" s="14" t="s">
        <v>167</v>
      </c>
      <c r="D78" s="5" t="s">
        <v>64</v>
      </c>
      <c r="E78" s="28">
        <v>4.0499999999999989</v>
      </c>
      <c r="F78" s="3">
        <v>410.37735849056605</v>
      </c>
      <c r="G78" s="7">
        <v>74.106419800684634</v>
      </c>
      <c r="H78" s="3">
        <v>2223.1925940205392</v>
      </c>
      <c r="I78" s="7">
        <f>Tableau1[[#This Row],[Average fascicle length (cm)]]/14.11*100</f>
        <v>28.703047484053855</v>
      </c>
      <c r="J78" s="10">
        <v>10.974582905818488</v>
      </c>
      <c r="K78" s="7">
        <v>24.5</v>
      </c>
      <c r="L78" s="3">
        <v>43</v>
      </c>
      <c r="M78" s="15">
        <v>39</v>
      </c>
      <c r="N78" s="34">
        <v>19</v>
      </c>
      <c r="P78" s="3"/>
      <c r="Q78" s="7"/>
      <c r="R78" s="3"/>
      <c r="T78" s="10"/>
      <c r="Z78" s="3"/>
      <c r="AA78" s="7"/>
      <c r="AB78" s="3"/>
      <c r="AD78" s="10"/>
      <c r="AE78" s="7">
        <v>16.5</v>
      </c>
      <c r="AF78" s="10">
        <v>9.8000000000000007</v>
      </c>
      <c r="AG78" s="7">
        <v>4.5999999999999996</v>
      </c>
      <c r="AH78" s="32">
        <v>9</v>
      </c>
      <c r="AI78" s="7"/>
      <c r="AJ78" s="3"/>
      <c r="AK78" s="7"/>
      <c r="AL78" s="3"/>
      <c r="AM78" s="7"/>
      <c r="AN78" s="10"/>
      <c r="AO78" s="7"/>
      <c r="AP78" s="10"/>
      <c r="AQ78" s="10"/>
    </row>
    <row r="79" spans="1:44" x14ac:dyDescent="0.25">
      <c r="A79" s="5">
        <v>58.2</v>
      </c>
      <c r="B79" s="5" t="s">
        <v>158</v>
      </c>
      <c r="C79" s="14" t="s">
        <v>166</v>
      </c>
      <c r="D79" s="5" t="s">
        <v>64</v>
      </c>
      <c r="E79" s="28">
        <v>11.25</v>
      </c>
      <c r="F79" s="3">
        <v>883.01886792452831</v>
      </c>
      <c r="G79" s="7">
        <v>66.271776794120427</v>
      </c>
      <c r="H79" s="3">
        <v>1988.1533038236128</v>
      </c>
      <c r="I79" s="7">
        <f>Tableau1[[#This Row],[Average fascicle length (cm)]]/14.11*100</f>
        <v>79.73068745570518</v>
      </c>
      <c r="J79" s="10">
        <v>9.8143333694856647</v>
      </c>
      <c r="K79" s="7">
        <v>32</v>
      </c>
      <c r="L79" s="3">
        <v>32.4</v>
      </c>
      <c r="M79" s="15" t="s">
        <v>190</v>
      </c>
      <c r="N79" s="34" t="s">
        <v>188</v>
      </c>
      <c r="P79" s="3"/>
      <c r="Q79" s="7"/>
      <c r="R79" s="3"/>
      <c r="T79" s="10"/>
      <c r="Z79" s="3"/>
      <c r="AA79" s="7"/>
      <c r="AB79" s="3"/>
      <c r="AD79" s="10"/>
      <c r="AE79" s="7">
        <v>14.5</v>
      </c>
      <c r="AF79" s="10"/>
      <c r="AG79" s="7" t="s">
        <v>201</v>
      </c>
      <c r="AH79" s="32" t="s">
        <v>202</v>
      </c>
      <c r="AI79" s="7"/>
      <c r="AJ79" s="3"/>
      <c r="AK79" s="7"/>
      <c r="AL79" s="3"/>
      <c r="AM79" s="7"/>
      <c r="AN79" s="10"/>
      <c r="AO79" s="7"/>
      <c r="AP79" s="10"/>
      <c r="AQ79" s="10"/>
    </row>
    <row r="80" spans="1:44" x14ac:dyDescent="0.25">
      <c r="A80" s="5">
        <v>59</v>
      </c>
      <c r="B80" s="5" t="s">
        <v>53</v>
      </c>
      <c r="C80" s="14" t="s">
        <v>165</v>
      </c>
      <c r="D80" s="5" t="s">
        <v>64</v>
      </c>
      <c r="E80" s="28">
        <v>5.8</v>
      </c>
      <c r="F80" s="3">
        <v>210.37700000000001</v>
      </c>
      <c r="G80" s="7">
        <v>31.285060000000001</v>
      </c>
      <c r="H80" s="3">
        <v>938.55179680000003</v>
      </c>
      <c r="I80" s="7">
        <f>Tableau1[[#This Row],[Average fascicle length (cm)]]/14.11*100</f>
        <v>41.105598866052446</v>
      </c>
      <c r="J80" s="10">
        <v>4.6330734160000002</v>
      </c>
      <c r="K80" s="7">
        <v>29</v>
      </c>
      <c r="L80" s="3">
        <v>30.4</v>
      </c>
      <c r="M80" s="3">
        <v>50</v>
      </c>
      <c r="N80" s="32">
        <v>34</v>
      </c>
      <c r="O80" s="7">
        <v>10.5</v>
      </c>
      <c r="P80" s="3">
        <v>91.3</v>
      </c>
      <c r="Q80" s="7">
        <v>8.2715399999999999</v>
      </c>
      <c r="R80" s="3">
        <v>248.14628239999999</v>
      </c>
      <c r="S80" s="7">
        <f>Tableau1[[#This Row],[Average fascicle length (cm) ]]/22.23*100</f>
        <v>47.233468286099864</v>
      </c>
      <c r="T80" s="10">
        <v>1.1710758219999999</v>
      </c>
      <c r="U80" s="7">
        <v>29</v>
      </c>
      <c r="V80" s="3">
        <v>18</v>
      </c>
      <c r="W80" s="3">
        <v>17</v>
      </c>
      <c r="X80" s="7">
        <v>28</v>
      </c>
      <c r="Z80" s="3"/>
      <c r="AA80" s="7"/>
      <c r="AB80" s="3"/>
      <c r="AD80" s="10"/>
      <c r="AF80" s="10"/>
      <c r="AI80" s="7">
        <v>3.38</v>
      </c>
      <c r="AJ80" s="3">
        <v>6.5699999999999994</v>
      </c>
      <c r="AK80" s="7">
        <v>1.7914800000000002</v>
      </c>
      <c r="AL80" s="3">
        <v>53.744435330000002</v>
      </c>
      <c r="AM80" s="7">
        <f>Tableau1[[#This Row],[Average fascicle length (cm)   ]]/9.07*100</f>
        <v>37.265711135611909</v>
      </c>
      <c r="AN80" s="10">
        <v>11.65645896</v>
      </c>
      <c r="AO80" s="7">
        <v>11.5</v>
      </c>
      <c r="AP80" s="10">
        <v>22.75</v>
      </c>
      <c r="AQ80" s="10"/>
    </row>
    <row r="81" spans="1:45" x14ac:dyDescent="0.25">
      <c r="A81" s="5">
        <v>60</v>
      </c>
      <c r="B81" s="5" t="s">
        <v>54</v>
      </c>
      <c r="C81" s="14" t="s">
        <v>156</v>
      </c>
      <c r="D81" s="5" t="s">
        <v>64</v>
      </c>
      <c r="E81" s="28"/>
      <c r="F81" s="3"/>
      <c r="G81" s="7"/>
      <c r="H81" s="3"/>
      <c r="J81" s="10"/>
      <c r="K81" s="7"/>
      <c r="P81" s="3"/>
      <c r="Q81" s="7"/>
      <c r="R81" s="3"/>
      <c r="T81" s="10"/>
      <c r="Z81" s="3"/>
      <c r="AA81" s="7"/>
      <c r="AB81" s="3"/>
      <c r="AD81" s="10"/>
      <c r="AF81" s="10"/>
      <c r="AI81" s="7">
        <v>1.7399999999999998</v>
      </c>
      <c r="AJ81" s="3">
        <v>48.2</v>
      </c>
      <c r="AK81" s="7">
        <v>24.804300000000001</v>
      </c>
      <c r="AL81" s="3">
        <v>744.12889659999996</v>
      </c>
      <c r="AM81" s="7">
        <f>Tableau1[[#This Row],[Average fascicle length (cm)   ]]/9.07*100</f>
        <v>19.184123484013227</v>
      </c>
      <c r="AN81" s="10">
        <v>161.39174019999999</v>
      </c>
      <c r="AO81" s="7">
        <v>12</v>
      </c>
      <c r="AP81" s="10">
        <v>26.5</v>
      </c>
      <c r="AQ81" s="10">
        <v>13.9</v>
      </c>
      <c r="AR81" s="32">
        <v>14</v>
      </c>
    </row>
    <row r="82" spans="1:45" x14ac:dyDescent="0.25">
      <c r="A82" s="5">
        <v>61</v>
      </c>
      <c r="B82" s="5" t="s">
        <v>57</v>
      </c>
      <c r="C82" s="14" t="s">
        <v>163</v>
      </c>
      <c r="D82" s="5" t="s">
        <v>64</v>
      </c>
      <c r="E82" s="28">
        <v>1.75</v>
      </c>
      <c r="F82" s="3">
        <v>184.90600000000001</v>
      </c>
      <c r="G82" s="7">
        <v>82.805350000000004</v>
      </c>
      <c r="H82" s="3">
        <v>2484.1603930000001</v>
      </c>
      <c r="I82" s="7">
        <f>Tableau1[[#This Row],[Average fascicle length (cm)]]/14.11*100</f>
        <v>12.402551381998583</v>
      </c>
      <c r="J82" s="10">
        <v>12.262826110000001</v>
      </c>
      <c r="K82" s="7">
        <v>23</v>
      </c>
      <c r="L82" s="3">
        <v>38.4</v>
      </c>
      <c r="M82" s="3">
        <v>412</v>
      </c>
      <c r="N82" s="32">
        <v>79</v>
      </c>
      <c r="O82" s="7">
        <v>0</v>
      </c>
      <c r="P82" s="3">
        <v>0</v>
      </c>
      <c r="Q82" s="7">
        <v>0</v>
      </c>
      <c r="R82" s="3">
        <v>0</v>
      </c>
      <c r="S82" s="7">
        <f>Tableau1[[#This Row],[Average fascicle length (cm) ]]/22.23*100</f>
        <v>0</v>
      </c>
      <c r="T82" s="10">
        <v>0</v>
      </c>
      <c r="U82" s="7">
        <v>0</v>
      </c>
      <c r="V82" s="3">
        <v>0</v>
      </c>
      <c r="W82" s="3">
        <v>336</v>
      </c>
      <c r="X82" s="7">
        <v>74</v>
      </c>
      <c r="Y82" s="28">
        <v>2.0019999999999998</v>
      </c>
      <c r="Z82" s="3">
        <v>11.1</v>
      </c>
      <c r="AA82" s="7">
        <v>5.1555800000000005</v>
      </c>
      <c r="AB82" s="3">
        <v>154.66754209999999</v>
      </c>
      <c r="AC82" s="7">
        <f>Tableau1[[#This Row],[Average fascicle length (cm)  ]]/7.54*100</f>
        <v>26.551724137931032</v>
      </c>
      <c r="AD82" s="10">
        <v>36.66584692885759</v>
      </c>
      <c r="AE82" s="7">
        <v>14.7</v>
      </c>
      <c r="AF82" s="10">
        <v>22</v>
      </c>
      <c r="AG82" s="7">
        <v>15.2</v>
      </c>
      <c r="AH82" s="32">
        <v>16.8</v>
      </c>
      <c r="AI82" s="7"/>
      <c r="AJ82" s="3"/>
      <c r="AK82" s="7"/>
      <c r="AL82" s="5"/>
      <c r="AM82" s="7"/>
      <c r="AN82" s="10"/>
      <c r="AO82" s="7"/>
      <c r="AP82" s="10"/>
      <c r="AQ82" s="10"/>
    </row>
    <row r="83" spans="1:45" x14ac:dyDescent="0.25">
      <c r="A83" s="5">
        <v>62</v>
      </c>
      <c r="B83" s="5" t="s">
        <v>58</v>
      </c>
      <c r="C83" s="14" t="s">
        <v>164</v>
      </c>
      <c r="D83" s="5" t="s">
        <v>64</v>
      </c>
      <c r="E83" s="28">
        <v>3.55</v>
      </c>
      <c r="F83" s="3">
        <v>1284.9059999999999</v>
      </c>
      <c r="G83" s="7">
        <v>281.28429</v>
      </c>
      <c r="H83" s="3">
        <v>8438.5288290000008</v>
      </c>
      <c r="I83" s="7">
        <f>Tableau1[[#This Row],[Average fascicle length (cm)]]/14.11*100</f>
        <v>25.159461374911412</v>
      </c>
      <c r="J83" s="10">
        <v>41.656010590000001</v>
      </c>
      <c r="K83" s="7">
        <v>25</v>
      </c>
      <c r="L83" s="3">
        <v>39</v>
      </c>
      <c r="M83" s="3">
        <v>265</v>
      </c>
      <c r="N83" s="32">
        <v>47</v>
      </c>
      <c r="O83" s="7">
        <v>2.6666666999999999</v>
      </c>
      <c r="P83" s="3">
        <v>999.00000000000011</v>
      </c>
      <c r="Q83" s="7">
        <v>317.83803</v>
      </c>
      <c r="R83" s="3">
        <v>9535.1407749999998</v>
      </c>
      <c r="S83" s="7">
        <f>Tableau1[[#This Row],[Average fascicle length (cm) ]]/22.23*100</f>
        <v>11.995801619433198</v>
      </c>
      <c r="T83" s="10">
        <v>44.999154189999999</v>
      </c>
      <c r="U83" s="7">
        <v>32</v>
      </c>
      <c r="V83" s="3">
        <v>32</v>
      </c>
      <c r="W83" s="3">
        <v>144.19999999999999</v>
      </c>
      <c r="X83" s="7">
        <v>29</v>
      </c>
      <c r="Y83" s="28">
        <v>1.8480000000000001</v>
      </c>
      <c r="Z83" s="3">
        <v>42.6</v>
      </c>
      <c r="AA83" s="7">
        <v>20.595890000000001</v>
      </c>
      <c r="AB83" s="3">
        <v>617.87673050000001</v>
      </c>
      <c r="AC83" s="7">
        <f>Tableau1[[#This Row],[Average fascicle length (cm)  ]]/7.54*100</f>
        <v>24.509283819628649</v>
      </c>
      <c r="AD83" s="10">
        <v>146.47529348315672</v>
      </c>
      <c r="AE83" s="7">
        <v>13.8</v>
      </c>
      <c r="AF83" s="10">
        <v>26.8</v>
      </c>
      <c r="AG83" s="7">
        <v>15.1</v>
      </c>
      <c r="AH83" s="32">
        <v>12.4</v>
      </c>
      <c r="AI83" s="7"/>
      <c r="AJ83" s="3"/>
      <c r="AK83" s="7"/>
      <c r="AL83" s="5"/>
      <c r="AM83" s="7"/>
      <c r="AN83" s="10"/>
      <c r="AO83" s="7"/>
      <c r="AP83" s="10"/>
      <c r="AQ83" s="10"/>
    </row>
    <row r="84" spans="1:45" x14ac:dyDescent="0.25">
      <c r="A84" s="5">
        <v>63</v>
      </c>
      <c r="B84" s="5" t="s">
        <v>159</v>
      </c>
      <c r="C84" s="14" t="s">
        <v>161</v>
      </c>
      <c r="D84" s="5" t="s">
        <v>64</v>
      </c>
      <c r="E84" s="28">
        <v>3.4000000000000008</v>
      </c>
      <c r="F84" s="3">
        <v>145.28301886792451</v>
      </c>
      <c r="G84" s="7">
        <v>35.425023910509537</v>
      </c>
      <c r="H84" s="3">
        <v>1062.750717315286</v>
      </c>
      <c r="I84" s="7">
        <f>Tableau1[[#This Row],[Average fascicle length (cm)]]/14.11*100</f>
        <v>24.096385542168679</v>
      </c>
      <c r="J84" s="10">
        <v>5.2461698040754285</v>
      </c>
      <c r="K84" s="7">
        <v>18</v>
      </c>
      <c r="L84" s="3">
        <v>34</v>
      </c>
      <c r="M84" s="3">
        <v>22</v>
      </c>
      <c r="N84" s="32">
        <v>23.5</v>
      </c>
      <c r="P84" s="3"/>
      <c r="Q84" s="7"/>
      <c r="R84" s="3"/>
      <c r="T84" s="10"/>
      <c r="Y84" s="28">
        <v>1.8999999999999997</v>
      </c>
      <c r="Z84" s="3">
        <v>10.188679245283019</v>
      </c>
      <c r="AA84" s="7">
        <v>5.3427494599999994</v>
      </c>
      <c r="AB84" s="3">
        <v>160.28248379999999</v>
      </c>
      <c r="AC84" s="7">
        <f>Tableau1[[#This Row],[Average fascicle length (cm)  ]]/7.54*100</f>
        <v>25.198938992042436</v>
      </c>
      <c r="AD84" s="10">
        <v>37.99693805561482</v>
      </c>
      <c r="AE84" s="7">
        <v>8.3000000000000007</v>
      </c>
      <c r="AF84" s="10">
        <v>5.33</v>
      </c>
      <c r="AG84" s="7" t="s">
        <v>204</v>
      </c>
      <c r="AH84" s="32" t="s">
        <v>203</v>
      </c>
      <c r="AI84" s="7"/>
      <c r="AJ84" s="3"/>
      <c r="AK84" s="7"/>
      <c r="AL84" s="3"/>
      <c r="AM84" s="7"/>
      <c r="AN84" s="10"/>
      <c r="AO84" s="7"/>
      <c r="AP84" s="10"/>
      <c r="AQ84" s="10"/>
    </row>
    <row r="85" spans="1:45" s="13" customFormat="1" x14ac:dyDescent="0.25">
      <c r="A85" s="13">
        <v>64</v>
      </c>
      <c r="B85" s="13" t="s">
        <v>160</v>
      </c>
      <c r="C85" s="25" t="s">
        <v>162</v>
      </c>
      <c r="D85" s="13" t="s">
        <v>64</v>
      </c>
      <c r="E85" s="29">
        <v>4.1999999999999993</v>
      </c>
      <c r="F85" s="4">
        <v>35.849056603773583</v>
      </c>
      <c r="G85" s="8">
        <v>7.6716472954556041</v>
      </c>
      <c r="H85" s="4">
        <v>230.14941886366813</v>
      </c>
      <c r="I85" s="8">
        <f>Tableau1[[#This Row],[Average fascicle length (cm)]]/14.11*100</f>
        <v>29.766123316796595</v>
      </c>
      <c r="J85" s="11">
        <v>1.1361111425247654</v>
      </c>
      <c r="K85" s="8">
        <v>15.5</v>
      </c>
      <c r="L85" s="4">
        <v>26</v>
      </c>
      <c r="M85" s="4">
        <v>2</v>
      </c>
      <c r="N85" s="33">
        <v>10.5</v>
      </c>
      <c r="O85" s="8"/>
      <c r="P85" s="4"/>
      <c r="Q85" s="8"/>
      <c r="R85" s="4"/>
      <c r="S85" s="8"/>
      <c r="T85" s="11"/>
      <c r="U85" s="8"/>
      <c r="V85" s="4"/>
      <c r="W85" s="4"/>
      <c r="X85" s="8"/>
      <c r="Y85" s="29">
        <v>3.2599999999999993</v>
      </c>
      <c r="Z85" s="4">
        <v>6.2264150943396226</v>
      </c>
      <c r="AA85" s="8">
        <v>1.8704850099999999</v>
      </c>
      <c r="AB85" s="4">
        <v>56.114550299999998</v>
      </c>
      <c r="AC85" s="8">
        <f>Tableau1[[#This Row],[Average fascicle length (cm)  ]]/7.54*100</f>
        <v>43.236074270557019</v>
      </c>
      <c r="AD85" s="10">
        <v>13.302645686651021</v>
      </c>
      <c r="AE85" s="8">
        <v>9.6999999999999993</v>
      </c>
      <c r="AF85" s="11">
        <v>11.666666666666666</v>
      </c>
      <c r="AG85" s="8" t="s">
        <v>205</v>
      </c>
      <c r="AH85" s="33" t="s">
        <v>206</v>
      </c>
      <c r="AI85" s="8"/>
      <c r="AJ85" s="4"/>
      <c r="AK85" s="8"/>
      <c r="AL85" s="4"/>
      <c r="AM85" s="8"/>
      <c r="AN85" s="11"/>
      <c r="AO85" s="8"/>
      <c r="AP85" s="11"/>
      <c r="AQ85" s="11"/>
      <c r="AR85" s="33"/>
    </row>
    <row r="86" spans="1:45" x14ac:dyDescent="0.25">
      <c r="AI86" s="7"/>
      <c r="AJ86" s="5"/>
      <c r="AK86" s="5"/>
      <c r="AL86" s="5"/>
      <c r="AM86" s="7"/>
      <c r="AN86" s="5"/>
      <c r="AO86" s="7"/>
      <c r="AP86" s="5"/>
      <c r="AQ86" s="5"/>
      <c r="AS86" s="5"/>
    </row>
    <row r="87" spans="1:45" x14ac:dyDescent="0.25">
      <c r="AI87" s="7"/>
      <c r="AJ87" s="5"/>
      <c r="AK87" s="5"/>
      <c r="AL87" s="5"/>
      <c r="AM87" s="7"/>
      <c r="AN87" s="5"/>
      <c r="AO87" s="7"/>
      <c r="AP87" s="5"/>
      <c r="AQ87" s="5"/>
      <c r="AS87" s="5"/>
    </row>
    <row r="88" spans="1:45" x14ac:dyDescent="0.25">
      <c r="F88" s="3"/>
      <c r="P88" s="3"/>
      <c r="AI88" s="7"/>
      <c r="AJ88" s="5"/>
      <c r="AK88" s="5"/>
      <c r="AL88" s="5"/>
      <c r="AM88" s="7"/>
      <c r="AN88" s="5"/>
      <c r="AO88" s="7"/>
      <c r="AP88" s="5"/>
      <c r="AQ88" s="5"/>
      <c r="AS88" s="5"/>
    </row>
    <row r="89" spans="1:45" x14ac:dyDescent="0.25">
      <c r="F89" s="3"/>
      <c r="P89" s="3"/>
      <c r="AI89" s="7"/>
      <c r="AJ89" s="5"/>
      <c r="AK89" s="5"/>
      <c r="AL89" s="5"/>
      <c r="AM89" s="7"/>
      <c r="AN89" s="5"/>
      <c r="AO89" s="7"/>
      <c r="AP89" s="5"/>
      <c r="AQ89" s="5"/>
      <c r="AS89" s="5"/>
    </row>
    <row r="90" spans="1:45" x14ac:dyDescent="0.25">
      <c r="F90" s="3"/>
      <c r="P90" s="3"/>
      <c r="AI90" s="7"/>
      <c r="AJ90" s="5"/>
      <c r="AK90" s="5"/>
      <c r="AL90" s="5"/>
      <c r="AM90" s="7"/>
      <c r="AN90" s="5"/>
      <c r="AO90" s="7"/>
      <c r="AP90" s="5"/>
      <c r="AQ90" s="5"/>
      <c r="AS90" s="5"/>
    </row>
    <row r="91" spans="1:45" x14ac:dyDescent="0.25">
      <c r="F91" s="3"/>
      <c r="P91" s="3"/>
      <c r="AI91" s="7"/>
      <c r="AJ91" s="5"/>
      <c r="AK91" s="5"/>
      <c r="AL91" s="5"/>
      <c r="AM91" s="7"/>
      <c r="AN91" s="5"/>
      <c r="AO91" s="7"/>
      <c r="AP91" s="5"/>
      <c r="AQ91" s="5"/>
      <c r="AS91" s="5"/>
    </row>
    <row r="92" spans="1:45" x14ac:dyDescent="0.25">
      <c r="AI92" s="7"/>
      <c r="AJ92" s="5"/>
      <c r="AK92" s="5"/>
      <c r="AL92" s="5"/>
      <c r="AM92" s="7"/>
      <c r="AN92" s="5"/>
      <c r="AO92" s="7"/>
      <c r="AP92" s="5"/>
      <c r="AQ92" s="5"/>
      <c r="AS92" s="5"/>
    </row>
    <row r="93" spans="1:45" x14ac:dyDescent="0.25">
      <c r="AI93" s="7"/>
      <c r="AJ93" s="5"/>
      <c r="AK93" s="5"/>
      <c r="AL93" s="5"/>
      <c r="AM93" s="7"/>
      <c r="AN93" s="5"/>
      <c r="AO93" s="7"/>
      <c r="AP93" s="5"/>
      <c r="AQ93" s="5"/>
      <c r="AS93" s="5"/>
    </row>
    <row r="94" spans="1:45" x14ac:dyDescent="0.25">
      <c r="AI94" s="7"/>
      <c r="AJ94" s="5"/>
      <c r="AK94" s="5"/>
      <c r="AL94" s="5"/>
      <c r="AM94" s="7"/>
      <c r="AN94" s="5"/>
      <c r="AO94" s="7"/>
      <c r="AP94" s="5"/>
      <c r="AQ94" s="5"/>
      <c r="AS94" s="5"/>
    </row>
    <row r="95" spans="1:45" x14ac:dyDescent="0.25">
      <c r="AI95" s="7"/>
      <c r="AJ95" s="5"/>
      <c r="AK95" s="5"/>
      <c r="AL95" s="5"/>
      <c r="AM95" s="7"/>
      <c r="AN95" s="5"/>
      <c r="AO95" s="7"/>
      <c r="AP95" s="5"/>
      <c r="AQ95" s="5"/>
      <c r="AS95" s="5"/>
    </row>
    <row r="96" spans="1:45" x14ac:dyDescent="0.25">
      <c r="AI96" s="7"/>
      <c r="AJ96" s="5"/>
      <c r="AK96" s="5"/>
      <c r="AL96" s="5"/>
      <c r="AM96" s="7"/>
      <c r="AN96" s="5"/>
      <c r="AO96" s="7"/>
      <c r="AP96" s="5"/>
      <c r="AQ96" s="5"/>
      <c r="AS96" s="5"/>
    </row>
    <row r="97" spans="35:45" x14ac:dyDescent="0.25">
      <c r="AI97" s="7"/>
      <c r="AJ97" s="5"/>
      <c r="AK97" s="5"/>
      <c r="AL97" s="5"/>
      <c r="AM97" s="7"/>
      <c r="AN97" s="5"/>
      <c r="AO97" s="7"/>
      <c r="AP97" s="5"/>
      <c r="AQ97" s="5"/>
      <c r="AS97" s="5"/>
    </row>
    <row r="98" spans="35:45" x14ac:dyDescent="0.25">
      <c r="AI98" s="7"/>
      <c r="AJ98" s="5"/>
      <c r="AK98" s="5"/>
      <c r="AL98" s="5"/>
      <c r="AM98" s="7"/>
      <c r="AN98" s="5"/>
      <c r="AO98" s="7"/>
      <c r="AP98" s="5"/>
      <c r="AQ98" s="5"/>
      <c r="AS98" s="5"/>
    </row>
    <row r="99" spans="35:45" x14ac:dyDescent="0.25">
      <c r="AI99" s="7"/>
      <c r="AJ99" s="5"/>
      <c r="AK99" s="5"/>
      <c r="AL99" s="5"/>
      <c r="AM99" s="7"/>
      <c r="AN99" s="5"/>
      <c r="AO99" s="7"/>
      <c r="AP99" s="5"/>
      <c r="AQ99" s="5"/>
      <c r="AS99" s="5"/>
    </row>
    <row r="100" spans="35:45" x14ac:dyDescent="0.25">
      <c r="AI100" s="7"/>
      <c r="AJ100" s="5"/>
      <c r="AK100" s="5"/>
      <c r="AL100" s="5"/>
      <c r="AM100" s="7"/>
      <c r="AN100" s="5"/>
      <c r="AO100" s="7"/>
      <c r="AP100" s="5"/>
      <c r="AQ100" s="5"/>
      <c r="AS100" s="5"/>
    </row>
    <row r="101" spans="35:45" x14ac:dyDescent="0.25">
      <c r="AI101" s="7"/>
      <c r="AJ101" s="5"/>
      <c r="AK101" s="5"/>
      <c r="AL101" s="5"/>
      <c r="AM101" s="7"/>
      <c r="AN101" s="5"/>
      <c r="AO101" s="7"/>
      <c r="AP101" s="5"/>
      <c r="AQ101" s="5"/>
      <c r="AS101" s="5"/>
    </row>
    <row r="102" spans="35:45" x14ac:dyDescent="0.25">
      <c r="AI102" s="7"/>
      <c r="AJ102" s="5"/>
      <c r="AK102" s="5"/>
      <c r="AL102" s="5"/>
      <c r="AM102" s="7"/>
      <c r="AN102" s="5"/>
      <c r="AO102" s="7"/>
      <c r="AP102" s="5"/>
      <c r="AQ102" s="5"/>
      <c r="AS102" s="5"/>
    </row>
    <row r="103" spans="35:45" x14ac:dyDescent="0.25">
      <c r="AI103" s="7"/>
      <c r="AJ103" s="5"/>
      <c r="AK103" s="5"/>
      <c r="AL103" s="5"/>
      <c r="AM103" s="7"/>
      <c r="AN103" s="5"/>
      <c r="AO103" s="7"/>
      <c r="AP103" s="5"/>
      <c r="AQ103" s="5"/>
      <c r="AS103" s="5"/>
    </row>
    <row r="104" spans="35:45" x14ac:dyDescent="0.25">
      <c r="AI104" s="7"/>
      <c r="AJ104" s="5"/>
      <c r="AK104" s="5"/>
      <c r="AL104" s="5"/>
      <c r="AM104" s="7"/>
      <c r="AN104" s="5"/>
      <c r="AO104" s="7"/>
      <c r="AP104" s="5"/>
      <c r="AQ104" s="5"/>
      <c r="AS104" s="5"/>
    </row>
    <row r="105" spans="35:45" x14ac:dyDescent="0.25">
      <c r="AI105" s="7"/>
      <c r="AJ105" s="5"/>
      <c r="AK105" s="5"/>
      <c r="AL105" s="5"/>
      <c r="AM105" s="7"/>
      <c r="AN105" s="5"/>
      <c r="AO105" s="7"/>
      <c r="AP105" s="5"/>
      <c r="AQ105" s="5"/>
      <c r="AS105" s="5"/>
    </row>
    <row r="106" spans="35:45" x14ac:dyDescent="0.25">
      <c r="AI106" s="7"/>
      <c r="AJ106" s="5"/>
      <c r="AK106" s="5"/>
      <c r="AL106" s="5"/>
      <c r="AM106" s="7"/>
      <c r="AN106" s="5"/>
      <c r="AO106" s="7"/>
      <c r="AP106" s="5"/>
      <c r="AQ106" s="5"/>
      <c r="AS106" s="5"/>
    </row>
    <row r="107" spans="35:45" x14ac:dyDescent="0.25">
      <c r="AI107" s="7"/>
      <c r="AJ107" s="5"/>
      <c r="AK107" s="5"/>
      <c r="AL107" s="5"/>
      <c r="AM107" s="7"/>
      <c r="AN107" s="5"/>
      <c r="AO107" s="7"/>
      <c r="AP107" s="5"/>
      <c r="AQ107" s="5"/>
      <c r="AS107" s="5"/>
    </row>
    <row r="108" spans="35:45" x14ac:dyDescent="0.25">
      <c r="AI108" s="7"/>
      <c r="AJ108" s="5"/>
      <c r="AK108" s="5"/>
      <c r="AL108" s="5"/>
      <c r="AM108" s="7"/>
      <c r="AN108" s="5"/>
      <c r="AO108" s="7"/>
      <c r="AP108" s="5"/>
      <c r="AQ108" s="5"/>
      <c r="AS108" s="5"/>
    </row>
    <row r="109" spans="35:45" x14ac:dyDescent="0.25">
      <c r="AI109" s="7"/>
      <c r="AJ109" s="5"/>
      <c r="AK109" s="5"/>
      <c r="AL109" s="5"/>
      <c r="AM109" s="7"/>
      <c r="AN109" s="5"/>
      <c r="AO109" s="7"/>
      <c r="AP109" s="5"/>
      <c r="AQ109" s="5"/>
      <c r="AS109" s="5"/>
    </row>
    <row r="110" spans="35:45" x14ac:dyDescent="0.25">
      <c r="AI110" s="7"/>
      <c r="AJ110" s="5"/>
      <c r="AK110" s="5"/>
      <c r="AL110" s="5"/>
      <c r="AM110" s="7"/>
      <c r="AN110" s="5"/>
      <c r="AO110" s="7"/>
      <c r="AP110" s="5"/>
      <c r="AQ110" s="5"/>
      <c r="AS110" s="5"/>
    </row>
    <row r="111" spans="35:45" x14ac:dyDescent="0.25">
      <c r="AI111" s="7"/>
      <c r="AJ111" s="5"/>
      <c r="AK111" s="5"/>
      <c r="AL111" s="5"/>
      <c r="AM111" s="7"/>
      <c r="AN111" s="5"/>
      <c r="AO111" s="7"/>
      <c r="AP111" s="5"/>
      <c r="AQ111" s="5"/>
      <c r="AS111" s="5"/>
    </row>
    <row r="112" spans="35:45" x14ac:dyDescent="0.25">
      <c r="AI112" s="7"/>
      <c r="AJ112" s="5"/>
      <c r="AK112" s="5"/>
      <c r="AL112" s="5"/>
      <c r="AM112" s="7"/>
      <c r="AN112" s="5"/>
      <c r="AO112" s="7"/>
      <c r="AP112" s="5"/>
      <c r="AQ112" s="5"/>
      <c r="AS112" s="5"/>
    </row>
    <row r="113" spans="35:45" x14ac:dyDescent="0.25">
      <c r="AI113" s="7"/>
      <c r="AJ113" s="5"/>
      <c r="AK113" s="5"/>
      <c r="AL113" s="5"/>
      <c r="AM113" s="7"/>
      <c r="AN113" s="5"/>
      <c r="AO113" s="7"/>
      <c r="AP113" s="5"/>
      <c r="AQ113" s="5"/>
      <c r="AS113" s="5"/>
    </row>
    <row r="114" spans="35:45" x14ac:dyDescent="0.25">
      <c r="AI114" s="7"/>
      <c r="AJ114" s="5"/>
      <c r="AK114" s="5"/>
      <c r="AL114" s="5"/>
      <c r="AM114" s="7"/>
      <c r="AN114" s="5"/>
      <c r="AO114" s="7"/>
      <c r="AP114" s="5"/>
      <c r="AQ114" s="5"/>
      <c r="AS114" s="5"/>
    </row>
    <row r="115" spans="35:45" x14ac:dyDescent="0.25">
      <c r="AI115" s="7"/>
      <c r="AJ115" s="5"/>
      <c r="AK115" s="5"/>
      <c r="AL115" s="5"/>
      <c r="AM115" s="7"/>
      <c r="AN115" s="5"/>
      <c r="AO115" s="7"/>
      <c r="AP115" s="5"/>
      <c r="AQ115" s="5"/>
      <c r="AS115" s="5"/>
    </row>
    <row r="116" spans="35:45" x14ac:dyDescent="0.25">
      <c r="AI116" s="7"/>
      <c r="AJ116" s="5"/>
      <c r="AK116" s="5"/>
      <c r="AL116" s="5"/>
      <c r="AM116" s="7"/>
      <c r="AN116" s="5"/>
      <c r="AO116" s="7"/>
      <c r="AP116" s="5"/>
      <c r="AQ116" s="5"/>
      <c r="AS116" s="5"/>
    </row>
    <row r="117" spans="35:45" x14ac:dyDescent="0.25">
      <c r="AI117" s="7"/>
      <c r="AJ117" s="5"/>
      <c r="AK117" s="5"/>
      <c r="AL117" s="5"/>
      <c r="AM117" s="7"/>
      <c r="AN117" s="5"/>
      <c r="AO117" s="7"/>
      <c r="AP117" s="5"/>
      <c r="AQ117" s="5"/>
      <c r="AS117" s="5"/>
    </row>
    <row r="118" spans="35:45" x14ac:dyDescent="0.25">
      <c r="AI118" s="7"/>
      <c r="AJ118" s="5"/>
      <c r="AK118" s="5"/>
      <c r="AL118" s="5"/>
      <c r="AM118" s="7"/>
      <c r="AN118" s="5"/>
      <c r="AO118" s="7"/>
      <c r="AP118" s="5"/>
      <c r="AQ118" s="5"/>
      <c r="AS118" s="5"/>
    </row>
    <row r="119" spans="35:45" x14ac:dyDescent="0.25">
      <c r="AI119" s="7"/>
      <c r="AJ119" s="5"/>
      <c r="AK119" s="5"/>
      <c r="AL119" s="5"/>
      <c r="AM119" s="7"/>
      <c r="AN119" s="5"/>
      <c r="AO119" s="7"/>
      <c r="AP119" s="5"/>
      <c r="AQ119" s="5"/>
      <c r="AS119" s="5"/>
    </row>
    <row r="120" spans="35:45" x14ac:dyDescent="0.25">
      <c r="AI120" s="7"/>
      <c r="AJ120" s="5"/>
      <c r="AK120" s="5"/>
      <c r="AL120" s="5"/>
      <c r="AM120" s="7"/>
      <c r="AN120" s="5"/>
      <c r="AO120" s="7"/>
      <c r="AP120" s="5"/>
      <c r="AQ120" s="5"/>
      <c r="AS120" s="5"/>
    </row>
    <row r="121" spans="35:45" x14ac:dyDescent="0.25">
      <c r="AI121" s="7"/>
      <c r="AJ121" s="5"/>
      <c r="AK121" s="5"/>
      <c r="AL121" s="5"/>
      <c r="AM121" s="7"/>
      <c r="AN121" s="5"/>
      <c r="AO121" s="7"/>
      <c r="AP121" s="5"/>
      <c r="AQ121" s="5"/>
      <c r="AS121" s="5"/>
    </row>
    <row r="122" spans="35:45" x14ac:dyDescent="0.25">
      <c r="AI122" s="7"/>
      <c r="AJ122" s="5"/>
      <c r="AK122" s="5"/>
      <c r="AL122" s="5"/>
      <c r="AM122" s="7"/>
      <c r="AN122" s="5"/>
      <c r="AO122" s="7"/>
      <c r="AP122" s="5"/>
      <c r="AQ122" s="5"/>
      <c r="AS122" s="5"/>
    </row>
    <row r="123" spans="35:45" x14ac:dyDescent="0.25">
      <c r="AI123" s="7"/>
      <c r="AJ123" s="5"/>
      <c r="AK123" s="5"/>
      <c r="AL123" s="5"/>
      <c r="AM123" s="7"/>
      <c r="AN123" s="5"/>
      <c r="AO123" s="7"/>
      <c r="AP123" s="5"/>
      <c r="AQ123" s="5"/>
      <c r="AS123" s="5"/>
    </row>
    <row r="124" spans="35:45" x14ac:dyDescent="0.25">
      <c r="AI124" s="7"/>
      <c r="AJ124" s="5"/>
      <c r="AK124" s="5"/>
      <c r="AL124" s="5"/>
      <c r="AM124" s="7"/>
      <c r="AN124" s="5"/>
      <c r="AO124" s="7"/>
      <c r="AP124" s="5"/>
      <c r="AQ124" s="5"/>
      <c r="AS124" s="5"/>
    </row>
    <row r="125" spans="35:45" x14ac:dyDescent="0.25">
      <c r="AI125" s="7"/>
      <c r="AJ125" s="5"/>
      <c r="AK125" s="5"/>
      <c r="AL125" s="5"/>
      <c r="AM125" s="7"/>
      <c r="AN125" s="5"/>
      <c r="AO125" s="7"/>
      <c r="AP125" s="5"/>
      <c r="AQ125" s="5"/>
      <c r="AS125" s="5"/>
    </row>
    <row r="126" spans="35:45" x14ac:dyDescent="0.25">
      <c r="AI126" s="7"/>
      <c r="AJ126" s="5"/>
      <c r="AK126" s="5"/>
      <c r="AL126" s="5"/>
      <c r="AM126" s="7"/>
      <c r="AN126" s="5"/>
      <c r="AO126" s="7"/>
      <c r="AP126" s="5"/>
      <c r="AQ126" s="5"/>
      <c r="AS126" s="5"/>
    </row>
    <row r="127" spans="35:45" x14ac:dyDescent="0.25">
      <c r="AI127" s="7"/>
      <c r="AJ127" s="5"/>
      <c r="AK127" s="5"/>
      <c r="AL127" s="5"/>
      <c r="AM127" s="7"/>
      <c r="AN127" s="5"/>
      <c r="AO127" s="7"/>
      <c r="AP127" s="5"/>
      <c r="AQ127" s="5"/>
      <c r="AS127" s="5"/>
    </row>
    <row r="128" spans="35:45" x14ac:dyDescent="0.25">
      <c r="AI128" s="7"/>
      <c r="AJ128" s="5"/>
      <c r="AK128" s="5"/>
      <c r="AL128" s="5"/>
      <c r="AM128" s="7"/>
      <c r="AN128" s="5"/>
      <c r="AO128" s="7"/>
      <c r="AP128" s="5"/>
      <c r="AQ128" s="5"/>
      <c r="AS128" s="5"/>
    </row>
    <row r="129" spans="5:45" x14ac:dyDescent="0.25">
      <c r="AI129" s="7"/>
      <c r="AJ129" s="5"/>
      <c r="AK129" s="5"/>
      <c r="AL129" s="5"/>
      <c r="AM129" s="7"/>
      <c r="AN129" s="5"/>
      <c r="AO129" s="7"/>
      <c r="AP129" s="5"/>
      <c r="AQ129" s="5"/>
      <c r="AS129" s="5"/>
    </row>
    <row r="130" spans="5:45" x14ac:dyDescent="0.25">
      <c r="AI130" s="7"/>
      <c r="AJ130" s="5"/>
      <c r="AK130" s="5"/>
      <c r="AL130" s="5"/>
      <c r="AM130" s="7"/>
      <c r="AN130" s="5"/>
      <c r="AO130" s="7"/>
      <c r="AP130" s="5"/>
      <c r="AQ130" s="5"/>
      <c r="AS130" s="5"/>
    </row>
    <row r="131" spans="5:45" x14ac:dyDescent="0.25">
      <c r="AI131" s="7"/>
      <c r="AJ131" s="5"/>
      <c r="AK131" s="5"/>
      <c r="AL131" s="5"/>
      <c r="AM131" s="7"/>
      <c r="AN131" s="5"/>
      <c r="AO131" s="7"/>
      <c r="AP131" s="5"/>
      <c r="AQ131" s="5"/>
      <c r="AS131" s="5"/>
    </row>
    <row r="132" spans="5:45" x14ac:dyDescent="0.25">
      <c r="AI132" s="7"/>
      <c r="AJ132" s="5"/>
      <c r="AK132" s="5"/>
      <c r="AL132" s="5"/>
      <c r="AM132" s="7"/>
      <c r="AN132" s="5"/>
      <c r="AO132" s="7"/>
      <c r="AP132" s="5"/>
      <c r="AQ132" s="5"/>
      <c r="AS132" s="5"/>
    </row>
    <row r="133" spans="5:45" x14ac:dyDescent="0.25">
      <c r="AI133" s="7"/>
      <c r="AJ133" s="5"/>
      <c r="AK133" s="5"/>
      <c r="AL133" s="5"/>
      <c r="AM133" s="7"/>
      <c r="AN133" s="5"/>
      <c r="AO133" s="7"/>
      <c r="AP133" s="5"/>
      <c r="AQ133" s="5"/>
      <c r="AS133" s="5"/>
    </row>
    <row r="134" spans="5:45" x14ac:dyDescent="0.25">
      <c r="AI134" s="7"/>
      <c r="AJ134" s="5"/>
      <c r="AK134" s="5"/>
      <c r="AL134" s="5"/>
      <c r="AM134" s="7"/>
      <c r="AN134" s="5"/>
      <c r="AO134" s="7"/>
      <c r="AP134" s="5"/>
      <c r="AQ134" s="5"/>
      <c r="AS134" s="5"/>
    </row>
    <row r="135" spans="5:45" x14ac:dyDescent="0.25">
      <c r="AI135" s="7"/>
      <c r="AJ135" s="5"/>
      <c r="AK135" s="5"/>
      <c r="AL135" s="5"/>
      <c r="AM135" s="7"/>
      <c r="AN135" s="5"/>
      <c r="AO135" s="7"/>
      <c r="AP135" s="5"/>
      <c r="AQ135" s="5"/>
      <c r="AS135" s="5"/>
    </row>
    <row r="136" spans="5:45" x14ac:dyDescent="0.25">
      <c r="AI136" s="7"/>
      <c r="AJ136" s="5"/>
      <c r="AK136" s="5"/>
      <c r="AL136" s="5"/>
      <c r="AM136" s="7"/>
      <c r="AN136" s="5"/>
      <c r="AO136" s="7"/>
      <c r="AP136" s="5"/>
      <c r="AQ136" s="5"/>
      <c r="AS136" s="5"/>
    </row>
    <row r="137" spans="5:45" x14ac:dyDescent="0.25">
      <c r="AI137" s="7"/>
      <c r="AJ137" s="5"/>
      <c r="AK137" s="5"/>
      <c r="AL137" s="5"/>
      <c r="AM137" s="7"/>
      <c r="AN137" s="5"/>
      <c r="AO137" s="7"/>
      <c r="AP137" s="5"/>
      <c r="AQ137" s="5"/>
      <c r="AS137" s="5"/>
    </row>
    <row r="138" spans="5:45" x14ac:dyDescent="0.25">
      <c r="AI138" s="7"/>
      <c r="AJ138" s="5"/>
      <c r="AK138" s="5"/>
      <c r="AL138" s="5"/>
      <c r="AM138" s="7"/>
      <c r="AN138" s="5"/>
      <c r="AO138" s="7"/>
      <c r="AP138" s="5"/>
      <c r="AQ138" s="5"/>
      <c r="AS138" s="5"/>
    </row>
    <row r="139" spans="5:45" x14ac:dyDescent="0.25">
      <c r="AI139" s="7"/>
      <c r="AJ139" s="5"/>
      <c r="AK139" s="5"/>
      <c r="AL139" s="5"/>
      <c r="AM139" s="7"/>
      <c r="AN139" s="5"/>
      <c r="AO139" s="7"/>
      <c r="AP139" s="5"/>
      <c r="AQ139" s="5"/>
      <c r="AS139" s="5"/>
    </row>
    <row r="140" spans="5:45" x14ac:dyDescent="0.25">
      <c r="AI140" s="7"/>
      <c r="AJ140" s="5"/>
      <c r="AK140" s="5"/>
      <c r="AL140" s="5"/>
      <c r="AM140" s="7"/>
      <c r="AN140" s="5"/>
      <c r="AO140" s="7"/>
      <c r="AP140" s="5"/>
      <c r="AQ140" s="5"/>
      <c r="AS140" s="5"/>
    </row>
    <row r="141" spans="5:45" x14ac:dyDescent="0.25">
      <c r="AI141" s="7"/>
      <c r="AJ141" s="5"/>
      <c r="AK141" s="5"/>
      <c r="AL141" s="5"/>
      <c r="AM141" s="7"/>
      <c r="AN141" s="5"/>
      <c r="AO141" s="7"/>
      <c r="AP141" s="5"/>
      <c r="AQ141" s="5"/>
      <c r="AS141" s="5"/>
    </row>
    <row r="142" spans="5:45" x14ac:dyDescent="0.25">
      <c r="AI142" s="7"/>
      <c r="AJ142" s="5"/>
      <c r="AK142" s="5"/>
      <c r="AL142" s="5"/>
      <c r="AM142" s="7"/>
      <c r="AN142" s="5"/>
      <c r="AO142" s="7"/>
      <c r="AP142" s="5"/>
      <c r="AQ142" s="5"/>
      <c r="AS142" s="5"/>
    </row>
    <row r="143" spans="5:45" x14ac:dyDescent="0.25">
      <c r="AI143" s="7"/>
      <c r="AJ143" s="5"/>
      <c r="AK143" s="5"/>
      <c r="AL143" s="5"/>
      <c r="AM143" s="7"/>
      <c r="AN143" s="5"/>
      <c r="AO143" s="7"/>
      <c r="AP143" s="5"/>
      <c r="AQ143" s="5"/>
      <c r="AS143" s="5"/>
    </row>
    <row r="144" spans="5:45" x14ac:dyDescent="0.25">
      <c r="E144" s="2"/>
      <c r="F144" s="3"/>
      <c r="G144" s="3"/>
      <c r="H144" s="3"/>
      <c r="J144" s="10"/>
      <c r="AI144" s="7"/>
      <c r="AJ144" s="5"/>
      <c r="AK144" s="5"/>
      <c r="AL144" s="5"/>
      <c r="AM144" s="7"/>
      <c r="AN144" s="5"/>
      <c r="AO144" s="7"/>
      <c r="AP144" s="5"/>
      <c r="AQ144" s="5"/>
      <c r="AS144" s="5"/>
    </row>
    <row r="145" spans="5:45" x14ac:dyDescent="0.25">
      <c r="E145" s="2"/>
      <c r="F145" s="3"/>
      <c r="G145" s="3"/>
      <c r="H145" s="3"/>
      <c r="J145" s="10"/>
      <c r="AI145" s="7"/>
      <c r="AJ145" s="5"/>
      <c r="AK145" s="5"/>
      <c r="AL145" s="5"/>
      <c r="AM145" s="7"/>
      <c r="AN145" s="5"/>
      <c r="AO145" s="7"/>
      <c r="AP145" s="5"/>
      <c r="AQ145" s="5"/>
      <c r="AS145" s="5"/>
    </row>
    <row r="146" spans="5:45" x14ac:dyDescent="0.25">
      <c r="E146" s="2"/>
      <c r="F146" s="3"/>
      <c r="G146" s="3"/>
      <c r="H146" s="3"/>
      <c r="J146" s="10"/>
      <c r="AI146" s="7"/>
      <c r="AJ146" s="5"/>
      <c r="AK146" s="5"/>
      <c r="AL146" s="5"/>
      <c r="AM146" s="7"/>
      <c r="AN146" s="5"/>
      <c r="AO146" s="7"/>
      <c r="AP146" s="5"/>
      <c r="AQ146" s="5"/>
      <c r="AS146" s="5"/>
    </row>
    <row r="147" spans="5:45" x14ac:dyDescent="0.25">
      <c r="E147" s="2"/>
      <c r="F147" s="3"/>
      <c r="G147" s="3"/>
      <c r="H147" s="3"/>
      <c r="J147" s="10"/>
      <c r="AI147" s="7"/>
      <c r="AJ147" s="5"/>
      <c r="AK147" s="5"/>
      <c r="AL147" s="5"/>
      <c r="AM147" s="7"/>
      <c r="AN147" s="5"/>
      <c r="AO147" s="7"/>
      <c r="AP147" s="5"/>
      <c r="AQ147" s="5"/>
      <c r="AS147" s="5"/>
    </row>
    <row r="148" spans="5:45" x14ac:dyDescent="0.25">
      <c r="E148" s="2"/>
      <c r="F148" s="3"/>
      <c r="G148" s="3"/>
      <c r="H148" s="3"/>
      <c r="J148" s="10"/>
      <c r="AI148" s="7"/>
      <c r="AJ148" s="5"/>
      <c r="AK148" s="5"/>
      <c r="AL148" s="5"/>
      <c r="AM148" s="7"/>
      <c r="AN148" s="5"/>
      <c r="AO148" s="7"/>
      <c r="AP148" s="5"/>
      <c r="AQ148" s="5"/>
      <c r="AS148" s="5"/>
    </row>
    <row r="149" spans="5:45" x14ac:dyDescent="0.25">
      <c r="E149" s="2"/>
      <c r="F149" s="3"/>
      <c r="G149" s="3"/>
      <c r="H149" s="3"/>
      <c r="J149" s="10"/>
      <c r="AI149" s="7"/>
      <c r="AJ149" s="5"/>
      <c r="AK149" s="5"/>
      <c r="AL149" s="5"/>
      <c r="AM149" s="7"/>
      <c r="AN149" s="5"/>
      <c r="AO149" s="7"/>
      <c r="AP149" s="5"/>
      <c r="AQ149" s="5"/>
      <c r="AS149" s="5"/>
    </row>
    <row r="150" spans="5:45" x14ac:dyDescent="0.25">
      <c r="E150" s="2"/>
      <c r="F150" s="3"/>
      <c r="G150" s="3"/>
      <c r="H150" s="3"/>
      <c r="J150" s="10"/>
      <c r="AI150" s="7"/>
      <c r="AJ150" s="5"/>
      <c r="AK150" s="5"/>
      <c r="AL150" s="5"/>
      <c r="AM150" s="7"/>
      <c r="AN150" s="5"/>
      <c r="AO150" s="7"/>
      <c r="AP150" s="5"/>
      <c r="AQ150" s="5"/>
      <c r="AS150" s="5"/>
    </row>
    <row r="151" spans="5:45" x14ac:dyDescent="0.25">
      <c r="E151" s="2"/>
      <c r="F151" s="3"/>
      <c r="G151" s="3"/>
      <c r="H151" s="3"/>
      <c r="J151" s="10"/>
      <c r="AI151" s="7"/>
      <c r="AJ151" s="5"/>
      <c r="AK151" s="5"/>
      <c r="AL151" s="5"/>
      <c r="AM151" s="7"/>
      <c r="AN151" s="5"/>
      <c r="AO151" s="7"/>
      <c r="AP151" s="5"/>
      <c r="AQ151" s="5"/>
      <c r="AS151" s="5"/>
    </row>
    <row r="152" spans="5:45" x14ac:dyDescent="0.25">
      <c r="E152" s="2"/>
      <c r="F152" s="3"/>
      <c r="G152" s="3"/>
      <c r="H152" s="3"/>
      <c r="J152" s="10"/>
      <c r="AI152" s="7"/>
      <c r="AJ152" s="5"/>
      <c r="AK152" s="5"/>
      <c r="AL152" s="5"/>
      <c r="AM152" s="7"/>
      <c r="AN152" s="5"/>
      <c r="AO152" s="7"/>
      <c r="AP152" s="5"/>
      <c r="AQ152" s="5"/>
      <c r="AS152" s="5"/>
    </row>
    <row r="153" spans="5:45" x14ac:dyDescent="0.25">
      <c r="E153" s="2"/>
      <c r="F153" s="3"/>
      <c r="G153" s="3"/>
      <c r="H153" s="3"/>
      <c r="J153" s="10"/>
      <c r="AI153" s="7"/>
      <c r="AJ153" s="5"/>
      <c r="AK153" s="5"/>
      <c r="AL153" s="5"/>
      <c r="AM153" s="7"/>
      <c r="AN153" s="5"/>
      <c r="AO153" s="7"/>
      <c r="AP153" s="5"/>
      <c r="AQ153" s="5"/>
      <c r="AS153" s="5"/>
    </row>
    <row r="154" spans="5:45" x14ac:dyDescent="0.25">
      <c r="E154" s="2"/>
      <c r="F154" s="3"/>
      <c r="G154" s="3"/>
      <c r="H154" s="3"/>
      <c r="J154" s="10"/>
      <c r="AI154" s="7"/>
      <c r="AJ154" s="5"/>
      <c r="AK154" s="5"/>
      <c r="AL154" s="5"/>
      <c r="AM154" s="7"/>
      <c r="AN154" s="5"/>
      <c r="AO154" s="7"/>
      <c r="AP154" s="5"/>
      <c r="AQ154" s="5"/>
      <c r="AS154" s="5"/>
    </row>
    <row r="155" spans="5:45" x14ac:dyDescent="0.25">
      <c r="E155" s="2"/>
      <c r="F155" s="3"/>
      <c r="G155" s="3"/>
      <c r="H155" s="3"/>
      <c r="J155" s="10"/>
      <c r="AI155" s="7"/>
      <c r="AJ155" s="5"/>
      <c r="AK155" s="5"/>
      <c r="AL155" s="5"/>
      <c r="AM155" s="7"/>
      <c r="AN155" s="5"/>
      <c r="AO155" s="7"/>
      <c r="AP155" s="5"/>
      <c r="AQ155" s="5"/>
      <c r="AS155" s="5"/>
    </row>
    <row r="156" spans="5:45" x14ac:dyDescent="0.25">
      <c r="E156" s="2"/>
      <c r="F156" s="3"/>
      <c r="G156" s="3"/>
      <c r="H156" s="3"/>
      <c r="J156" s="10"/>
      <c r="AI156" s="7"/>
      <c r="AJ156" s="5"/>
      <c r="AK156" s="5"/>
      <c r="AL156" s="5"/>
      <c r="AM156" s="7"/>
      <c r="AN156" s="5"/>
      <c r="AO156" s="7"/>
      <c r="AP156" s="5"/>
      <c r="AQ156" s="5"/>
      <c r="AS156" s="5"/>
    </row>
    <row r="157" spans="5:45" x14ac:dyDescent="0.25">
      <c r="E157" s="2"/>
      <c r="F157" s="3"/>
      <c r="G157" s="3"/>
      <c r="H157" s="3"/>
      <c r="J157" s="10"/>
      <c r="AI157" s="7"/>
      <c r="AJ157" s="5"/>
      <c r="AK157" s="5"/>
      <c r="AL157" s="5"/>
      <c r="AM157" s="7"/>
      <c r="AN157" s="5"/>
      <c r="AO157" s="7"/>
      <c r="AP157" s="5"/>
      <c r="AQ157" s="5"/>
      <c r="AS157" s="5"/>
    </row>
    <row r="158" spans="5:45" x14ac:dyDescent="0.25">
      <c r="E158" s="2"/>
      <c r="F158" s="3"/>
      <c r="G158" s="3"/>
      <c r="H158" s="3"/>
      <c r="J158" s="10"/>
      <c r="AI158" s="7"/>
      <c r="AJ158" s="5"/>
      <c r="AK158" s="5"/>
      <c r="AL158" s="5"/>
      <c r="AM158" s="7"/>
      <c r="AN158" s="5"/>
      <c r="AO158" s="7"/>
      <c r="AP158" s="5"/>
      <c r="AQ158" s="5"/>
      <c r="AS158" s="5"/>
    </row>
    <row r="159" spans="5:45" x14ac:dyDescent="0.25">
      <c r="E159" s="2"/>
      <c r="F159" s="3"/>
      <c r="G159" s="3"/>
      <c r="H159" s="3"/>
      <c r="J159" s="10"/>
      <c r="AI159" s="7"/>
      <c r="AJ159" s="5"/>
      <c r="AK159" s="5"/>
      <c r="AL159" s="5"/>
      <c r="AM159" s="7"/>
      <c r="AN159" s="5"/>
      <c r="AO159" s="7"/>
      <c r="AP159" s="5"/>
      <c r="AQ159" s="5"/>
      <c r="AS159" s="5"/>
    </row>
    <row r="160" spans="5:45" x14ac:dyDescent="0.25">
      <c r="E160" s="2"/>
      <c r="F160" s="3"/>
      <c r="G160" s="3"/>
      <c r="H160" s="3"/>
      <c r="J160" s="10"/>
      <c r="AI160" s="7"/>
      <c r="AJ160" s="5"/>
      <c r="AK160" s="5"/>
      <c r="AL160" s="5"/>
      <c r="AM160" s="7"/>
      <c r="AN160" s="5"/>
      <c r="AO160" s="7"/>
      <c r="AP160" s="5"/>
      <c r="AQ160" s="5"/>
      <c r="AS160" s="5"/>
    </row>
    <row r="161" spans="5:45" x14ac:dyDescent="0.25">
      <c r="E161" s="2"/>
      <c r="F161" s="3"/>
      <c r="G161" s="3"/>
      <c r="H161" s="3"/>
      <c r="J161" s="10"/>
      <c r="AI161" s="7"/>
      <c r="AJ161" s="5"/>
      <c r="AK161" s="5"/>
      <c r="AL161" s="5"/>
      <c r="AM161" s="7"/>
      <c r="AN161" s="5"/>
      <c r="AO161" s="7"/>
      <c r="AP161" s="5"/>
      <c r="AQ161" s="5"/>
      <c r="AS161" s="5"/>
    </row>
    <row r="162" spans="5:45" x14ac:dyDescent="0.25">
      <c r="E162" s="2"/>
      <c r="F162" s="3"/>
      <c r="G162" s="3"/>
      <c r="H162" s="3"/>
      <c r="J162" s="10"/>
      <c r="AI162" s="7"/>
      <c r="AJ162" s="5"/>
      <c r="AK162" s="5"/>
      <c r="AL162" s="5"/>
      <c r="AM162" s="7"/>
      <c r="AN162" s="5"/>
      <c r="AO162" s="7"/>
      <c r="AP162" s="5"/>
      <c r="AQ162" s="5"/>
      <c r="AS162" s="5"/>
    </row>
    <row r="163" spans="5:45" x14ac:dyDescent="0.25">
      <c r="E163" s="2"/>
      <c r="F163" s="3"/>
      <c r="G163" s="3"/>
      <c r="H163" s="3"/>
      <c r="J163" s="10"/>
      <c r="AI163" s="7"/>
      <c r="AJ163" s="5"/>
      <c r="AK163" s="5"/>
      <c r="AL163" s="5"/>
      <c r="AM163" s="7"/>
      <c r="AN163" s="5"/>
      <c r="AO163" s="7"/>
      <c r="AP163" s="5"/>
      <c r="AQ163" s="5"/>
      <c r="AS163" s="5"/>
    </row>
    <row r="164" spans="5:45" x14ac:dyDescent="0.25">
      <c r="E164" s="2"/>
      <c r="F164" s="3"/>
      <c r="G164" s="3"/>
      <c r="H164" s="3"/>
      <c r="J164" s="10"/>
      <c r="AI164" s="7"/>
      <c r="AJ164" s="5"/>
      <c r="AK164" s="5"/>
      <c r="AL164" s="5"/>
      <c r="AM164" s="7"/>
      <c r="AN164" s="5"/>
      <c r="AO164" s="7"/>
      <c r="AP164" s="5"/>
      <c r="AQ164" s="5"/>
      <c r="AS164" s="5"/>
    </row>
    <row r="165" spans="5:45" x14ac:dyDescent="0.25">
      <c r="E165" s="2"/>
      <c r="F165" s="3"/>
      <c r="G165" s="3"/>
      <c r="H165" s="3"/>
      <c r="J165" s="10"/>
      <c r="AI165" s="7"/>
      <c r="AJ165" s="5"/>
      <c r="AK165" s="5"/>
      <c r="AL165" s="5"/>
      <c r="AM165" s="7"/>
      <c r="AN165" s="5"/>
      <c r="AO165" s="7"/>
      <c r="AP165" s="5"/>
      <c r="AQ165" s="5"/>
      <c r="AS165" s="5"/>
    </row>
    <row r="166" spans="5:45" x14ac:dyDescent="0.25">
      <c r="E166" s="2"/>
      <c r="F166" s="3"/>
      <c r="G166" s="3"/>
      <c r="H166" s="3"/>
      <c r="J166" s="10"/>
      <c r="AI166" s="7"/>
      <c r="AJ166" s="5"/>
      <c r="AK166" s="5"/>
      <c r="AL166" s="5"/>
      <c r="AM166" s="7"/>
      <c r="AN166" s="5"/>
      <c r="AO166" s="7"/>
      <c r="AP166" s="5"/>
      <c r="AQ166" s="5"/>
      <c r="AS166" s="5"/>
    </row>
    <row r="167" spans="5:45" x14ac:dyDescent="0.25">
      <c r="E167" s="2"/>
      <c r="F167" s="3"/>
      <c r="G167" s="3"/>
      <c r="H167" s="3"/>
      <c r="J167" s="10"/>
      <c r="AI167" s="7"/>
      <c r="AJ167" s="5"/>
      <c r="AK167" s="5"/>
      <c r="AL167" s="5"/>
      <c r="AM167" s="7"/>
      <c r="AN167" s="5"/>
      <c r="AO167" s="7"/>
      <c r="AP167" s="5"/>
      <c r="AQ167" s="5"/>
      <c r="AS167" s="5"/>
    </row>
    <row r="168" spans="5:45" x14ac:dyDescent="0.25">
      <c r="E168" s="2"/>
      <c r="F168" s="3"/>
      <c r="G168" s="3"/>
      <c r="H168" s="3"/>
      <c r="J168" s="10"/>
      <c r="AI168" s="7"/>
      <c r="AJ168" s="5"/>
      <c r="AK168" s="5"/>
      <c r="AL168" s="5"/>
      <c r="AM168" s="7"/>
      <c r="AN168" s="5"/>
      <c r="AO168" s="7"/>
      <c r="AP168" s="5"/>
      <c r="AQ168" s="5"/>
      <c r="AS168" s="5"/>
    </row>
    <row r="169" spans="5:45" x14ac:dyDescent="0.25">
      <c r="E169" s="2"/>
      <c r="F169" s="3"/>
      <c r="G169" s="3"/>
      <c r="H169" s="3"/>
      <c r="J169" s="10"/>
      <c r="AI169" s="7"/>
      <c r="AJ169" s="5"/>
      <c r="AK169" s="5"/>
      <c r="AL169" s="5"/>
      <c r="AM169" s="7"/>
      <c r="AN169" s="5"/>
      <c r="AO169" s="7"/>
      <c r="AP169" s="5"/>
      <c r="AQ169" s="5"/>
      <c r="AS169" s="5"/>
    </row>
    <row r="170" spans="5:45" x14ac:dyDescent="0.25">
      <c r="E170" s="2"/>
      <c r="F170" s="3"/>
      <c r="G170" s="3"/>
      <c r="H170" s="3"/>
      <c r="J170" s="10"/>
      <c r="AI170" s="7"/>
      <c r="AJ170" s="5"/>
      <c r="AK170" s="5"/>
      <c r="AL170" s="5"/>
      <c r="AM170" s="7"/>
      <c r="AN170" s="5"/>
      <c r="AO170" s="7"/>
      <c r="AP170" s="5"/>
      <c r="AQ170" s="5"/>
      <c r="AS170" s="5"/>
    </row>
    <row r="171" spans="5:45" x14ac:dyDescent="0.25">
      <c r="E171" s="2"/>
      <c r="F171" s="3"/>
      <c r="G171" s="3"/>
      <c r="H171" s="3"/>
      <c r="J171" s="10"/>
      <c r="AI171" s="7"/>
      <c r="AJ171" s="5"/>
      <c r="AK171" s="5"/>
      <c r="AL171" s="5"/>
      <c r="AM171" s="7"/>
      <c r="AN171" s="5"/>
      <c r="AO171" s="7"/>
      <c r="AP171" s="5"/>
      <c r="AQ171" s="5"/>
      <c r="AS171" s="5"/>
    </row>
    <row r="172" spans="5:45" x14ac:dyDescent="0.25">
      <c r="E172" s="2"/>
      <c r="F172" s="3"/>
      <c r="G172" s="3"/>
      <c r="H172" s="3"/>
      <c r="J172" s="10"/>
      <c r="AI172" s="7"/>
      <c r="AJ172" s="5"/>
      <c r="AK172" s="5"/>
      <c r="AL172" s="5"/>
      <c r="AM172" s="7"/>
      <c r="AN172" s="5"/>
      <c r="AO172" s="7"/>
      <c r="AP172" s="5"/>
      <c r="AQ172" s="5"/>
      <c r="AS172" s="5"/>
    </row>
    <row r="173" spans="5:45" x14ac:dyDescent="0.25">
      <c r="E173" s="2"/>
      <c r="F173" s="3"/>
      <c r="G173" s="3"/>
      <c r="H173" s="3"/>
      <c r="J173" s="10"/>
      <c r="AI173" s="7"/>
      <c r="AJ173" s="5"/>
      <c r="AK173" s="5"/>
      <c r="AL173" s="5"/>
      <c r="AM173" s="7"/>
      <c r="AN173" s="5"/>
      <c r="AO173" s="7"/>
      <c r="AP173" s="5"/>
      <c r="AQ173" s="5"/>
      <c r="AS173" s="5"/>
    </row>
    <row r="174" spans="5:45" x14ac:dyDescent="0.25">
      <c r="E174" s="2"/>
      <c r="F174" s="3"/>
      <c r="G174" s="3"/>
      <c r="H174" s="3"/>
      <c r="J174" s="10"/>
      <c r="AI174" s="7"/>
      <c r="AJ174" s="5"/>
      <c r="AK174" s="5"/>
      <c r="AL174" s="5"/>
      <c r="AM174" s="7"/>
      <c r="AN174" s="5"/>
      <c r="AO174" s="7"/>
      <c r="AP174" s="5"/>
      <c r="AQ174" s="5"/>
      <c r="AS174" s="5"/>
    </row>
    <row r="175" spans="5:45" x14ac:dyDescent="0.25">
      <c r="E175" s="2"/>
      <c r="F175" s="3"/>
      <c r="G175" s="3"/>
      <c r="H175" s="3"/>
      <c r="J175" s="10"/>
      <c r="AI175" s="7"/>
      <c r="AJ175" s="5"/>
      <c r="AK175" s="5"/>
      <c r="AL175" s="5"/>
      <c r="AM175" s="7"/>
      <c r="AN175" s="5"/>
      <c r="AO175" s="7"/>
      <c r="AP175" s="5"/>
      <c r="AQ175" s="5"/>
      <c r="AS175" s="5"/>
    </row>
    <row r="176" spans="5:45" x14ac:dyDescent="0.25">
      <c r="E176" s="2"/>
      <c r="F176" s="3"/>
      <c r="G176" s="3"/>
      <c r="H176" s="3"/>
      <c r="J176" s="10"/>
      <c r="AI176" s="7"/>
      <c r="AJ176" s="5"/>
      <c r="AK176" s="5"/>
      <c r="AL176" s="5"/>
      <c r="AM176" s="7"/>
      <c r="AN176" s="5"/>
      <c r="AO176" s="7"/>
      <c r="AP176" s="5"/>
      <c r="AQ176" s="5"/>
      <c r="AS176" s="5"/>
    </row>
    <row r="177" spans="5:45" x14ac:dyDescent="0.25">
      <c r="E177" s="2"/>
      <c r="F177" s="3"/>
      <c r="G177" s="3"/>
      <c r="H177" s="3"/>
      <c r="J177" s="10"/>
      <c r="AI177" s="7"/>
      <c r="AJ177" s="5"/>
      <c r="AK177" s="5"/>
      <c r="AL177" s="5"/>
      <c r="AM177" s="7"/>
      <c r="AN177" s="5"/>
      <c r="AO177" s="7"/>
      <c r="AP177" s="5"/>
      <c r="AQ177" s="5"/>
      <c r="AS177" s="5"/>
    </row>
    <row r="178" spans="5:45" x14ac:dyDescent="0.25">
      <c r="E178" s="2"/>
      <c r="F178" s="3"/>
      <c r="G178" s="3"/>
      <c r="H178" s="3"/>
      <c r="J178" s="10"/>
      <c r="AI178" s="7"/>
      <c r="AJ178" s="5"/>
      <c r="AK178" s="5"/>
      <c r="AL178" s="5"/>
      <c r="AM178" s="7"/>
      <c r="AN178" s="5"/>
      <c r="AO178" s="7"/>
      <c r="AP178" s="5"/>
      <c r="AQ178" s="5"/>
      <c r="AS178" s="5"/>
    </row>
    <row r="179" spans="5:45" x14ac:dyDescent="0.25">
      <c r="E179" s="2"/>
      <c r="F179" s="3"/>
      <c r="G179" s="3"/>
      <c r="H179" s="3"/>
      <c r="J179" s="10"/>
      <c r="AI179" s="7"/>
      <c r="AJ179" s="5"/>
      <c r="AK179" s="5"/>
      <c r="AL179" s="5"/>
      <c r="AM179" s="7"/>
      <c r="AN179" s="5"/>
      <c r="AO179" s="7"/>
      <c r="AP179" s="5"/>
      <c r="AQ179" s="5"/>
      <c r="AS179" s="5"/>
    </row>
    <row r="180" spans="5:45" x14ac:dyDescent="0.25">
      <c r="E180" s="2"/>
      <c r="F180" s="3"/>
      <c r="G180" s="3"/>
      <c r="H180" s="3"/>
      <c r="J180" s="10"/>
      <c r="AI180" s="7"/>
      <c r="AJ180" s="5"/>
      <c r="AK180" s="5"/>
      <c r="AL180" s="5"/>
      <c r="AM180" s="7"/>
      <c r="AN180" s="5"/>
      <c r="AO180" s="7"/>
      <c r="AP180" s="5"/>
      <c r="AQ180" s="5"/>
      <c r="AS180" s="5"/>
    </row>
    <row r="181" spans="5:45" x14ac:dyDescent="0.25">
      <c r="E181" s="2"/>
      <c r="F181" s="3"/>
      <c r="G181" s="3"/>
      <c r="H181" s="3"/>
      <c r="J181" s="10"/>
      <c r="AI181" s="7"/>
      <c r="AJ181" s="5"/>
      <c r="AK181" s="5"/>
      <c r="AL181" s="5"/>
      <c r="AM181" s="7"/>
      <c r="AN181" s="5"/>
      <c r="AO181" s="7"/>
      <c r="AP181" s="5"/>
      <c r="AQ181" s="5"/>
      <c r="AS181" s="5"/>
    </row>
    <row r="182" spans="5:45" x14ac:dyDescent="0.25">
      <c r="E182" s="2"/>
      <c r="F182" s="3"/>
      <c r="G182" s="3"/>
      <c r="H182" s="3"/>
      <c r="J182" s="10"/>
      <c r="AI182" s="7"/>
      <c r="AJ182" s="5"/>
      <c r="AK182" s="5"/>
      <c r="AL182" s="5"/>
      <c r="AM182" s="7"/>
      <c r="AN182" s="5"/>
      <c r="AO182" s="7"/>
      <c r="AP182" s="5"/>
      <c r="AQ182" s="5"/>
      <c r="AS182" s="5"/>
    </row>
    <row r="183" spans="5:45" x14ac:dyDescent="0.25">
      <c r="E183" s="2"/>
      <c r="F183" s="3"/>
      <c r="G183" s="3"/>
      <c r="H183" s="3"/>
      <c r="J183" s="10"/>
      <c r="AI183" s="7"/>
      <c r="AJ183" s="5"/>
      <c r="AK183" s="5"/>
      <c r="AL183" s="5"/>
      <c r="AM183" s="7"/>
      <c r="AN183" s="5"/>
      <c r="AO183" s="7"/>
      <c r="AP183" s="5"/>
      <c r="AQ183" s="5"/>
      <c r="AS183" s="5"/>
    </row>
    <row r="184" spans="5:45" x14ac:dyDescent="0.25">
      <c r="E184" s="2"/>
      <c r="F184" s="3"/>
      <c r="G184" s="3"/>
      <c r="H184" s="3"/>
      <c r="J184" s="10"/>
      <c r="AI184" s="7"/>
      <c r="AJ184" s="5"/>
      <c r="AK184" s="5"/>
      <c r="AL184" s="5"/>
      <c r="AM184" s="7"/>
      <c r="AN184" s="5"/>
      <c r="AO184" s="7"/>
      <c r="AP184" s="5"/>
      <c r="AQ184" s="5"/>
      <c r="AS184" s="5"/>
    </row>
    <row r="185" spans="5:45" x14ac:dyDescent="0.25">
      <c r="E185" s="2"/>
      <c r="F185" s="3"/>
      <c r="G185" s="3"/>
      <c r="H185" s="3"/>
      <c r="J185" s="10"/>
      <c r="AI185" s="7"/>
      <c r="AJ185" s="5"/>
      <c r="AK185" s="5"/>
      <c r="AL185" s="5"/>
      <c r="AM185" s="7"/>
      <c r="AN185" s="5"/>
      <c r="AO185" s="7"/>
      <c r="AP185" s="5"/>
      <c r="AQ185" s="5"/>
      <c r="AS185" s="5"/>
    </row>
    <row r="186" spans="5:45" x14ac:dyDescent="0.25">
      <c r="E186" s="2"/>
      <c r="F186" s="3"/>
      <c r="G186" s="3"/>
      <c r="H186" s="3"/>
      <c r="J186" s="10"/>
      <c r="AI186" s="7"/>
      <c r="AJ186" s="5"/>
      <c r="AK186" s="5"/>
      <c r="AL186" s="5"/>
      <c r="AM186" s="7"/>
      <c r="AN186" s="5"/>
      <c r="AO186" s="7"/>
      <c r="AP186" s="5"/>
      <c r="AQ186" s="5"/>
      <c r="AS186" s="5"/>
    </row>
    <row r="187" spans="5:45" x14ac:dyDescent="0.25">
      <c r="E187" s="2"/>
      <c r="F187" s="3"/>
      <c r="G187" s="3"/>
      <c r="H187" s="3"/>
      <c r="J187" s="10"/>
      <c r="AI187" s="7"/>
      <c r="AJ187" s="5"/>
      <c r="AK187" s="5"/>
      <c r="AL187" s="5"/>
      <c r="AM187" s="7"/>
      <c r="AN187" s="5"/>
      <c r="AO187" s="7"/>
      <c r="AP187" s="5"/>
      <c r="AQ187" s="5"/>
      <c r="AS187" s="5"/>
    </row>
    <row r="188" spans="5:45" x14ac:dyDescent="0.25">
      <c r="E188" s="2"/>
      <c r="F188" s="3"/>
      <c r="G188" s="3"/>
      <c r="H188" s="3"/>
      <c r="J188" s="10"/>
      <c r="AI188" s="7"/>
      <c r="AJ188" s="5"/>
      <c r="AK188" s="5"/>
      <c r="AL188" s="5"/>
      <c r="AM188" s="7"/>
      <c r="AN188" s="5"/>
      <c r="AO188" s="7"/>
      <c r="AP188" s="5"/>
      <c r="AQ188" s="5"/>
      <c r="AS188" s="5"/>
    </row>
    <row r="189" spans="5:45" x14ac:dyDescent="0.25">
      <c r="E189" s="2"/>
      <c r="F189" s="3"/>
      <c r="G189" s="3"/>
      <c r="H189" s="3"/>
      <c r="J189" s="10"/>
      <c r="AI189" s="7"/>
      <c r="AJ189" s="5"/>
      <c r="AK189" s="5"/>
      <c r="AL189" s="5"/>
      <c r="AM189" s="7"/>
      <c r="AN189" s="5"/>
      <c r="AO189" s="7"/>
      <c r="AP189" s="5"/>
      <c r="AQ189" s="5"/>
      <c r="AS189" s="5"/>
    </row>
    <row r="190" spans="5:45" x14ac:dyDescent="0.25">
      <c r="E190" s="2"/>
      <c r="F190" s="3"/>
      <c r="G190" s="3"/>
      <c r="H190" s="3"/>
      <c r="J190" s="10"/>
      <c r="AI190" s="7"/>
      <c r="AJ190" s="5"/>
      <c r="AK190" s="5"/>
      <c r="AL190" s="5"/>
      <c r="AM190" s="7"/>
      <c r="AN190" s="5"/>
      <c r="AO190" s="7"/>
      <c r="AP190" s="5"/>
      <c r="AQ190" s="5"/>
      <c r="AS190" s="5"/>
    </row>
    <row r="191" spans="5:45" x14ac:dyDescent="0.25">
      <c r="E191" s="2"/>
      <c r="F191" s="3"/>
      <c r="G191" s="3"/>
      <c r="H191" s="3"/>
      <c r="J191" s="10"/>
      <c r="AI191" s="7"/>
      <c r="AJ191" s="5"/>
      <c r="AK191" s="5"/>
      <c r="AL191" s="5"/>
      <c r="AM191" s="7"/>
      <c r="AN191" s="5"/>
      <c r="AO191" s="7"/>
      <c r="AP191" s="5"/>
      <c r="AQ191" s="5"/>
      <c r="AS191" s="5"/>
    </row>
    <row r="192" spans="5:45" x14ac:dyDescent="0.25">
      <c r="E192" s="2"/>
      <c r="F192" s="3"/>
      <c r="G192" s="3"/>
      <c r="H192" s="3"/>
      <c r="J192" s="10"/>
      <c r="AI192" s="7"/>
      <c r="AJ192" s="5"/>
      <c r="AK192" s="5"/>
      <c r="AL192" s="5"/>
      <c r="AM192" s="7"/>
      <c r="AN192" s="5"/>
      <c r="AO192" s="7"/>
      <c r="AP192" s="5"/>
      <c r="AQ192" s="5"/>
      <c r="AS192" s="5"/>
    </row>
    <row r="193" spans="5:45" x14ac:dyDescent="0.25">
      <c r="E193" s="2"/>
      <c r="F193" s="3"/>
      <c r="G193" s="3"/>
      <c r="H193" s="3"/>
      <c r="J193" s="10"/>
      <c r="AI193" s="7"/>
      <c r="AJ193" s="5"/>
      <c r="AK193" s="5"/>
      <c r="AL193" s="5"/>
      <c r="AM193" s="7"/>
      <c r="AN193" s="5"/>
      <c r="AO193" s="7"/>
      <c r="AP193" s="5"/>
      <c r="AQ193" s="5"/>
      <c r="AS193" s="5"/>
    </row>
    <row r="194" spans="5:45" x14ac:dyDescent="0.25">
      <c r="E194" s="2"/>
      <c r="F194" s="3"/>
      <c r="G194" s="3"/>
      <c r="H194" s="3"/>
      <c r="J194" s="10"/>
      <c r="AI194" s="7"/>
      <c r="AJ194" s="5"/>
      <c r="AK194" s="5"/>
      <c r="AL194" s="5"/>
      <c r="AM194" s="7"/>
      <c r="AN194" s="5"/>
      <c r="AO194" s="7"/>
      <c r="AP194" s="5"/>
      <c r="AQ194" s="5"/>
      <c r="AS194" s="5"/>
    </row>
    <row r="195" spans="5:45" x14ac:dyDescent="0.25">
      <c r="E195" s="2"/>
      <c r="F195" s="3"/>
      <c r="G195" s="3"/>
      <c r="H195" s="3"/>
      <c r="J195" s="10"/>
      <c r="AI195" s="7"/>
      <c r="AJ195" s="5"/>
      <c r="AK195" s="5"/>
      <c r="AL195" s="5"/>
      <c r="AM195" s="7"/>
      <c r="AN195" s="5"/>
      <c r="AO195" s="7"/>
      <c r="AP195" s="5"/>
      <c r="AQ195" s="5"/>
      <c r="AS195" s="5"/>
    </row>
    <row r="196" spans="5:45" x14ac:dyDescent="0.25">
      <c r="E196" s="2"/>
      <c r="F196" s="3"/>
      <c r="G196" s="3"/>
      <c r="H196" s="3"/>
      <c r="J196" s="10"/>
      <c r="AI196" s="7"/>
      <c r="AJ196" s="5"/>
      <c r="AK196" s="5"/>
      <c r="AL196" s="5"/>
      <c r="AM196" s="7"/>
      <c r="AN196" s="5"/>
      <c r="AO196" s="7"/>
      <c r="AP196" s="5"/>
      <c r="AQ196" s="5"/>
      <c r="AS196" s="5"/>
    </row>
    <row r="197" spans="5:45" x14ac:dyDescent="0.25">
      <c r="E197" s="2"/>
      <c r="F197" s="3"/>
      <c r="G197" s="3"/>
      <c r="H197" s="3"/>
      <c r="J197" s="10"/>
      <c r="AI197" s="7"/>
      <c r="AJ197" s="5"/>
      <c r="AK197" s="5"/>
      <c r="AL197" s="5"/>
      <c r="AM197" s="7"/>
      <c r="AN197" s="5"/>
      <c r="AO197" s="7"/>
      <c r="AP197" s="5"/>
      <c r="AQ197" s="5"/>
      <c r="AS197" s="5"/>
    </row>
    <row r="198" spans="5:45" x14ac:dyDescent="0.25">
      <c r="E198" s="2"/>
      <c r="F198" s="3"/>
      <c r="G198" s="3"/>
      <c r="H198" s="3"/>
      <c r="J198" s="10"/>
      <c r="AI198" s="7"/>
      <c r="AJ198" s="5"/>
      <c r="AK198" s="5"/>
      <c r="AL198" s="5"/>
      <c r="AM198" s="7"/>
      <c r="AN198" s="5"/>
      <c r="AO198" s="7"/>
      <c r="AP198" s="5"/>
      <c r="AQ198" s="5"/>
      <c r="AS198" s="5"/>
    </row>
    <row r="199" spans="5:45" x14ac:dyDescent="0.25">
      <c r="E199" s="2"/>
      <c r="F199" s="3"/>
      <c r="G199" s="3"/>
      <c r="H199" s="3"/>
      <c r="J199" s="10"/>
      <c r="AI199" s="7"/>
      <c r="AJ199" s="5"/>
      <c r="AK199" s="5"/>
      <c r="AL199" s="5"/>
      <c r="AM199" s="7"/>
      <c r="AN199" s="5"/>
      <c r="AO199" s="7"/>
      <c r="AP199" s="5"/>
      <c r="AQ199" s="5"/>
      <c r="AS199" s="5"/>
    </row>
    <row r="200" spans="5:45" x14ac:dyDescent="0.25">
      <c r="E200" s="2"/>
      <c r="F200" s="3"/>
      <c r="G200" s="3"/>
      <c r="H200" s="3"/>
      <c r="J200" s="10"/>
      <c r="AI200" s="7"/>
      <c r="AJ200" s="5"/>
      <c r="AK200" s="5"/>
      <c r="AL200" s="5"/>
      <c r="AM200" s="7"/>
      <c r="AN200" s="5"/>
      <c r="AO200" s="7"/>
      <c r="AP200" s="5"/>
      <c r="AQ200" s="5"/>
      <c r="AS200" s="5"/>
    </row>
    <row r="201" spans="5:45" x14ac:dyDescent="0.25">
      <c r="E201" s="2"/>
      <c r="F201" s="3"/>
      <c r="G201" s="3"/>
      <c r="H201" s="3"/>
      <c r="J201" s="10"/>
      <c r="AI201" s="7"/>
      <c r="AJ201" s="5"/>
      <c r="AK201" s="5"/>
      <c r="AL201" s="5"/>
      <c r="AM201" s="7"/>
      <c r="AN201" s="5"/>
      <c r="AO201" s="7"/>
      <c r="AP201" s="5"/>
      <c r="AQ201" s="5"/>
      <c r="AS201" s="5"/>
    </row>
    <row r="202" spans="5:45" x14ac:dyDescent="0.25">
      <c r="E202" s="2"/>
      <c r="F202" s="3"/>
      <c r="G202" s="3"/>
      <c r="H202" s="3"/>
      <c r="J202" s="10"/>
      <c r="AI202" s="7"/>
      <c r="AJ202" s="5"/>
      <c r="AK202" s="5"/>
      <c r="AL202" s="5"/>
      <c r="AM202" s="7"/>
      <c r="AN202" s="5"/>
      <c r="AO202" s="7"/>
      <c r="AP202" s="5"/>
      <c r="AQ202" s="5"/>
      <c r="AS202" s="5"/>
    </row>
    <row r="203" spans="5:45" x14ac:dyDescent="0.25">
      <c r="E203" s="2"/>
      <c r="F203" s="3"/>
      <c r="G203" s="3"/>
      <c r="H203" s="3"/>
      <c r="J203" s="10"/>
      <c r="AI203" s="7"/>
      <c r="AJ203" s="5"/>
      <c r="AK203" s="5"/>
      <c r="AL203" s="5"/>
      <c r="AM203" s="7"/>
      <c r="AN203" s="5"/>
      <c r="AO203" s="7"/>
      <c r="AP203" s="5"/>
      <c r="AQ203" s="5"/>
      <c r="AS203" s="5"/>
    </row>
    <row r="204" spans="5:45" x14ac:dyDescent="0.25">
      <c r="E204" s="2"/>
      <c r="F204" s="3"/>
      <c r="G204" s="3"/>
      <c r="H204" s="3"/>
      <c r="J204" s="10"/>
      <c r="AI204" s="7"/>
      <c r="AJ204" s="5"/>
      <c r="AK204" s="5"/>
      <c r="AL204" s="5"/>
      <c r="AM204" s="7"/>
      <c r="AN204" s="5"/>
      <c r="AO204" s="7"/>
      <c r="AP204" s="5"/>
      <c r="AQ204" s="5"/>
      <c r="AS204" s="5"/>
    </row>
    <row r="205" spans="5:45" x14ac:dyDescent="0.25">
      <c r="E205" s="2"/>
      <c r="F205" s="3"/>
      <c r="G205" s="3"/>
      <c r="H205" s="3"/>
      <c r="J205" s="10"/>
      <c r="AI205" s="7"/>
      <c r="AJ205" s="5"/>
      <c r="AK205" s="5"/>
      <c r="AL205" s="5"/>
      <c r="AM205" s="7"/>
      <c r="AN205" s="5"/>
      <c r="AO205" s="7"/>
      <c r="AP205" s="5"/>
      <c r="AQ205" s="5"/>
      <c r="AS205" s="5"/>
    </row>
    <row r="206" spans="5:45" x14ac:dyDescent="0.25">
      <c r="E206" s="2"/>
      <c r="F206" s="3"/>
      <c r="G206" s="3"/>
      <c r="H206" s="3"/>
      <c r="J206" s="10"/>
      <c r="AI206" s="7"/>
      <c r="AJ206" s="5"/>
      <c r="AK206" s="5"/>
      <c r="AL206" s="5"/>
      <c r="AM206" s="7"/>
      <c r="AN206" s="5"/>
      <c r="AO206" s="7"/>
      <c r="AP206" s="5"/>
      <c r="AQ206" s="5"/>
      <c r="AS206" s="5"/>
    </row>
    <row r="207" spans="5:45" x14ac:dyDescent="0.25">
      <c r="E207" s="2"/>
      <c r="F207" s="3"/>
      <c r="G207" s="3"/>
      <c r="H207" s="3"/>
      <c r="J207" s="10"/>
      <c r="AI207" s="7"/>
      <c r="AJ207" s="5"/>
      <c r="AK207" s="5"/>
      <c r="AL207" s="5"/>
      <c r="AM207" s="7"/>
      <c r="AN207" s="5"/>
      <c r="AO207" s="7"/>
      <c r="AP207" s="5"/>
      <c r="AQ207" s="5"/>
      <c r="AS207" s="5"/>
    </row>
    <row r="208" spans="5:45" x14ac:dyDescent="0.25">
      <c r="E208" s="2"/>
      <c r="F208" s="3"/>
      <c r="G208" s="3"/>
      <c r="H208" s="3"/>
      <c r="J208" s="10"/>
      <c r="AI208" s="7"/>
      <c r="AJ208" s="5"/>
      <c r="AK208" s="5"/>
      <c r="AL208" s="5"/>
      <c r="AM208" s="7"/>
      <c r="AN208" s="5"/>
      <c r="AO208" s="7"/>
      <c r="AP208" s="5"/>
      <c r="AQ208" s="5"/>
      <c r="AS208" s="5"/>
    </row>
    <row r="209" spans="5:45" x14ac:dyDescent="0.25">
      <c r="E209" s="2"/>
      <c r="F209" s="3"/>
      <c r="G209" s="3"/>
      <c r="H209" s="3"/>
      <c r="J209" s="10"/>
      <c r="AI209" s="7"/>
      <c r="AJ209" s="5"/>
      <c r="AK209" s="5"/>
      <c r="AL209" s="5"/>
      <c r="AM209" s="7"/>
      <c r="AN209" s="5"/>
      <c r="AO209" s="7"/>
      <c r="AP209" s="5"/>
      <c r="AQ209" s="5"/>
      <c r="AS209" s="5"/>
    </row>
    <row r="210" spans="5:45" x14ac:dyDescent="0.25">
      <c r="E210" s="2"/>
      <c r="F210" s="3"/>
      <c r="G210" s="3"/>
      <c r="H210" s="3"/>
      <c r="J210" s="10"/>
      <c r="AI210" s="7"/>
      <c r="AJ210" s="5"/>
      <c r="AK210" s="5"/>
      <c r="AL210" s="5"/>
      <c r="AM210" s="7"/>
      <c r="AN210" s="5"/>
      <c r="AO210" s="7"/>
      <c r="AP210" s="5"/>
      <c r="AQ210" s="5"/>
      <c r="AS210" s="5"/>
    </row>
    <row r="211" spans="5:45" x14ac:dyDescent="0.25">
      <c r="E211" s="2"/>
      <c r="F211" s="3"/>
      <c r="G211" s="3"/>
      <c r="H211" s="3"/>
      <c r="J211" s="10"/>
      <c r="AI211" s="7"/>
      <c r="AJ211" s="5"/>
      <c r="AK211" s="5"/>
      <c r="AL211" s="5"/>
      <c r="AM211" s="7"/>
      <c r="AN211" s="5"/>
      <c r="AO211" s="7"/>
      <c r="AP211" s="5"/>
      <c r="AQ211" s="5"/>
      <c r="AS211" s="5"/>
    </row>
    <row r="212" spans="5:45" x14ac:dyDescent="0.25">
      <c r="E212" s="2"/>
      <c r="F212" s="3"/>
      <c r="G212" s="3"/>
      <c r="H212" s="3"/>
      <c r="J212" s="10"/>
      <c r="AI212" s="7"/>
      <c r="AJ212" s="5"/>
      <c r="AK212" s="5"/>
      <c r="AL212" s="5"/>
      <c r="AM212" s="7"/>
      <c r="AN212" s="5"/>
      <c r="AO212" s="7"/>
      <c r="AP212" s="5"/>
      <c r="AQ212" s="5"/>
      <c r="AS212" s="5"/>
    </row>
    <row r="213" spans="5:45" x14ac:dyDescent="0.25">
      <c r="E213" s="2"/>
      <c r="F213" s="3"/>
      <c r="G213" s="3"/>
      <c r="H213" s="3"/>
      <c r="J213" s="10"/>
      <c r="AI213" s="7"/>
      <c r="AJ213" s="5"/>
      <c r="AK213" s="5"/>
      <c r="AL213" s="5"/>
      <c r="AM213" s="7"/>
      <c r="AN213" s="5"/>
      <c r="AO213" s="7"/>
      <c r="AP213" s="5"/>
      <c r="AQ213" s="5"/>
      <c r="AS213" s="5"/>
    </row>
    <row r="214" spans="5:45" x14ac:dyDescent="0.25">
      <c r="E214" s="2"/>
      <c r="F214" s="3"/>
      <c r="G214" s="3"/>
      <c r="H214" s="3"/>
      <c r="J214" s="10"/>
      <c r="AI214" s="7"/>
      <c r="AJ214" s="5"/>
      <c r="AK214" s="5"/>
      <c r="AL214" s="5"/>
      <c r="AM214" s="7"/>
      <c r="AN214" s="5"/>
      <c r="AO214" s="7"/>
      <c r="AP214" s="5"/>
      <c r="AQ214" s="5"/>
      <c r="AS214" s="5"/>
    </row>
    <row r="215" spans="5:45" x14ac:dyDescent="0.25">
      <c r="E215" s="2"/>
      <c r="F215" s="3"/>
      <c r="G215" s="3"/>
      <c r="H215" s="3"/>
      <c r="J215" s="10"/>
      <c r="AI215" s="7"/>
      <c r="AJ215" s="5"/>
      <c r="AK215" s="5"/>
      <c r="AL215" s="5"/>
      <c r="AM215" s="7"/>
      <c r="AN215" s="5"/>
      <c r="AO215" s="7"/>
      <c r="AP215" s="5"/>
      <c r="AQ215" s="5"/>
      <c r="AS215" s="5"/>
    </row>
    <row r="216" spans="5:45" x14ac:dyDescent="0.25">
      <c r="E216" s="2"/>
      <c r="F216" s="3"/>
      <c r="G216" s="3"/>
      <c r="H216" s="3"/>
      <c r="J216" s="10"/>
      <c r="AI216" s="7"/>
      <c r="AJ216" s="5"/>
      <c r="AK216" s="5"/>
      <c r="AL216" s="5"/>
      <c r="AM216" s="7"/>
      <c r="AN216" s="5"/>
      <c r="AO216" s="7"/>
      <c r="AP216" s="5"/>
      <c r="AQ216" s="5"/>
      <c r="AS216" s="5"/>
    </row>
    <row r="217" spans="5:45" x14ac:dyDescent="0.25">
      <c r="E217" s="2"/>
      <c r="F217" s="3"/>
      <c r="G217" s="3"/>
      <c r="H217" s="3"/>
      <c r="J217" s="10"/>
      <c r="AI217" s="7"/>
      <c r="AJ217" s="5"/>
      <c r="AK217" s="5"/>
      <c r="AL217" s="5"/>
      <c r="AM217" s="7"/>
      <c r="AN217" s="5"/>
      <c r="AO217" s="7"/>
      <c r="AP217" s="5"/>
      <c r="AQ217" s="5"/>
      <c r="AS217" s="5"/>
    </row>
    <row r="218" spans="5:45" x14ac:dyDescent="0.25">
      <c r="E218" s="2"/>
      <c r="F218" s="3"/>
      <c r="G218" s="3"/>
      <c r="H218" s="3"/>
      <c r="J218" s="10"/>
      <c r="AI218" s="7"/>
      <c r="AJ218" s="5"/>
      <c r="AK218" s="5"/>
      <c r="AL218" s="5"/>
      <c r="AM218" s="7"/>
      <c r="AN218" s="5"/>
      <c r="AO218" s="7"/>
      <c r="AP218" s="5"/>
      <c r="AQ218" s="5"/>
      <c r="AS218" s="5"/>
    </row>
    <row r="219" spans="5:45" x14ac:dyDescent="0.25">
      <c r="E219" s="2"/>
      <c r="F219" s="3"/>
      <c r="G219" s="3"/>
      <c r="H219" s="3"/>
      <c r="J219" s="10"/>
      <c r="AI219" s="7"/>
      <c r="AJ219" s="5"/>
      <c r="AK219" s="5"/>
      <c r="AL219" s="5"/>
      <c r="AM219" s="7"/>
      <c r="AN219" s="5"/>
      <c r="AO219" s="7"/>
      <c r="AP219" s="5"/>
      <c r="AQ219" s="5"/>
      <c r="AS219" s="5"/>
    </row>
    <row r="220" spans="5:45" x14ac:dyDescent="0.25">
      <c r="E220" s="2"/>
      <c r="F220" s="3"/>
      <c r="G220" s="3"/>
      <c r="H220" s="3"/>
      <c r="J220" s="10"/>
      <c r="AI220" s="7"/>
      <c r="AJ220" s="5"/>
      <c r="AK220" s="5"/>
      <c r="AL220" s="5"/>
      <c r="AM220" s="7"/>
      <c r="AN220" s="5"/>
      <c r="AO220" s="7"/>
      <c r="AP220" s="5"/>
      <c r="AQ220" s="5"/>
      <c r="AS220" s="5"/>
    </row>
    <row r="221" spans="5:45" x14ac:dyDescent="0.25">
      <c r="E221" s="2"/>
      <c r="F221" s="3"/>
      <c r="G221" s="3"/>
      <c r="H221" s="3"/>
      <c r="J221" s="10"/>
      <c r="AI221" s="7"/>
      <c r="AJ221" s="5"/>
      <c r="AK221" s="5"/>
      <c r="AL221" s="5"/>
      <c r="AM221" s="7"/>
      <c r="AN221" s="5"/>
      <c r="AO221" s="7"/>
      <c r="AP221" s="5"/>
      <c r="AQ221" s="5"/>
      <c r="AS221" s="5"/>
    </row>
    <row r="222" spans="5:45" x14ac:dyDescent="0.25">
      <c r="E222" s="2"/>
      <c r="F222" s="3"/>
      <c r="G222" s="3"/>
      <c r="H222" s="3"/>
      <c r="J222" s="10"/>
      <c r="AI222" s="7"/>
      <c r="AJ222" s="5"/>
      <c r="AK222" s="5"/>
      <c r="AL222" s="5"/>
      <c r="AM222" s="7"/>
      <c r="AN222" s="5"/>
      <c r="AO222" s="7"/>
      <c r="AP222" s="5"/>
      <c r="AQ222" s="5"/>
      <c r="AS222" s="5"/>
    </row>
    <row r="223" spans="5:45" x14ac:dyDescent="0.25">
      <c r="E223" s="2"/>
      <c r="F223" s="3"/>
      <c r="G223" s="3"/>
      <c r="H223" s="3"/>
      <c r="J223" s="10"/>
      <c r="AI223" s="7"/>
      <c r="AJ223" s="5"/>
      <c r="AK223" s="5"/>
      <c r="AL223" s="5"/>
      <c r="AM223" s="7"/>
      <c r="AN223" s="5"/>
      <c r="AO223" s="7"/>
      <c r="AP223" s="5"/>
      <c r="AQ223" s="5"/>
      <c r="AS223" s="5"/>
    </row>
    <row r="224" spans="5:45" x14ac:dyDescent="0.25">
      <c r="E224" s="2"/>
      <c r="F224" s="3"/>
      <c r="G224" s="3"/>
      <c r="H224" s="3"/>
      <c r="J224" s="10"/>
      <c r="AI224" s="7"/>
      <c r="AJ224" s="5"/>
      <c r="AK224" s="5"/>
      <c r="AL224" s="5"/>
      <c r="AM224" s="7"/>
      <c r="AN224" s="5"/>
      <c r="AO224" s="7"/>
      <c r="AP224" s="5"/>
      <c r="AQ224" s="5"/>
      <c r="AS224" s="5"/>
    </row>
    <row r="225" spans="5:45" x14ac:dyDescent="0.25">
      <c r="E225" s="2"/>
      <c r="F225" s="3"/>
      <c r="G225" s="3"/>
      <c r="H225" s="3"/>
      <c r="J225" s="10"/>
      <c r="AI225" s="7"/>
      <c r="AJ225" s="5"/>
      <c r="AK225" s="5"/>
      <c r="AL225" s="5"/>
      <c r="AM225" s="7"/>
      <c r="AN225" s="5"/>
      <c r="AO225" s="7"/>
      <c r="AP225" s="5"/>
      <c r="AQ225" s="5"/>
      <c r="AS225" s="5"/>
    </row>
    <row r="226" spans="5:45" x14ac:dyDescent="0.25">
      <c r="E226" s="2"/>
      <c r="F226" s="3"/>
      <c r="G226" s="3"/>
      <c r="H226" s="3"/>
      <c r="J226" s="10"/>
      <c r="AI226" s="7"/>
      <c r="AJ226" s="5"/>
      <c r="AK226" s="5"/>
      <c r="AL226" s="5"/>
      <c r="AM226" s="7"/>
      <c r="AN226" s="5"/>
      <c r="AO226" s="7"/>
      <c r="AP226" s="5"/>
      <c r="AQ226" s="5"/>
      <c r="AS226" s="5"/>
    </row>
    <row r="227" spans="5:45" x14ac:dyDescent="0.25">
      <c r="E227" s="2"/>
      <c r="F227" s="3"/>
      <c r="G227" s="3"/>
      <c r="H227" s="3"/>
      <c r="J227" s="10"/>
      <c r="AI227" s="7"/>
      <c r="AJ227" s="5"/>
      <c r="AK227" s="5"/>
      <c r="AL227" s="5"/>
      <c r="AM227" s="7"/>
      <c r="AN227" s="5"/>
      <c r="AO227" s="7"/>
      <c r="AP227" s="5"/>
      <c r="AQ227" s="5"/>
      <c r="AS227" s="5"/>
    </row>
    <row r="228" spans="5:45" x14ac:dyDescent="0.25">
      <c r="E228" s="2"/>
      <c r="F228" s="3"/>
      <c r="G228" s="3"/>
      <c r="H228" s="3"/>
      <c r="J228" s="10"/>
      <c r="AI228" s="7"/>
      <c r="AJ228" s="5"/>
      <c r="AK228" s="5"/>
      <c r="AL228" s="5"/>
      <c r="AM228" s="7"/>
      <c r="AN228" s="5"/>
      <c r="AO228" s="7"/>
      <c r="AP228" s="5"/>
      <c r="AQ228" s="5"/>
      <c r="AS228" s="5"/>
    </row>
    <row r="229" spans="5:45" x14ac:dyDescent="0.25">
      <c r="E229" s="2"/>
      <c r="F229" s="3"/>
      <c r="G229" s="3"/>
      <c r="H229" s="3"/>
      <c r="J229" s="10"/>
      <c r="AI229" s="7"/>
      <c r="AJ229" s="5"/>
      <c r="AK229" s="5"/>
      <c r="AL229" s="5"/>
      <c r="AM229" s="7"/>
      <c r="AN229" s="5"/>
      <c r="AO229" s="7"/>
      <c r="AP229" s="5"/>
      <c r="AQ229" s="5"/>
      <c r="AS229" s="5"/>
    </row>
    <row r="230" spans="5:45" x14ac:dyDescent="0.25">
      <c r="E230" s="2"/>
      <c r="F230" s="3"/>
      <c r="G230" s="3"/>
      <c r="H230" s="3"/>
      <c r="J230" s="10"/>
      <c r="AI230" s="7"/>
      <c r="AJ230" s="5"/>
      <c r="AK230" s="5"/>
      <c r="AL230" s="5"/>
      <c r="AM230" s="7"/>
      <c r="AN230" s="5"/>
      <c r="AO230" s="7"/>
      <c r="AP230" s="5"/>
      <c r="AQ230" s="5"/>
      <c r="AS230" s="5"/>
    </row>
    <row r="231" spans="5:45" x14ac:dyDescent="0.25">
      <c r="E231" s="2"/>
      <c r="F231" s="3"/>
      <c r="G231" s="3"/>
      <c r="H231" s="3"/>
      <c r="J231" s="10"/>
      <c r="AI231" s="7"/>
      <c r="AJ231" s="5"/>
      <c r="AK231" s="5"/>
      <c r="AL231" s="5"/>
      <c r="AM231" s="7"/>
      <c r="AN231" s="5"/>
      <c r="AO231" s="7"/>
      <c r="AP231" s="5"/>
      <c r="AQ231" s="5"/>
      <c r="AS231" s="5"/>
    </row>
    <row r="232" spans="5:45" x14ac:dyDescent="0.25">
      <c r="E232" s="2"/>
      <c r="F232" s="3"/>
      <c r="G232" s="3"/>
      <c r="H232" s="3"/>
      <c r="J232" s="10"/>
      <c r="AI232" s="7"/>
      <c r="AJ232" s="5"/>
      <c r="AK232" s="5"/>
      <c r="AL232" s="5"/>
      <c r="AM232" s="7"/>
      <c r="AN232" s="5"/>
      <c r="AO232" s="7"/>
      <c r="AP232" s="5"/>
      <c r="AQ232" s="5"/>
      <c r="AS232" s="5"/>
    </row>
    <row r="233" spans="5:45" x14ac:dyDescent="0.25">
      <c r="E233" s="2"/>
      <c r="F233" s="3"/>
      <c r="G233" s="3"/>
      <c r="H233" s="3"/>
      <c r="J233" s="10"/>
      <c r="AI233" s="7"/>
      <c r="AJ233" s="5"/>
      <c r="AK233" s="5"/>
      <c r="AL233" s="5"/>
      <c r="AM233" s="7"/>
      <c r="AN233" s="5"/>
      <c r="AO233" s="7"/>
      <c r="AP233" s="5"/>
      <c r="AQ233" s="5"/>
      <c r="AS233" s="5"/>
    </row>
    <row r="234" spans="5:45" x14ac:dyDescent="0.25">
      <c r="E234" s="2"/>
      <c r="F234" s="3"/>
      <c r="G234" s="3"/>
      <c r="H234" s="3"/>
      <c r="J234" s="10"/>
      <c r="AI234" s="7"/>
      <c r="AJ234" s="5"/>
      <c r="AK234" s="5"/>
      <c r="AL234" s="5"/>
      <c r="AM234" s="7"/>
      <c r="AN234" s="5"/>
      <c r="AO234" s="7"/>
      <c r="AP234" s="5"/>
      <c r="AQ234" s="5"/>
      <c r="AS234" s="5"/>
    </row>
    <row r="235" spans="5:45" x14ac:dyDescent="0.25">
      <c r="E235" s="2"/>
      <c r="F235" s="3"/>
      <c r="G235" s="3"/>
      <c r="H235" s="3"/>
      <c r="J235" s="10"/>
      <c r="AI235" s="7"/>
      <c r="AJ235" s="5"/>
      <c r="AK235" s="5"/>
      <c r="AL235" s="5"/>
      <c r="AM235" s="7"/>
      <c r="AN235" s="5"/>
      <c r="AO235" s="7"/>
      <c r="AP235" s="5"/>
      <c r="AQ235" s="5"/>
      <c r="AS235" s="5"/>
    </row>
    <row r="236" spans="5:45" x14ac:dyDescent="0.25">
      <c r="E236" s="2"/>
      <c r="F236" s="3"/>
      <c r="G236" s="3"/>
      <c r="H236" s="3"/>
      <c r="J236" s="10"/>
      <c r="AI236" s="7"/>
      <c r="AJ236" s="5"/>
      <c r="AK236" s="5"/>
      <c r="AL236" s="5"/>
      <c r="AM236" s="7"/>
      <c r="AN236" s="5"/>
      <c r="AO236" s="7"/>
      <c r="AP236" s="5"/>
      <c r="AQ236" s="5"/>
      <c r="AS236" s="5"/>
    </row>
    <row r="237" spans="5:45" x14ac:dyDescent="0.25">
      <c r="E237" s="2"/>
      <c r="F237" s="3"/>
      <c r="G237" s="3"/>
      <c r="H237" s="3"/>
      <c r="J237" s="10"/>
      <c r="AI237" s="7"/>
      <c r="AJ237" s="5"/>
      <c r="AK237" s="5"/>
      <c r="AL237" s="5"/>
      <c r="AM237" s="7"/>
      <c r="AN237" s="5"/>
      <c r="AO237" s="7"/>
      <c r="AP237" s="5"/>
      <c r="AQ237" s="5"/>
      <c r="AS237" s="5"/>
    </row>
    <row r="238" spans="5:45" x14ac:dyDescent="0.25">
      <c r="E238" s="2"/>
      <c r="F238" s="3"/>
      <c r="G238" s="3"/>
      <c r="H238" s="3"/>
      <c r="J238" s="10"/>
      <c r="AI238" s="7"/>
      <c r="AJ238" s="5"/>
      <c r="AK238" s="5"/>
      <c r="AL238" s="5"/>
      <c r="AM238" s="7"/>
      <c r="AN238" s="5"/>
      <c r="AO238" s="7"/>
      <c r="AP238" s="5"/>
      <c r="AQ238" s="5"/>
      <c r="AS238" s="5"/>
    </row>
    <row r="239" spans="5:45" x14ac:dyDescent="0.25">
      <c r="E239" s="2"/>
      <c r="F239" s="3"/>
      <c r="G239" s="3"/>
      <c r="H239" s="3"/>
      <c r="J239" s="10"/>
      <c r="AI239" s="7"/>
      <c r="AJ239" s="5"/>
      <c r="AK239" s="5"/>
      <c r="AL239" s="5"/>
      <c r="AM239" s="7"/>
      <c r="AN239" s="5"/>
      <c r="AO239" s="7"/>
      <c r="AP239" s="5"/>
      <c r="AQ239" s="5"/>
      <c r="AS239" s="5"/>
    </row>
    <row r="240" spans="5:45" x14ac:dyDescent="0.25">
      <c r="E240" s="2"/>
      <c r="F240" s="3"/>
      <c r="G240" s="3"/>
      <c r="H240" s="3"/>
      <c r="J240" s="10"/>
      <c r="AI240" s="7"/>
      <c r="AJ240" s="5"/>
      <c r="AK240" s="5"/>
      <c r="AL240" s="5"/>
      <c r="AM240" s="7"/>
      <c r="AN240" s="5"/>
      <c r="AO240" s="7"/>
      <c r="AP240" s="5"/>
      <c r="AQ240" s="5"/>
      <c r="AS240" s="5"/>
    </row>
    <row r="241" spans="5:45" x14ac:dyDescent="0.25">
      <c r="E241" s="2"/>
      <c r="F241" s="3"/>
      <c r="G241" s="3"/>
      <c r="H241" s="3"/>
      <c r="J241" s="10"/>
      <c r="AI241" s="7"/>
      <c r="AJ241" s="5"/>
      <c r="AK241" s="5"/>
      <c r="AL241" s="5"/>
      <c r="AM241" s="7"/>
      <c r="AN241" s="5"/>
      <c r="AO241" s="7"/>
      <c r="AP241" s="5"/>
      <c r="AQ241" s="5"/>
      <c r="AS241" s="5"/>
    </row>
    <row r="242" spans="5:45" x14ac:dyDescent="0.25">
      <c r="E242" s="2"/>
      <c r="F242" s="3"/>
      <c r="G242" s="3"/>
      <c r="H242" s="3"/>
      <c r="J242" s="10"/>
      <c r="AI242" s="7"/>
      <c r="AJ242" s="5"/>
      <c r="AK242" s="5"/>
      <c r="AL242" s="5"/>
      <c r="AM242" s="7"/>
      <c r="AN242" s="5"/>
      <c r="AO242" s="7"/>
      <c r="AP242" s="5"/>
      <c r="AQ242" s="5"/>
      <c r="AS242" s="5"/>
    </row>
    <row r="243" spans="5:45" x14ac:dyDescent="0.25">
      <c r="E243" s="2"/>
      <c r="F243" s="3"/>
      <c r="G243" s="3"/>
      <c r="H243" s="3"/>
      <c r="J243" s="10"/>
      <c r="AI243" s="7"/>
      <c r="AJ243" s="5"/>
      <c r="AK243" s="5"/>
      <c r="AL243" s="5"/>
      <c r="AM243" s="7"/>
      <c r="AN243" s="5"/>
      <c r="AO243" s="7"/>
      <c r="AP243" s="5"/>
      <c r="AQ243" s="5"/>
      <c r="AS243" s="5"/>
    </row>
    <row r="244" spans="5:45" x14ac:dyDescent="0.25">
      <c r="E244" s="2"/>
      <c r="F244" s="3"/>
      <c r="G244" s="3"/>
      <c r="H244" s="3"/>
      <c r="J244" s="10"/>
      <c r="AI244" s="7"/>
      <c r="AJ244" s="5"/>
      <c r="AK244" s="5"/>
      <c r="AL244" s="5"/>
      <c r="AM244" s="7"/>
      <c r="AN244" s="5"/>
      <c r="AO244" s="7"/>
      <c r="AP244" s="5"/>
      <c r="AQ244" s="5"/>
      <c r="AS244" s="5"/>
    </row>
    <row r="245" spans="5:45" x14ac:dyDescent="0.25">
      <c r="E245" s="2"/>
      <c r="F245" s="3"/>
      <c r="G245" s="3"/>
      <c r="H245" s="3"/>
      <c r="J245" s="10"/>
      <c r="AI245" s="7"/>
      <c r="AJ245" s="5"/>
      <c r="AK245" s="5"/>
      <c r="AL245" s="5"/>
      <c r="AM245" s="7"/>
      <c r="AN245" s="5"/>
      <c r="AO245" s="7"/>
      <c r="AP245" s="5"/>
      <c r="AQ245" s="5"/>
      <c r="AS245" s="5"/>
    </row>
    <row r="246" spans="5:45" x14ac:dyDescent="0.25">
      <c r="E246" s="2"/>
      <c r="F246" s="3"/>
      <c r="G246" s="3"/>
      <c r="H246" s="3"/>
      <c r="J246" s="10"/>
      <c r="AI246" s="7"/>
      <c r="AJ246" s="5"/>
      <c r="AK246" s="5"/>
      <c r="AL246" s="5"/>
      <c r="AM246" s="7"/>
      <c r="AN246" s="5"/>
      <c r="AO246" s="7"/>
      <c r="AP246" s="5"/>
      <c r="AQ246" s="5"/>
      <c r="AS246" s="5"/>
    </row>
    <row r="247" spans="5:45" x14ac:dyDescent="0.25">
      <c r="E247" s="2"/>
      <c r="F247" s="3"/>
      <c r="G247" s="3"/>
      <c r="H247" s="3"/>
      <c r="J247" s="10"/>
      <c r="AI247" s="7"/>
      <c r="AJ247" s="5"/>
      <c r="AK247" s="5"/>
      <c r="AL247" s="5"/>
      <c r="AM247" s="7"/>
      <c r="AN247" s="5"/>
      <c r="AO247" s="7"/>
      <c r="AP247" s="5"/>
      <c r="AQ247" s="5"/>
      <c r="AS247" s="5"/>
    </row>
    <row r="248" spans="5:45" x14ac:dyDescent="0.25">
      <c r="E248" s="2"/>
      <c r="F248" s="3"/>
      <c r="G248" s="3"/>
      <c r="H248" s="3"/>
      <c r="J248" s="10"/>
      <c r="AI248" s="7"/>
      <c r="AJ248" s="5"/>
      <c r="AK248" s="5"/>
      <c r="AL248" s="5"/>
      <c r="AM248" s="7"/>
      <c r="AN248" s="5"/>
      <c r="AO248" s="7"/>
      <c r="AP248" s="5"/>
      <c r="AQ248" s="5"/>
      <c r="AS248" s="5"/>
    </row>
    <row r="249" spans="5:45" x14ac:dyDescent="0.25">
      <c r="E249" s="2"/>
      <c r="F249" s="3"/>
      <c r="G249" s="3"/>
      <c r="H249" s="3"/>
      <c r="J249" s="10"/>
      <c r="AI249" s="7"/>
      <c r="AJ249" s="5"/>
      <c r="AK249" s="5"/>
      <c r="AL249" s="5"/>
      <c r="AM249" s="7"/>
      <c r="AN249" s="5"/>
      <c r="AO249" s="7"/>
      <c r="AP249" s="5"/>
      <c r="AQ249" s="5"/>
      <c r="AS249" s="5"/>
    </row>
    <row r="250" spans="5:45" x14ac:dyDescent="0.25">
      <c r="E250" s="2"/>
      <c r="F250" s="3"/>
      <c r="G250" s="3"/>
      <c r="H250" s="3"/>
      <c r="J250" s="10"/>
      <c r="AI250" s="7"/>
      <c r="AJ250" s="5"/>
      <c r="AK250" s="5"/>
      <c r="AL250" s="5"/>
      <c r="AM250" s="7"/>
      <c r="AN250" s="5"/>
      <c r="AO250" s="7"/>
      <c r="AP250" s="5"/>
      <c r="AQ250" s="5"/>
      <c r="AS250" s="5"/>
    </row>
    <row r="251" spans="5:45" x14ac:dyDescent="0.25">
      <c r="E251" s="2"/>
      <c r="F251" s="3"/>
      <c r="G251" s="3"/>
      <c r="H251" s="3"/>
      <c r="J251" s="10"/>
      <c r="AI251" s="7"/>
      <c r="AJ251" s="5"/>
      <c r="AK251" s="5"/>
      <c r="AL251" s="5"/>
      <c r="AM251" s="7"/>
      <c r="AN251" s="5"/>
      <c r="AO251" s="7"/>
      <c r="AP251" s="5"/>
      <c r="AQ251" s="5"/>
      <c r="AS251" s="5"/>
    </row>
    <row r="252" spans="5:45" x14ac:dyDescent="0.25">
      <c r="E252" s="2"/>
      <c r="F252" s="3"/>
      <c r="G252" s="3"/>
      <c r="H252" s="3"/>
      <c r="J252" s="10"/>
      <c r="AI252" s="7"/>
      <c r="AJ252" s="5"/>
      <c r="AK252" s="5"/>
      <c r="AL252" s="5"/>
      <c r="AM252" s="7"/>
      <c r="AN252" s="5"/>
      <c r="AO252" s="7"/>
      <c r="AP252" s="5"/>
      <c r="AQ252" s="5"/>
      <c r="AS252" s="5"/>
    </row>
    <row r="253" spans="5:45" x14ac:dyDescent="0.25">
      <c r="E253" s="2"/>
      <c r="F253" s="3"/>
      <c r="G253" s="3"/>
      <c r="H253" s="3"/>
      <c r="J253" s="10"/>
      <c r="AI253" s="7"/>
      <c r="AJ253" s="5"/>
      <c r="AK253" s="5"/>
      <c r="AL253" s="5"/>
      <c r="AM253" s="7"/>
      <c r="AN253" s="5"/>
      <c r="AO253" s="7"/>
      <c r="AP253" s="5"/>
      <c r="AQ253" s="5"/>
      <c r="AS253" s="5"/>
    </row>
    <row r="254" spans="5:45" x14ac:dyDescent="0.25">
      <c r="E254" s="2"/>
      <c r="F254" s="3"/>
      <c r="G254" s="3"/>
      <c r="H254" s="3"/>
      <c r="J254" s="10"/>
      <c r="AI254" s="7"/>
      <c r="AJ254" s="5"/>
      <c r="AK254" s="5"/>
      <c r="AL254" s="5"/>
      <c r="AM254" s="7"/>
      <c r="AN254" s="5"/>
      <c r="AO254" s="7"/>
      <c r="AP254" s="5"/>
      <c r="AQ254" s="5"/>
      <c r="AS254" s="5"/>
    </row>
    <row r="255" spans="5:45" x14ac:dyDescent="0.25">
      <c r="E255" s="2"/>
      <c r="F255" s="3"/>
      <c r="G255" s="3"/>
      <c r="H255" s="3"/>
      <c r="J255" s="10"/>
      <c r="AI255" s="7"/>
      <c r="AJ255" s="5"/>
      <c r="AK255" s="5"/>
      <c r="AL255" s="5"/>
      <c r="AM255" s="7"/>
      <c r="AN255" s="5"/>
      <c r="AO255" s="7"/>
      <c r="AP255" s="5"/>
      <c r="AQ255" s="5"/>
      <c r="AS255" s="5"/>
    </row>
    <row r="256" spans="5:45" x14ac:dyDescent="0.25">
      <c r="E256" s="2"/>
      <c r="F256" s="3"/>
      <c r="G256" s="3"/>
      <c r="H256" s="3"/>
      <c r="J256" s="10"/>
      <c r="AI256" s="7"/>
      <c r="AJ256" s="5"/>
      <c r="AK256" s="5"/>
      <c r="AL256" s="5"/>
      <c r="AM256" s="7"/>
      <c r="AN256" s="5"/>
      <c r="AO256" s="7"/>
      <c r="AP256" s="5"/>
      <c r="AQ256" s="5"/>
      <c r="AS256" s="5"/>
    </row>
    <row r="257" spans="5:45" x14ac:dyDescent="0.25">
      <c r="E257" s="2"/>
      <c r="F257" s="3"/>
      <c r="G257" s="3"/>
      <c r="H257" s="3"/>
      <c r="J257" s="10"/>
      <c r="AI257" s="7"/>
      <c r="AJ257" s="5"/>
      <c r="AK257" s="5"/>
      <c r="AL257" s="5"/>
      <c r="AM257" s="7"/>
      <c r="AN257" s="5"/>
      <c r="AO257" s="7"/>
      <c r="AP257" s="5"/>
      <c r="AQ257" s="5"/>
      <c r="AS257" s="5"/>
    </row>
    <row r="258" spans="5:45" x14ac:dyDescent="0.25">
      <c r="E258" s="2"/>
      <c r="F258" s="3"/>
      <c r="G258" s="3"/>
      <c r="H258" s="3"/>
      <c r="J258" s="10"/>
      <c r="AI258" s="7"/>
      <c r="AJ258" s="5"/>
      <c r="AK258" s="5"/>
      <c r="AL258" s="5"/>
      <c r="AM258" s="7"/>
      <c r="AN258" s="5"/>
      <c r="AO258" s="7"/>
      <c r="AP258" s="5"/>
      <c r="AQ258" s="5"/>
      <c r="AS258" s="5"/>
    </row>
    <row r="259" spans="5:45" x14ac:dyDescent="0.25">
      <c r="E259" s="2"/>
      <c r="F259" s="3"/>
      <c r="G259" s="3"/>
      <c r="H259" s="3"/>
      <c r="J259" s="10"/>
      <c r="AI259" s="7"/>
      <c r="AJ259" s="5"/>
      <c r="AK259" s="5"/>
      <c r="AL259" s="5"/>
      <c r="AM259" s="7"/>
      <c r="AN259" s="5"/>
      <c r="AO259" s="7"/>
      <c r="AP259" s="5"/>
      <c r="AQ259" s="5"/>
      <c r="AS259" s="5"/>
    </row>
    <row r="260" spans="5:45" x14ac:dyDescent="0.25">
      <c r="E260" s="2"/>
      <c r="F260" s="3"/>
      <c r="G260" s="3"/>
      <c r="H260" s="3"/>
      <c r="J260" s="10"/>
      <c r="AI260" s="7"/>
      <c r="AJ260" s="5"/>
      <c r="AK260" s="5"/>
      <c r="AL260" s="5"/>
      <c r="AM260" s="7"/>
      <c r="AN260" s="5"/>
      <c r="AO260" s="7"/>
      <c r="AP260" s="5"/>
      <c r="AQ260" s="5"/>
      <c r="AS260" s="5"/>
    </row>
    <row r="261" spans="5:45" x14ac:dyDescent="0.25">
      <c r="E261" s="2"/>
      <c r="F261" s="3"/>
      <c r="G261" s="3"/>
      <c r="H261" s="3"/>
      <c r="J261" s="10"/>
      <c r="AI261" s="7"/>
      <c r="AJ261" s="5"/>
      <c r="AK261" s="5"/>
      <c r="AL261" s="5"/>
      <c r="AM261" s="7"/>
      <c r="AN261" s="5"/>
      <c r="AO261" s="7"/>
      <c r="AP261" s="5"/>
      <c r="AQ261" s="5"/>
      <c r="AS261" s="5"/>
    </row>
    <row r="262" spans="5:45" x14ac:dyDescent="0.25">
      <c r="E262" s="2"/>
      <c r="F262" s="3"/>
      <c r="G262" s="3"/>
      <c r="H262" s="3"/>
      <c r="J262" s="10"/>
      <c r="AI262" s="7"/>
      <c r="AJ262" s="5"/>
      <c r="AK262" s="5"/>
      <c r="AL262" s="5"/>
      <c r="AM262" s="7"/>
      <c r="AN262" s="5"/>
      <c r="AO262" s="7"/>
      <c r="AP262" s="5"/>
      <c r="AQ262" s="5"/>
      <c r="AS262" s="5"/>
    </row>
    <row r="263" spans="5:45" x14ac:dyDescent="0.25">
      <c r="E263" s="2"/>
      <c r="F263" s="3"/>
      <c r="G263" s="3"/>
      <c r="H263" s="3"/>
      <c r="J263" s="10"/>
      <c r="AI263" s="7"/>
      <c r="AJ263" s="5"/>
      <c r="AK263" s="5"/>
      <c r="AL263" s="5"/>
      <c r="AM263" s="7"/>
      <c r="AN263" s="5"/>
      <c r="AO263" s="7"/>
      <c r="AP263" s="5"/>
      <c r="AQ263" s="5"/>
      <c r="AS263" s="5"/>
    </row>
    <row r="264" spans="5:45" x14ac:dyDescent="0.25">
      <c r="E264" s="2"/>
      <c r="F264" s="3"/>
      <c r="G264" s="3"/>
      <c r="H264" s="3"/>
      <c r="J264" s="10"/>
      <c r="AI264" s="7"/>
      <c r="AJ264" s="5"/>
      <c r="AK264" s="5"/>
      <c r="AL264" s="5"/>
      <c r="AM264" s="7"/>
      <c r="AN264" s="5"/>
      <c r="AO264" s="7"/>
      <c r="AP264" s="5"/>
      <c r="AQ264" s="5"/>
      <c r="AS264" s="5"/>
    </row>
    <row r="265" spans="5:45" x14ac:dyDescent="0.25">
      <c r="E265" s="2"/>
      <c r="F265" s="3"/>
      <c r="G265" s="3"/>
      <c r="H265" s="3"/>
      <c r="J265" s="10"/>
      <c r="AI265" s="7"/>
      <c r="AJ265" s="5"/>
      <c r="AK265" s="5"/>
      <c r="AL265" s="5"/>
      <c r="AM265" s="7"/>
      <c r="AN265" s="5"/>
      <c r="AO265" s="7"/>
      <c r="AP265" s="5"/>
      <c r="AQ265" s="5"/>
      <c r="AS265" s="5"/>
    </row>
    <row r="266" spans="5:45" x14ac:dyDescent="0.25">
      <c r="E266" s="2"/>
      <c r="F266" s="3"/>
      <c r="G266" s="3"/>
      <c r="J266" s="10"/>
      <c r="AI266" s="7"/>
      <c r="AJ266" s="5"/>
      <c r="AK266" s="5"/>
      <c r="AL266" s="5"/>
      <c r="AM266" s="7"/>
      <c r="AN266" s="5"/>
      <c r="AO266" s="7"/>
      <c r="AP266" s="5"/>
      <c r="AQ266" s="5"/>
      <c r="AS266" s="5"/>
    </row>
    <row r="267" spans="5:45" x14ac:dyDescent="0.25">
      <c r="E267" s="2"/>
      <c r="F267" s="3"/>
      <c r="G267" s="3"/>
      <c r="J267" s="10"/>
      <c r="AI267" s="7"/>
      <c r="AJ267" s="5"/>
      <c r="AK267" s="5"/>
      <c r="AL267" s="5"/>
      <c r="AM267" s="7"/>
      <c r="AN267" s="5"/>
      <c r="AO267" s="7"/>
      <c r="AP267" s="5"/>
      <c r="AQ267" s="5"/>
      <c r="AS267" s="5"/>
    </row>
    <row r="268" spans="5:45" x14ac:dyDescent="0.25">
      <c r="AI268" s="7"/>
      <c r="AJ268" s="5"/>
      <c r="AK268" s="5"/>
      <c r="AL268" s="5"/>
      <c r="AM268" s="7"/>
      <c r="AN268" s="5"/>
      <c r="AO268" s="7"/>
      <c r="AP268" s="5"/>
      <c r="AQ268" s="5"/>
      <c r="AS268" s="5"/>
    </row>
  </sheetData>
  <mergeCells count="4">
    <mergeCell ref="E1:N1"/>
    <mergeCell ref="O1:X1"/>
    <mergeCell ref="AI1:AR1"/>
    <mergeCell ref="Y1:AH1"/>
  </mergeCells>
  <phoneticPr fontId="18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Rhinoceros muscular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GRAVIBONE</dc:creator>
  <cp:lastModifiedBy>Cyril ETIENNE</cp:lastModifiedBy>
  <cp:lastPrinted>2020-12-07T19:30:54Z</cp:lastPrinted>
  <dcterms:created xsi:type="dcterms:W3CDTF">2020-07-21T16:49:57Z</dcterms:created>
  <dcterms:modified xsi:type="dcterms:W3CDTF">2021-01-08T18:20:12Z</dcterms:modified>
</cp:coreProperties>
</file>