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526"/>
  <workbookPr autoCompressPictures="0"/>
  <bookViews>
    <workbookView xWindow="-40" yWindow="0" windowWidth="13500" windowHeight="15540"/>
  </bookViews>
  <sheets>
    <sheet name="Tables 2 &amp; 4" sheetId="12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2" i="12" l="1"/>
  <c r="H92" i="12"/>
  <c r="F92" i="12"/>
  <c r="E92" i="12"/>
  <c r="I89" i="12"/>
  <c r="H89" i="12"/>
  <c r="F89" i="12"/>
  <c r="E89" i="12"/>
  <c r="I86" i="12"/>
  <c r="H86" i="12"/>
  <c r="F86" i="12"/>
  <c r="E86" i="12"/>
  <c r="I83" i="12"/>
  <c r="H83" i="12"/>
  <c r="F83" i="12"/>
  <c r="E83" i="12"/>
  <c r="I80" i="12"/>
  <c r="H80" i="12"/>
  <c r="F80" i="12"/>
  <c r="E80" i="12"/>
  <c r="I77" i="12"/>
  <c r="H77" i="12"/>
  <c r="F77" i="12"/>
  <c r="E77" i="12"/>
  <c r="I74" i="12"/>
  <c r="H74" i="12"/>
  <c r="F74" i="12"/>
  <c r="E74" i="12"/>
  <c r="I70" i="12"/>
  <c r="H70" i="12"/>
  <c r="F70" i="12"/>
  <c r="E70" i="12"/>
  <c r="I67" i="12"/>
  <c r="H67" i="12"/>
  <c r="F67" i="12"/>
  <c r="E67" i="12"/>
  <c r="I64" i="12"/>
  <c r="H64" i="12"/>
  <c r="F64" i="12"/>
  <c r="E64" i="12"/>
  <c r="I61" i="12"/>
  <c r="H61" i="12"/>
  <c r="F61" i="12"/>
  <c r="E61" i="12"/>
  <c r="I58" i="12"/>
  <c r="H58" i="12"/>
  <c r="F58" i="12"/>
  <c r="E58" i="12"/>
  <c r="I55" i="12"/>
  <c r="H55" i="12"/>
  <c r="F55" i="12"/>
  <c r="E55" i="12"/>
  <c r="I52" i="12"/>
  <c r="H52" i="12"/>
  <c r="F52" i="12"/>
  <c r="E52" i="12"/>
  <c r="U6" i="12"/>
  <c r="V6" i="12"/>
  <c r="W6" i="12"/>
  <c r="X6" i="12"/>
  <c r="Y6" i="12"/>
  <c r="Z6" i="12"/>
  <c r="AA6" i="12"/>
  <c r="U11" i="12"/>
  <c r="V11" i="12"/>
  <c r="W11" i="12"/>
  <c r="X11" i="12"/>
  <c r="Y11" i="12"/>
  <c r="Z11" i="12"/>
  <c r="AA11" i="12"/>
  <c r="P16" i="12"/>
  <c r="N4" i="12"/>
  <c r="O4" i="12"/>
  <c r="P4" i="12"/>
  <c r="Q4" i="12"/>
  <c r="I26" i="12"/>
  <c r="I29" i="12"/>
  <c r="I32" i="12"/>
  <c r="I35" i="12"/>
  <c r="I38" i="12"/>
  <c r="I41" i="12"/>
  <c r="I44" i="12"/>
  <c r="F44" i="12"/>
  <c r="F41" i="12"/>
  <c r="F38" i="12"/>
  <c r="F35" i="12"/>
  <c r="F32" i="12"/>
  <c r="F29" i="12"/>
  <c r="F26" i="12"/>
  <c r="I22" i="12"/>
  <c r="I19" i="12"/>
  <c r="I16" i="12"/>
  <c r="I13" i="12"/>
  <c r="I10" i="12"/>
  <c r="I7" i="12"/>
  <c r="I4" i="12"/>
  <c r="F22" i="12"/>
  <c r="F19" i="12"/>
  <c r="F16" i="12"/>
  <c r="F13" i="12"/>
  <c r="F10" i="12"/>
  <c r="F7" i="12"/>
  <c r="F4" i="12"/>
  <c r="O52" i="12"/>
  <c r="P52" i="12"/>
  <c r="Q52" i="12"/>
  <c r="R52" i="12"/>
  <c r="S52" i="12"/>
  <c r="T52" i="12"/>
  <c r="N52" i="12"/>
  <c r="P10" i="12"/>
  <c r="O10" i="12"/>
  <c r="N10" i="12"/>
  <c r="N32" i="12"/>
  <c r="N41" i="12"/>
  <c r="P44" i="12"/>
  <c r="N29" i="12"/>
  <c r="O29" i="12"/>
  <c r="P29" i="12"/>
  <c r="O32" i="12"/>
  <c r="P32" i="12"/>
  <c r="N35" i="12"/>
  <c r="O35" i="12"/>
  <c r="P35" i="12"/>
  <c r="N38" i="12"/>
  <c r="O38" i="12"/>
  <c r="P38" i="12"/>
  <c r="O41" i="12"/>
  <c r="P41" i="12"/>
  <c r="N44" i="12"/>
  <c r="O44" i="12"/>
  <c r="N26" i="12"/>
  <c r="N19" i="12"/>
  <c r="N16" i="12"/>
  <c r="N13" i="12"/>
  <c r="O13" i="12"/>
  <c r="P13" i="12"/>
  <c r="O16" i="12"/>
  <c r="O19" i="12"/>
  <c r="P19" i="12"/>
  <c r="N22" i="12"/>
  <c r="O22" i="12"/>
  <c r="P22" i="12"/>
  <c r="P7" i="12"/>
  <c r="O7" i="12"/>
  <c r="N7" i="12"/>
  <c r="P26" i="12"/>
  <c r="O26" i="12"/>
  <c r="AD4" i="12"/>
  <c r="AD8" i="12"/>
  <c r="H29" i="12"/>
  <c r="H32" i="12"/>
  <c r="H35" i="12"/>
  <c r="H38" i="12"/>
  <c r="H41" i="12"/>
  <c r="H44" i="12"/>
  <c r="H26" i="12"/>
  <c r="H7" i="12"/>
  <c r="H10" i="12"/>
  <c r="H13" i="12"/>
  <c r="H16" i="12"/>
  <c r="H19" i="12"/>
  <c r="H22" i="12"/>
  <c r="H4" i="12"/>
  <c r="E29" i="12"/>
  <c r="E32" i="12"/>
  <c r="E35" i="12"/>
  <c r="E38" i="12"/>
  <c r="E41" i="12"/>
  <c r="E44" i="12"/>
  <c r="E26" i="12"/>
  <c r="E19" i="12"/>
  <c r="E16" i="12"/>
  <c r="E13" i="12"/>
  <c r="E10" i="12"/>
  <c r="E7" i="12"/>
  <c r="E22" i="12"/>
  <c r="E4" i="12"/>
  <c r="AD10" i="12"/>
  <c r="AE9" i="12"/>
  <c r="AD9" i="12"/>
  <c r="AE8" i="12"/>
  <c r="AD7" i="12"/>
  <c r="AE10" i="12"/>
  <c r="AE7" i="12"/>
  <c r="AE6" i="12"/>
  <c r="AE5" i="12"/>
  <c r="AE4" i="12"/>
  <c r="AD6" i="12"/>
  <c r="AD5" i="12"/>
  <c r="Q44" i="12"/>
  <c r="Q41" i="12"/>
  <c r="Q10" i="12"/>
  <c r="Q26" i="12"/>
  <c r="Q13" i="12"/>
  <c r="Q22" i="12"/>
  <c r="Q16" i="12"/>
  <c r="Q35" i="12"/>
  <c r="Q7" i="12"/>
  <c r="Q19" i="12"/>
  <c r="Q38" i="12"/>
  <c r="Q32" i="12"/>
  <c r="Q29" i="12"/>
</calcChain>
</file>

<file path=xl/sharedStrings.xml><?xml version="1.0" encoding="utf-8"?>
<sst xmlns="http://schemas.openxmlformats.org/spreadsheetml/2006/main" count="188" uniqueCount="38">
  <si>
    <t>P = &lt;0,001</t>
  </si>
  <si>
    <t>B</t>
  </si>
  <si>
    <t>Co</t>
  </si>
  <si>
    <t>Cu</t>
  </si>
  <si>
    <t>Fe</t>
  </si>
  <si>
    <t>Mn</t>
  </si>
  <si>
    <t>Mo</t>
  </si>
  <si>
    <t>Zn</t>
  </si>
  <si>
    <t>TF control</t>
  </si>
  <si>
    <t>TF CH34</t>
  </si>
  <si>
    <t>tf1</t>
  </si>
  <si>
    <t>tf2</t>
  </si>
  <si>
    <t>tf3</t>
  </si>
  <si>
    <t>P = 0,001</t>
  </si>
  <si>
    <t>P = 0,018</t>
  </si>
  <si>
    <t>P = 0,690</t>
  </si>
  <si>
    <t>P = 0,145</t>
  </si>
  <si>
    <t>P = 0,257</t>
  </si>
  <si>
    <t>P = 0,033</t>
  </si>
  <si>
    <t>Average</t>
  </si>
  <si>
    <t>STD</t>
  </si>
  <si>
    <t>Translocation Factor 1</t>
  </si>
  <si>
    <t>Translocation Factor 2</t>
  </si>
  <si>
    <t>Translocation Factor 3</t>
  </si>
  <si>
    <t>Root</t>
  </si>
  <si>
    <t xml:space="preserve"> without CH34</t>
  </si>
  <si>
    <t>With CH34</t>
  </si>
  <si>
    <t>w/o / w/</t>
  </si>
  <si>
    <t>Rosette</t>
  </si>
  <si>
    <t>Roots</t>
  </si>
  <si>
    <t xml:space="preserve"> w/o CH34</t>
  </si>
  <si>
    <t>w/ CH34</t>
  </si>
  <si>
    <t>Table 4 MS 1/2 + 50uM Cu+2</t>
  </si>
  <si>
    <t>Translocation factor MS 0.5 + 50uM Cu+2</t>
  </si>
  <si>
    <t xml:space="preserve"> Without CH34</t>
  </si>
  <si>
    <t>Table 2 MS 0.5 + 50uM Cu+2</t>
  </si>
  <si>
    <t>Table 4 MS 0.5 + 50uM Cu+2</t>
  </si>
  <si>
    <t>Table 2 MS 0.5 + 0 uM Cu+2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</si>
</sst>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charset val="204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9" fontId="0" fillId="0" borderId="0" xfId="0" applyNumberFormat="1"/>
    <xf numFmtId="0" fontId="3" fillId="2" borderId="4" xfId="1" applyBorder="1"/>
    <xf numFmtId="0" fontId="0" fillId="0" borderId="0" xfId="0" applyBorder="1"/>
    <xf numFmtId="165" fontId="0" fillId="0" borderId="0" xfId="0" applyNumberFormat="1" applyBorder="1"/>
    <xf numFmtId="0" fontId="3" fillId="2" borderId="0" xfId="1" applyBorder="1"/>
    <xf numFmtId="0" fontId="3" fillId="2" borderId="6" xfId="1" applyBorder="1"/>
    <xf numFmtId="0" fontId="0" fillId="0" borderId="7" xfId="0" applyBorder="1"/>
    <xf numFmtId="0" fontId="3" fillId="2" borderId="7" xfId="1" applyBorder="1"/>
    <xf numFmtId="0" fontId="0" fillId="0" borderId="8" xfId="0" applyBorder="1"/>
    <xf numFmtId="0" fontId="0" fillId="5" borderId="9" xfId="0" applyFill="1" applyBorder="1"/>
    <xf numFmtId="0" fontId="2" fillId="5" borderId="10" xfId="0" applyFont="1" applyFill="1" applyBorder="1" applyAlignment="1">
      <alignment horizontal="center"/>
    </xf>
    <xf numFmtId="0" fontId="0" fillId="5" borderId="10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4" xfId="2" applyBorder="1"/>
    <xf numFmtId="0" fontId="3" fillId="3" borderId="0" xfId="2" applyBorder="1"/>
    <xf numFmtId="0" fontId="3" fillId="3" borderId="6" xfId="2" applyBorder="1"/>
    <xf numFmtId="0" fontId="3" fillId="3" borderId="7" xfId="2" applyBorder="1"/>
    <xf numFmtId="0" fontId="2" fillId="5" borderId="11" xfId="0" applyFont="1" applyFill="1" applyBorder="1" applyAlignment="1">
      <alignment horizontal="center"/>
    </xf>
    <xf numFmtId="165" fontId="0" fillId="0" borderId="5" xfId="0" applyNumberFormat="1" applyBorder="1"/>
    <xf numFmtId="0" fontId="0" fillId="0" borderId="0" xfId="0" applyFill="1" applyBorder="1"/>
    <xf numFmtId="0" fontId="0" fillId="0" borderId="0" xfId="0" applyFill="1"/>
    <xf numFmtId="165" fontId="0" fillId="0" borderId="0" xfId="0" applyNumberFormat="1" applyFill="1" applyBorder="1"/>
    <xf numFmtId="165" fontId="0" fillId="0" borderId="4" xfId="0" applyNumberFormat="1" applyFill="1" applyBorder="1"/>
    <xf numFmtId="0" fontId="0" fillId="0" borderId="5" xfId="0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4" borderId="10" xfId="0" applyFont="1" applyFill="1" applyBorder="1" applyAlignment="1">
      <alignment horizontal="center"/>
    </xf>
  </cellXfs>
  <cellStyles count="6">
    <cellStyle name="20% - Énfasis3" xfId="1" builtinId="38"/>
    <cellStyle name="20% - Énfasis6" xfId="2" builtinId="50"/>
    <cellStyle name="Hipervínculo" xfId="4" builtinId="8" hidden="1"/>
    <cellStyle name="Hipervínculo visitado" xfId="5" builtinId="9" hidden="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94"/>
  <sheetViews>
    <sheetView tabSelected="1" topLeftCell="A55" workbookViewId="0">
      <selection activeCell="E46" sqref="E46"/>
    </sheetView>
  </sheetViews>
  <sheetFormatPr baseColWidth="10" defaultColWidth="8.83203125" defaultRowHeight="12" x14ac:dyDescent="0"/>
  <cols>
    <col min="3" max="5" width="11.5" customWidth="1"/>
    <col min="6" max="6" width="12.5" bestFit="1" customWidth="1"/>
    <col min="7" max="8" width="11.5" customWidth="1"/>
    <col min="9" max="9" width="13.5" bestFit="1" customWidth="1"/>
    <col min="10" max="10" width="13.5" style="28" customWidth="1"/>
    <col min="11" max="11" width="12.33203125" style="28" customWidth="1"/>
    <col min="12" max="12" width="6.5" style="28" customWidth="1"/>
    <col min="13" max="13" width="11.5" style="28" customWidth="1"/>
    <col min="14" max="18" width="11.5" customWidth="1"/>
    <col min="19" max="19" width="10.1640625" customWidth="1"/>
    <col min="20" max="20" width="12.83203125" customWidth="1"/>
    <col min="21" max="22" width="13.83203125" bestFit="1" customWidth="1"/>
    <col min="23" max="25" width="13.6640625" bestFit="1" customWidth="1"/>
    <col min="26" max="26" width="13.5" bestFit="1" customWidth="1"/>
    <col min="27" max="27" width="13.6640625" bestFit="1" customWidth="1"/>
    <col min="28" max="261" width="11.5" customWidth="1"/>
  </cols>
  <sheetData>
    <row r="1" spans="2:31">
      <c r="U1" s="61" t="s">
        <v>32</v>
      </c>
      <c r="V1" s="62"/>
      <c r="W1" s="62"/>
      <c r="X1" s="62"/>
      <c r="Y1" s="62"/>
      <c r="Z1" s="62"/>
      <c r="AA1" s="62"/>
    </row>
    <row r="2" spans="2:31">
      <c r="D2" s="92" t="s">
        <v>35</v>
      </c>
      <c r="E2" s="62"/>
      <c r="F2" s="62"/>
      <c r="G2" s="62"/>
      <c r="H2" s="62"/>
      <c r="I2" s="62"/>
      <c r="J2" s="40"/>
      <c r="K2" s="40"/>
      <c r="L2" s="27"/>
      <c r="M2" s="31"/>
      <c r="N2" s="93" t="s">
        <v>36</v>
      </c>
      <c r="O2" s="63"/>
      <c r="P2" s="63"/>
      <c r="Q2" s="64"/>
      <c r="U2" s="78" t="s">
        <v>28</v>
      </c>
      <c r="V2" s="79"/>
      <c r="W2" s="79"/>
      <c r="X2" s="79"/>
      <c r="Y2" s="79"/>
      <c r="Z2" s="79"/>
      <c r="AA2" s="80"/>
    </row>
    <row r="3" spans="2:31">
      <c r="D3" s="35" t="s">
        <v>28</v>
      </c>
      <c r="E3" s="15" t="s">
        <v>19</v>
      </c>
      <c r="F3" s="15" t="s">
        <v>20</v>
      </c>
      <c r="G3" s="36" t="s">
        <v>29</v>
      </c>
      <c r="H3" s="15" t="s">
        <v>19</v>
      </c>
      <c r="I3" s="25" t="s">
        <v>20</v>
      </c>
      <c r="J3" s="32"/>
      <c r="K3" s="32"/>
      <c r="L3" s="32"/>
      <c r="M3" s="27"/>
      <c r="N3" s="35" t="s">
        <v>21</v>
      </c>
      <c r="O3" s="36" t="s">
        <v>22</v>
      </c>
      <c r="P3" s="36" t="s">
        <v>23</v>
      </c>
      <c r="Q3" s="25" t="s">
        <v>19</v>
      </c>
      <c r="T3" s="1"/>
      <c r="U3" s="53" t="s">
        <v>1</v>
      </c>
      <c r="V3" s="54" t="s">
        <v>2</v>
      </c>
      <c r="W3" s="54" t="s">
        <v>3</v>
      </c>
      <c r="X3" s="54" t="s">
        <v>4</v>
      </c>
      <c r="Y3" s="54" t="s">
        <v>5</v>
      </c>
      <c r="Z3" s="54" t="s">
        <v>6</v>
      </c>
      <c r="AA3" s="17" t="s">
        <v>7</v>
      </c>
      <c r="AD3" t="s">
        <v>8</v>
      </c>
      <c r="AE3" t="s">
        <v>9</v>
      </c>
    </row>
    <row r="4" spans="2:31" ht="14">
      <c r="B4" s="81" t="s">
        <v>25</v>
      </c>
      <c r="C4" s="18" t="s">
        <v>1</v>
      </c>
      <c r="D4" s="6">
        <v>41.978000000000002</v>
      </c>
      <c r="E4" s="7">
        <f>AVERAGE(D4:D6)</f>
        <v>43.955999999999996</v>
      </c>
      <c r="F4" s="8">
        <f>_xlfn.STDEV.S(D4:D6)</f>
        <v>3.3664175320360985</v>
      </c>
      <c r="G4" s="9">
        <v>46.296999999999997</v>
      </c>
      <c r="H4" s="7">
        <f>AVERAGE(G4:G6)</f>
        <v>70.103333333333339</v>
      </c>
      <c r="I4" s="8">
        <f>_xlfn.STDEV.S(G4:G6)</f>
        <v>23.353032401239318</v>
      </c>
      <c r="J4" s="30"/>
      <c r="K4" s="29"/>
      <c r="L4" s="84" t="s">
        <v>34</v>
      </c>
      <c r="M4" s="65" t="s">
        <v>1</v>
      </c>
      <c r="N4" s="73">
        <f>D4/'Tables 2 &amp; 4'!G4</f>
        <v>0.90671101799252662</v>
      </c>
      <c r="O4" s="67">
        <f>D5/G5</f>
        <v>0.45223984942188761</v>
      </c>
      <c r="P4" s="67">
        <f>D6/G6</f>
        <v>0.67348461386863379</v>
      </c>
      <c r="Q4" s="69">
        <f>AVERAGE(N4:P4)</f>
        <v>0.67747849376101599</v>
      </c>
      <c r="T4" s="50" t="s">
        <v>30</v>
      </c>
      <c r="U4" s="41">
        <v>43.956474864663598</v>
      </c>
      <c r="V4" s="42">
        <v>0.33085811471784599</v>
      </c>
      <c r="W4" s="42">
        <v>186.93334791471912</v>
      </c>
      <c r="X4" s="42">
        <v>445.01916237463303</v>
      </c>
      <c r="Y4" s="42">
        <v>262.63972599545798</v>
      </c>
      <c r="Z4" s="42">
        <v>14.339641061229633</v>
      </c>
      <c r="AA4" s="43">
        <v>295.67981613262668</v>
      </c>
      <c r="AC4" s="2" t="s">
        <v>1</v>
      </c>
      <c r="AD4" s="3">
        <f>AVERAGE(D4:D6)/AVERAGE(G4:G6)</f>
        <v>0.62701726023489124</v>
      </c>
      <c r="AE4" s="3">
        <f>AVERAGE(D26:D28)/AVERAGE(G26:G28)</f>
        <v>0.96701577457496435</v>
      </c>
    </row>
    <row r="5" spans="2:31" ht="14">
      <c r="B5" s="82"/>
      <c r="C5" s="19" t="s">
        <v>1</v>
      </c>
      <c r="D5" s="6">
        <v>42.046999999999997</v>
      </c>
      <c r="E5" s="7"/>
      <c r="F5" s="8"/>
      <c r="G5" s="9">
        <v>92.974999999999994</v>
      </c>
      <c r="H5" s="7"/>
      <c r="I5" s="26"/>
      <c r="J5" s="29"/>
      <c r="K5" s="29"/>
      <c r="L5" s="85"/>
      <c r="M5" s="66"/>
      <c r="N5" s="71"/>
      <c r="O5" s="68"/>
      <c r="P5" s="68"/>
      <c r="Q5" s="70"/>
      <c r="T5" s="51" t="s">
        <v>31</v>
      </c>
      <c r="U5" s="44">
        <v>57.276398919213399</v>
      </c>
      <c r="V5" s="45">
        <v>0.45974911875831564</v>
      </c>
      <c r="W5" s="45">
        <v>289.02638319517581</v>
      </c>
      <c r="X5" s="45">
        <v>484.0547870433773</v>
      </c>
      <c r="Y5" s="45">
        <v>350.36187417576201</v>
      </c>
      <c r="Z5" s="45">
        <v>23.006446975639602</v>
      </c>
      <c r="AA5" s="46">
        <v>359.21853844410202</v>
      </c>
      <c r="AC5" s="2" t="s">
        <v>2</v>
      </c>
      <c r="AD5" s="3">
        <f>AVERAGE(D7:D9)/AVERAGE(G7:G9)</f>
        <v>0.5890736342042755</v>
      </c>
      <c r="AE5" s="3">
        <f>AVERAGE(D29:D31)/AVERAGE(G29:G31)</f>
        <v>0.47390109890109888</v>
      </c>
    </row>
    <row r="6" spans="2:31" ht="14">
      <c r="B6" s="82"/>
      <c r="C6" s="19" t="s">
        <v>1</v>
      </c>
      <c r="D6" s="6">
        <v>47.843000000000004</v>
      </c>
      <c r="E6" s="7"/>
      <c r="F6" s="8"/>
      <c r="G6" s="9">
        <v>71.037999999999997</v>
      </c>
      <c r="H6" s="7"/>
      <c r="I6" s="26"/>
      <c r="J6" s="29"/>
      <c r="K6" s="29"/>
      <c r="L6" s="85"/>
      <c r="M6" s="66"/>
      <c r="N6" s="71"/>
      <c r="O6" s="68"/>
      <c r="P6" s="68"/>
      <c r="Q6" s="70"/>
      <c r="T6" s="52" t="s">
        <v>27</v>
      </c>
      <c r="U6" s="47">
        <f t="shared" ref="U6:AA6" si="0">U5/U4</f>
        <v>1.3030253016321294</v>
      </c>
      <c r="V6" s="48">
        <f t="shared" si="0"/>
        <v>1.3895657936344925</v>
      </c>
      <c r="W6" s="48">
        <f t="shared" si="0"/>
        <v>1.546146722451216</v>
      </c>
      <c r="X6" s="48">
        <f t="shared" si="0"/>
        <v>1.0877167276583086</v>
      </c>
      <c r="Y6" s="48">
        <f t="shared" si="0"/>
        <v>1.3340018264480715</v>
      </c>
      <c r="Z6" s="48">
        <f t="shared" si="0"/>
        <v>1.6043948992449037</v>
      </c>
      <c r="AA6" s="49">
        <f t="shared" si="0"/>
        <v>1.2148902929612726</v>
      </c>
      <c r="AC6" s="2" t="s">
        <v>3</v>
      </c>
      <c r="AD6" s="3">
        <f>AVERAGE(D10:D12)/AVERAGE(G10:G12)</f>
        <v>0.60590368188703458</v>
      </c>
      <c r="AE6" s="3">
        <f>AVERAGE(D32:D34)/AVERAGE(G32:G34)</f>
        <v>0.67808037061888149</v>
      </c>
    </row>
    <row r="7" spans="2:31" ht="14">
      <c r="B7" s="82"/>
      <c r="C7" s="19" t="s">
        <v>2</v>
      </c>
      <c r="D7" s="6">
        <v>0.32300000000000001</v>
      </c>
      <c r="E7" s="7">
        <f>AVERAGE(D7:D9)</f>
        <v>0.33066666666666666</v>
      </c>
      <c r="F7" s="8">
        <f>_xlfn.STDEV.S(D7:D9)</f>
        <v>7.0945988845975937E-3</v>
      </c>
      <c r="G7" s="9">
        <v>0.66400000000000003</v>
      </c>
      <c r="H7" s="7">
        <f>AVERAGE(G7:G9)</f>
        <v>0.56133333333333335</v>
      </c>
      <c r="I7" s="26">
        <f>_xlfn.STDEV.S(G7:G9)</f>
        <v>8.9271122617190377E-2</v>
      </c>
      <c r="J7" s="29"/>
      <c r="K7" s="29"/>
      <c r="L7" s="85"/>
      <c r="M7" s="66" t="s">
        <v>2</v>
      </c>
      <c r="N7" s="71">
        <f>D7/'Tables 2 &amp; 4'!G7</f>
        <v>0.48644578313253012</v>
      </c>
      <c r="O7" s="68">
        <f>D8/G8</f>
        <v>0.64092664092664098</v>
      </c>
      <c r="P7" s="68">
        <f>D9/G9</f>
        <v>0.67131474103585664</v>
      </c>
      <c r="Q7" s="70">
        <f>AVERAGE(N7:P7)</f>
        <v>0.5995623883650093</v>
      </c>
      <c r="U7" s="78" t="s">
        <v>24</v>
      </c>
      <c r="V7" s="90"/>
      <c r="W7" s="90"/>
      <c r="X7" s="90"/>
      <c r="Y7" s="90"/>
      <c r="Z7" s="90"/>
      <c r="AA7" s="91"/>
      <c r="AC7" s="2" t="s">
        <v>4</v>
      </c>
      <c r="AD7" s="3">
        <f>AVERAGE(D13:D15)/AVERAGE(G13:G15)</f>
        <v>4.0099377332816842E-2</v>
      </c>
      <c r="AE7" s="3">
        <f>AVERAGE(D35:D37)/AVERAGE(G35:G37)</f>
        <v>6.3394344991724791E-2</v>
      </c>
    </row>
    <row r="8" spans="2:31" ht="14">
      <c r="B8" s="82"/>
      <c r="C8" s="19" t="s">
        <v>2</v>
      </c>
      <c r="D8" s="6">
        <v>0.33200000000000002</v>
      </c>
      <c r="E8" s="7"/>
      <c r="F8" s="8"/>
      <c r="G8" s="9">
        <v>0.51800000000000002</v>
      </c>
      <c r="H8" s="7"/>
      <c r="I8" s="26"/>
      <c r="J8" s="29"/>
      <c r="K8" s="29"/>
      <c r="L8" s="85"/>
      <c r="M8" s="66"/>
      <c r="N8" s="71"/>
      <c r="O8" s="68"/>
      <c r="P8" s="68"/>
      <c r="Q8" s="70"/>
      <c r="U8" s="53" t="s">
        <v>1</v>
      </c>
      <c r="V8" s="54" t="s">
        <v>2</v>
      </c>
      <c r="W8" s="54" t="s">
        <v>3</v>
      </c>
      <c r="X8" s="54" t="s">
        <v>4</v>
      </c>
      <c r="Y8" s="54" t="s">
        <v>5</v>
      </c>
      <c r="Z8" s="54" t="s">
        <v>6</v>
      </c>
      <c r="AA8" s="17" t="s">
        <v>7</v>
      </c>
      <c r="AC8" s="2" t="s">
        <v>5</v>
      </c>
      <c r="AD8" s="3">
        <f>AVERAGE(D16:D18)/AVERAGE(G16:G18)</f>
        <v>1.4830653631432134</v>
      </c>
      <c r="AE8" s="3">
        <f>AVERAGE(D38:D40)/AVERAGE(G38:G40)</f>
        <v>1.7950790555010945</v>
      </c>
    </row>
    <row r="9" spans="2:31" ht="14">
      <c r="B9" s="82"/>
      <c r="C9" s="19" t="s">
        <v>2</v>
      </c>
      <c r="D9" s="6">
        <v>0.33700000000000002</v>
      </c>
      <c r="E9" s="7"/>
      <c r="F9" s="8"/>
      <c r="G9" s="9">
        <v>0.502</v>
      </c>
      <c r="H9" s="7"/>
      <c r="I9" s="26"/>
      <c r="J9" s="29"/>
      <c r="K9" s="29"/>
      <c r="L9" s="85"/>
      <c r="M9" s="66"/>
      <c r="N9" s="71"/>
      <c r="O9" s="68"/>
      <c r="P9" s="68"/>
      <c r="Q9" s="70"/>
      <c r="T9" s="50" t="s">
        <v>30</v>
      </c>
      <c r="U9" s="41">
        <v>70.103482762814536</v>
      </c>
      <c r="V9" s="42">
        <v>0.56169784527999234</v>
      </c>
      <c r="W9" s="42">
        <v>308.51905234256265</v>
      </c>
      <c r="X9" s="42">
        <v>11097.901563351299</v>
      </c>
      <c r="Y9" s="42">
        <v>177.09278607412202</v>
      </c>
      <c r="Z9" s="42">
        <v>21.327845061887999</v>
      </c>
      <c r="AA9" s="43">
        <v>1222.8390709216435</v>
      </c>
      <c r="AC9" s="2" t="s">
        <v>6</v>
      </c>
      <c r="AD9" s="3">
        <f>AVERAGE(D19:D21)/AVERAGE(G19:G21)</f>
        <v>0.67235046809308707</v>
      </c>
      <c r="AE9" s="3">
        <f>AVERAGE(D41:D43)/AVERAGE(G41:G43)</f>
        <v>0.65727373152521718</v>
      </c>
    </row>
    <row r="10" spans="2:31" ht="14">
      <c r="B10" s="82"/>
      <c r="C10" s="19" t="s">
        <v>3</v>
      </c>
      <c r="D10" s="6">
        <v>180.374</v>
      </c>
      <c r="E10" s="7">
        <f>AVERAGE(D10:D12)</f>
        <v>186.93299999999999</v>
      </c>
      <c r="F10" s="8">
        <f>_xlfn.STDEV.S(D10:D12)</f>
        <v>6.1363444329665828</v>
      </c>
      <c r="G10" s="9">
        <v>307.75400000000002</v>
      </c>
      <c r="H10" s="7">
        <f>AVERAGE(G10:G12)</f>
        <v>308.51933333333335</v>
      </c>
      <c r="I10" s="26">
        <f>_xlfn.STDEV.S(G10:G12)</f>
        <v>13.764966485005811</v>
      </c>
      <c r="J10" s="29"/>
      <c r="K10" s="29"/>
      <c r="L10" s="85"/>
      <c r="M10" s="66" t="s">
        <v>3</v>
      </c>
      <c r="N10" s="71">
        <f>D10/'Tables 2 &amp; 4'!G10</f>
        <v>0.58609798735353558</v>
      </c>
      <c r="O10" s="68">
        <f>D11/'Tables 2 &amp; 4'!G12</f>
        <v>0.59672525422205414</v>
      </c>
      <c r="P10" s="68">
        <f>D12/'Tables 2 &amp; 4'!G11</f>
        <v>0.63658848122837974</v>
      </c>
      <c r="Q10" s="70">
        <f>AVERAGE(N10:P10)</f>
        <v>0.60647057426798978</v>
      </c>
      <c r="T10" s="51" t="s">
        <v>31</v>
      </c>
      <c r="U10" s="44">
        <v>59.23066870080806</v>
      </c>
      <c r="V10" s="45">
        <v>0.97047407795249863</v>
      </c>
      <c r="W10" s="45">
        <v>426.24236722664733</v>
      </c>
      <c r="X10" s="45">
        <v>7636.6648630095433</v>
      </c>
      <c r="Y10" s="45">
        <v>195.17950242795632</v>
      </c>
      <c r="Z10" s="45">
        <v>35.002678038075338</v>
      </c>
      <c r="AA10" s="46">
        <v>2091.8382615580435</v>
      </c>
      <c r="AC10" s="2" t="s">
        <v>7</v>
      </c>
      <c r="AD10" s="3">
        <f>AVERAGE(D22:D24)/AVERAGE(G22:G24)</f>
        <v>0.24179804585832532</v>
      </c>
      <c r="AE10" s="3">
        <f>AVERAGE(D44:D46)/AVERAGE(G44:G46)</f>
        <v>0.17172378230691543</v>
      </c>
    </row>
    <row r="11" spans="2:31" ht="14">
      <c r="B11" s="82"/>
      <c r="C11" s="19" t="s">
        <v>3</v>
      </c>
      <c r="D11" s="6">
        <v>192.53399999999999</v>
      </c>
      <c r="E11" s="7"/>
      <c r="F11" s="8"/>
      <c r="G11" s="9">
        <v>295.15300000000002</v>
      </c>
      <c r="H11" s="7"/>
      <c r="I11" s="26"/>
      <c r="J11" s="29"/>
      <c r="K11" s="29"/>
      <c r="L11" s="85"/>
      <c r="M11" s="66"/>
      <c r="N11" s="71"/>
      <c r="O11" s="68"/>
      <c r="P11" s="68"/>
      <c r="Q11" s="70"/>
      <c r="T11" s="52" t="s">
        <v>27</v>
      </c>
      <c r="U11" s="55">
        <f t="shared" ref="U11:AA11" si="1">U10/U9</f>
        <v>0.84490336808524702</v>
      </c>
      <c r="V11" s="48">
        <f t="shared" si="1"/>
        <v>1.7277511140687063</v>
      </c>
      <c r="W11" s="48">
        <f t="shared" si="1"/>
        <v>1.381575510459468</v>
      </c>
      <c r="X11" s="48">
        <f t="shared" si="1"/>
        <v>0.68811791305017256</v>
      </c>
      <c r="Y11" s="48">
        <f t="shared" si="1"/>
        <v>1.1021312993871142</v>
      </c>
      <c r="Z11" s="48">
        <f t="shared" si="1"/>
        <v>1.6411727456058707</v>
      </c>
      <c r="AA11" s="49">
        <f t="shared" si="1"/>
        <v>1.7106406814278863</v>
      </c>
    </row>
    <row r="12" spans="2:31" ht="14">
      <c r="B12" s="82"/>
      <c r="C12" s="19" t="s">
        <v>3</v>
      </c>
      <c r="D12" s="6">
        <v>187.89099999999999</v>
      </c>
      <c r="E12" s="7"/>
      <c r="F12" s="8"/>
      <c r="G12" s="9">
        <v>322.65100000000001</v>
      </c>
      <c r="H12" s="7"/>
      <c r="I12" s="26"/>
      <c r="J12" s="29"/>
      <c r="K12" s="29"/>
      <c r="L12" s="85"/>
      <c r="M12" s="66"/>
      <c r="N12" s="71"/>
      <c r="O12" s="68"/>
      <c r="P12" s="68"/>
      <c r="Q12" s="70"/>
    </row>
    <row r="13" spans="2:31" ht="14">
      <c r="B13" s="82"/>
      <c r="C13" s="19" t="s">
        <v>4</v>
      </c>
      <c r="D13" s="6">
        <v>412.91899999999998</v>
      </c>
      <c r="E13" s="7">
        <f>AVERAGE(D13:D15)</f>
        <v>445.01900000000001</v>
      </c>
      <c r="F13" s="8">
        <f>_xlfn.STDEV.S(D13:D15)</f>
        <v>34.391699638139443</v>
      </c>
      <c r="G13" s="9">
        <v>10869.772000000001</v>
      </c>
      <c r="H13" s="7">
        <f>AVERAGE(G13:G15)</f>
        <v>11097.903</v>
      </c>
      <c r="I13" s="26">
        <f>_xlfn.STDEV.S(G13:G15)</f>
        <v>336.85932914348689</v>
      </c>
      <c r="J13" s="29"/>
      <c r="K13" s="29"/>
      <c r="L13" s="85"/>
      <c r="M13" s="66" t="s">
        <v>4</v>
      </c>
      <c r="N13" s="71">
        <f>D13/'Tables 2 &amp; 4'!G13</f>
        <v>3.7987825319611118E-2</v>
      </c>
      <c r="O13" s="68">
        <f>D14/'Tables 2 &amp; 4'!G14</f>
        <v>4.0297632471470078E-2</v>
      </c>
      <c r="P13" s="68">
        <f>D15/'Tables 2 &amp; 4'!G15</f>
        <v>4.1909015805923787E-2</v>
      </c>
      <c r="Q13" s="70">
        <f>AVERAGE(N13:P13)</f>
        <v>4.0064824532335001E-2</v>
      </c>
    </row>
    <row r="14" spans="2:31" ht="14">
      <c r="B14" s="82"/>
      <c r="C14" s="19" t="s">
        <v>4</v>
      </c>
      <c r="D14" s="6">
        <v>440.82100000000003</v>
      </c>
      <c r="E14" s="7"/>
      <c r="F14" s="8"/>
      <c r="G14" s="9">
        <v>10939.129000000001</v>
      </c>
      <c r="H14" s="7"/>
      <c r="I14" s="26"/>
      <c r="J14" s="29"/>
      <c r="K14" s="29"/>
      <c r="L14" s="85"/>
      <c r="M14" s="66"/>
      <c r="N14" s="71"/>
      <c r="O14" s="68"/>
      <c r="P14" s="68"/>
      <c r="Q14" s="70"/>
    </row>
    <row r="15" spans="2:31" ht="14">
      <c r="B15" s="82"/>
      <c r="C15" s="19" t="s">
        <v>4</v>
      </c>
      <c r="D15" s="6">
        <v>481.31700000000001</v>
      </c>
      <c r="E15" s="7"/>
      <c r="F15" s="8"/>
      <c r="G15" s="9">
        <v>11484.808000000001</v>
      </c>
      <c r="H15" s="7"/>
      <c r="I15" s="26"/>
      <c r="J15" s="29"/>
      <c r="K15" s="29"/>
      <c r="L15" s="85"/>
      <c r="M15" s="66"/>
      <c r="N15" s="71"/>
      <c r="O15" s="68"/>
      <c r="P15" s="68"/>
      <c r="Q15" s="70"/>
    </row>
    <row r="16" spans="2:31" ht="14">
      <c r="B16" s="82"/>
      <c r="C16" s="19" t="s">
        <v>5</v>
      </c>
      <c r="D16" s="6">
        <v>244.90100000000001</v>
      </c>
      <c r="E16" s="7">
        <f>AVERAGE(D16:D18)</f>
        <v>262.64000000000004</v>
      </c>
      <c r="F16" s="8">
        <f>_xlfn.STDEV.S(D16:D18)</f>
        <v>15.372142108372529</v>
      </c>
      <c r="G16" s="9">
        <v>166.358</v>
      </c>
      <c r="H16" s="7">
        <f>AVERAGE(G16:G18)</f>
        <v>177.09266666666667</v>
      </c>
      <c r="I16" s="26">
        <f>_xlfn.STDEV.S(G16:G18)</f>
        <v>9.7347493718807883</v>
      </c>
      <c r="J16" s="29"/>
      <c r="K16" s="29"/>
      <c r="L16" s="85"/>
      <c r="M16" s="66" t="s">
        <v>5</v>
      </c>
      <c r="N16" s="71">
        <f>D16/'Tables 2 &amp; 4'!G16</f>
        <v>1.4721323891847702</v>
      </c>
      <c r="O16" s="68">
        <f>D17/'Tables 2 &amp; 4'!G17</f>
        <v>1.5089379190519681</v>
      </c>
      <c r="P16" s="68">
        <f>D18/'Tables 2 &amp; 4'!G18</f>
        <v>1.4678118997777152</v>
      </c>
      <c r="Q16" s="70">
        <f>AVERAGE(N16:P16)</f>
        <v>1.4829607360048176</v>
      </c>
      <c r="T16" s="2"/>
      <c r="U16" s="4"/>
      <c r="V16" s="4"/>
      <c r="W16" s="4"/>
      <c r="X16" s="4"/>
      <c r="Y16" s="4"/>
      <c r="Z16" s="4"/>
      <c r="AA16" s="4"/>
    </row>
    <row r="17" spans="2:27" ht="14">
      <c r="B17" s="82"/>
      <c r="C17" s="19" t="s">
        <v>5</v>
      </c>
      <c r="D17" s="6">
        <v>270.96300000000002</v>
      </c>
      <c r="E17" s="7"/>
      <c r="F17" s="8"/>
      <c r="G17" s="9">
        <v>179.572</v>
      </c>
      <c r="H17" s="7"/>
      <c r="I17" s="26"/>
      <c r="J17" s="29"/>
      <c r="K17" s="29"/>
      <c r="L17" s="85"/>
      <c r="M17" s="66"/>
      <c r="N17" s="71"/>
      <c r="O17" s="68"/>
      <c r="P17" s="68"/>
      <c r="Q17" s="70"/>
    </row>
    <row r="18" spans="2:27" ht="14">
      <c r="B18" s="82"/>
      <c r="C18" s="19" t="s">
        <v>5</v>
      </c>
      <c r="D18" s="6">
        <v>272.05599999999998</v>
      </c>
      <c r="E18" s="7"/>
      <c r="F18" s="8"/>
      <c r="G18" s="9">
        <v>185.34800000000001</v>
      </c>
      <c r="H18" s="7"/>
      <c r="I18" s="26"/>
      <c r="J18" s="29"/>
      <c r="K18" s="29"/>
      <c r="L18" s="85"/>
      <c r="M18" s="66"/>
      <c r="N18" s="71"/>
      <c r="O18" s="68"/>
      <c r="P18" s="68"/>
      <c r="Q18" s="70"/>
    </row>
    <row r="19" spans="2:27" ht="14">
      <c r="B19" s="82"/>
      <c r="C19" s="19" t="s">
        <v>6</v>
      </c>
      <c r="D19" s="6">
        <v>14.116</v>
      </c>
      <c r="E19" s="7">
        <f>AVERAGE(D19:D21)</f>
        <v>14.339666666666666</v>
      </c>
      <c r="F19" s="8">
        <f>_xlfn.STDEV.S(D19:D21)</f>
        <v>0.39783958241147066</v>
      </c>
      <c r="G19" s="9">
        <v>25.952999999999999</v>
      </c>
      <c r="H19" s="7">
        <f>AVERAGE(G19:G21)</f>
        <v>21.327666666666669</v>
      </c>
      <c r="I19" s="26">
        <f>_xlfn.STDEV.S(G19:G21)</f>
        <v>4.1223727795206884</v>
      </c>
      <c r="J19" s="29"/>
      <c r="K19" s="29"/>
      <c r="L19" s="85"/>
      <c r="M19" s="66" t="s">
        <v>6</v>
      </c>
      <c r="N19" s="71">
        <f>D19/'Tables 2 &amp; 4'!G19</f>
        <v>0.54390629214349018</v>
      </c>
      <c r="O19" s="68">
        <f>D20/'Tables 2 &amp; 4'!G20</f>
        <v>0.78177484618369264</v>
      </c>
      <c r="P19" s="68">
        <f>D21/'Tables 2 &amp; 4'!G21</f>
        <v>0.74035719645805187</v>
      </c>
      <c r="Q19" s="70">
        <f>AVERAGE(N19:P19)</f>
        <v>0.6886794449284116</v>
      </c>
    </row>
    <row r="20" spans="2:27" ht="14">
      <c r="B20" s="82"/>
      <c r="C20" s="19" t="s">
        <v>6</v>
      </c>
      <c r="D20" s="6">
        <v>14.103999999999999</v>
      </c>
      <c r="E20" s="7"/>
      <c r="F20" s="8"/>
      <c r="G20" s="9">
        <v>18.041</v>
      </c>
      <c r="H20" s="7"/>
      <c r="I20" s="26"/>
      <c r="J20" s="29"/>
      <c r="K20" s="29"/>
      <c r="L20" s="85"/>
      <c r="M20" s="66"/>
      <c r="N20" s="71"/>
      <c r="O20" s="68"/>
      <c r="P20" s="68"/>
      <c r="Q20" s="70"/>
    </row>
    <row r="21" spans="2:27" ht="14">
      <c r="B21" s="82"/>
      <c r="C21" s="19" t="s">
        <v>6</v>
      </c>
      <c r="D21" s="6">
        <v>14.798999999999999</v>
      </c>
      <c r="E21" s="7"/>
      <c r="F21" s="8"/>
      <c r="G21" s="9">
        <v>19.989000000000001</v>
      </c>
      <c r="H21" s="7"/>
      <c r="I21" s="26"/>
      <c r="J21" s="29"/>
      <c r="K21" s="29"/>
      <c r="L21" s="85"/>
      <c r="M21" s="66"/>
      <c r="N21" s="71"/>
      <c r="O21" s="68"/>
      <c r="P21" s="68"/>
      <c r="Q21" s="70"/>
      <c r="T21" s="2"/>
      <c r="U21" s="4"/>
      <c r="V21" s="4"/>
      <c r="W21" s="4"/>
      <c r="X21" s="4"/>
      <c r="Y21" s="4"/>
      <c r="Z21" s="4"/>
      <c r="AA21" s="4"/>
    </row>
    <row r="22" spans="2:27" ht="14">
      <c r="B22" s="82"/>
      <c r="C22" s="19" t="s">
        <v>7</v>
      </c>
      <c r="D22" s="6">
        <v>288.916</v>
      </c>
      <c r="E22" s="7">
        <f>AVERAGE(D22:D24)</f>
        <v>295.68</v>
      </c>
      <c r="F22" s="8">
        <f>_xlfn.STDEV.S(D22:D24)</f>
        <v>15.129057240951944</v>
      </c>
      <c r="G22" s="9">
        <v>1180.068</v>
      </c>
      <c r="H22" s="7">
        <f>AVERAGE(G22:G24)</f>
        <v>1222.8386666666665</v>
      </c>
      <c r="I22" s="26">
        <f>_xlfn.STDEV.S(G22:G24)</f>
        <v>46.694497206130535</v>
      </c>
      <c r="J22" s="29"/>
      <c r="K22" s="29"/>
      <c r="L22" s="85"/>
      <c r="M22" s="66" t="s">
        <v>7</v>
      </c>
      <c r="N22" s="71">
        <f>D22/'Tables 2 &amp; 4'!G22</f>
        <v>0.24482995895151805</v>
      </c>
      <c r="O22" s="68">
        <f>D23/'Tables 2 &amp; 4'!G23</f>
        <v>0.23450804084909263</v>
      </c>
      <c r="P22" s="68">
        <f>D24/'Tables 2 &amp; 4'!G24</f>
        <v>0.2459509875410166</v>
      </c>
      <c r="Q22" s="70">
        <f>AVERAGE(N22:P22)</f>
        <v>0.24176299578054242</v>
      </c>
      <c r="T22" s="2"/>
      <c r="U22" s="4"/>
      <c r="V22" s="4"/>
      <c r="W22" s="4"/>
      <c r="X22" s="4"/>
      <c r="Y22" s="4"/>
      <c r="Z22" s="4"/>
      <c r="AA22" s="4"/>
    </row>
    <row r="23" spans="2:27" ht="14">
      <c r="B23" s="82"/>
      <c r="C23" s="19" t="s">
        <v>7</v>
      </c>
      <c r="D23" s="6">
        <v>285.113</v>
      </c>
      <c r="E23" s="7"/>
      <c r="F23" s="7"/>
      <c r="G23" s="9">
        <v>1215.7919999999999</v>
      </c>
      <c r="H23" s="7"/>
      <c r="I23" s="26"/>
      <c r="J23" s="29"/>
      <c r="K23" s="29"/>
      <c r="L23" s="85"/>
      <c r="M23" s="66"/>
      <c r="N23" s="71"/>
      <c r="O23" s="68"/>
      <c r="P23" s="68"/>
      <c r="Q23" s="70"/>
    </row>
    <row r="24" spans="2:27" ht="14">
      <c r="B24" s="83"/>
      <c r="C24" s="20" t="s">
        <v>7</v>
      </c>
      <c r="D24" s="10">
        <v>313.01100000000002</v>
      </c>
      <c r="E24" s="11"/>
      <c r="F24" s="11"/>
      <c r="G24" s="12">
        <v>1272.6559999999999</v>
      </c>
      <c r="H24" s="11"/>
      <c r="I24" s="13"/>
      <c r="J24" s="27"/>
      <c r="K24" s="27"/>
      <c r="L24" s="86"/>
      <c r="M24" s="72"/>
      <c r="N24" s="76"/>
      <c r="O24" s="74"/>
      <c r="P24" s="74"/>
      <c r="Q24" s="75"/>
    </row>
    <row r="25" spans="2:27">
      <c r="D25" s="35" t="s">
        <v>28</v>
      </c>
      <c r="E25" s="15" t="s">
        <v>19</v>
      </c>
      <c r="F25" s="15" t="s">
        <v>20</v>
      </c>
      <c r="G25" s="36" t="s">
        <v>29</v>
      </c>
      <c r="H25" s="15" t="s">
        <v>19</v>
      </c>
      <c r="I25" s="15" t="s">
        <v>20</v>
      </c>
      <c r="J25" s="33"/>
      <c r="K25" s="32"/>
      <c r="L25" s="32"/>
      <c r="M25" s="27"/>
      <c r="N25" s="14" t="s">
        <v>10</v>
      </c>
      <c r="O25" s="16" t="s">
        <v>11</v>
      </c>
      <c r="P25" s="16" t="s">
        <v>12</v>
      </c>
      <c r="Q25" s="25" t="s">
        <v>19</v>
      </c>
      <c r="U25" s="5"/>
      <c r="V25" s="5"/>
      <c r="W25" s="5"/>
      <c r="X25" s="5"/>
      <c r="Y25" s="5"/>
    </row>
    <row r="26" spans="2:27" ht="14">
      <c r="B26" s="81" t="s">
        <v>26</v>
      </c>
      <c r="C26" s="18" t="s">
        <v>1</v>
      </c>
      <c r="D26" s="21">
        <v>62.475000000000001</v>
      </c>
      <c r="E26" s="7">
        <f>AVERAGE(D26:D28)</f>
        <v>57.276666666666664</v>
      </c>
      <c r="F26" s="8">
        <f>_xlfn.STDEV.S(D26:D28)</f>
        <v>5.3183074688601222</v>
      </c>
      <c r="G26" s="22">
        <v>82.576999999999998</v>
      </c>
      <c r="H26" s="7">
        <f>AVERAGE(G26:G28)</f>
        <v>59.230333333333334</v>
      </c>
      <c r="I26" s="8">
        <f>_xlfn.STDEV.S(G26:G28)</f>
        <v>23.889334635634651</v>
      </c>
      <c r="J26" s="30"/>
      <c r="L26" s="87" t="s">
        <v>26</v>
      </c>
      <c r="M26" s="65" t="s">
        <v>1</v>
      </c>
      <c r="N26" s="73">
        <f>D26/G26</f>
        <v>0.75656659844750962</v>
      </c>
      <c r="O26" s="67">
        <f>D27/G27</f>
        <v>0.86007199615135776</v>
      </c>
      <c r="P26" s="67">
        <f>D28/G28</f>
        <v>1.6509918755203401</v>
      </c>
      <c r="Q26" s="69">
        <f>AVERAGE(N26:P26)</f>
        <v>1.0892101567064025</v>
      </c>
    </row>
    <row r="27" spans="2:27" ht="14">
      <c r="B27" s="82"/>
      <c r="C27" s="19" t="s">
        <v>1</v>
      </c>
      <c r="D27" s="21">
        <v>51.845999999999997</v>
      </c>
      <c r="E27" s="7"/>
      <c r="F27" s="8"/>
      <c r="G27" s="22">
        <v>60.280999999999999</v>
      </c>
      <c r="H27" s="7"/>
      <c r="I27" s="8"/>
      <c r="J27" s="30"/>
      <c r="L27" s="88"/>
      <c r="M27" s="66"/>
      <c r="N27" s="71"/>
      <c r="O27" s="68"/>
      <c r="P27" s="68"/>
      <c r="Q27" s="70"/>
    </row>
    <row r="28" spans="2:27" ht="14">
      <c r="B28" s="82"/>
      <c r="C28" s="19" t="s">
        <v>1</v>
      </c>
      <c r="D28" s="21">
        <v>57.509</v>
      </c>
      <c r="E28" s="7"/>
      <c r="F28" s="8"/>
      <c r="G28" s="22">
        <v>34.832999999999998</v>
      </c>
      <c r="H28" s="7"/>
      <c r="I28" s="8"/>
      <c r="J28" s="30"/>
      <c r="L28" s="88"/>
      <c r="M28" s="66"/>
      <c r="N28" s="71"/>
      <c r="O28" s="68"/>
      <c r="P28" s="68"/>
      <c r="Q28" s="70"/>
    </row>
    <row r="29" spans="2:27" ht="14">
      <c r="B29" s="82"/>
      <c r="C29" s="19" t="s">
        <v>2</v>
      </c>
      <c r="D29" s="21">
        <v>0.46100000000000002</v>
      </c>
      <c r="E29" s="7">
        <f>AVERAGE(D29:D31)</f>
        <v>0.45999999999999996</v>
      </c>
      <c r="F29" s="8">
        <f>_xlfn.STDEV.S(D29:D31)</f>
        <v>1.3527749258468669E-2</v>
      </c>
      <c r="G29" s="22">
        <v>1.0940000000000001</v>
      </c>
      <c r="H29" s="7">
        <f>AVERAGE(G29:G31)</f>
        <v>0.97066666666666668</v>
      </c>
      <c r="I29" s="8">
        <f>_xlfn.STDEV.S(G29:G31)</f>
        <v>0.13465635274034946</v>
      </c>
      <c r="J29" s="30"/>
      <c r="L29" s="88"/>
      <c r="M29" s="66" t="s">
        <v>2</v>
      </c>
      <c r="N29" s="71">
        <f>D29/G29</f>
        <v>0.42138939670932357</v>
      </c>
      <c r="O29" s="68">
        <f>D30/G30</f>
        <v>0.53929866989117292</v>
      </c>
      <c r="P29" s="77">
        <f>D31/G31</f>
        <v>0.47729566094853682</v>
      </c>
      <c r="Q29" s="70">
        <f>AVERAGE(N29:P29)</f>
        <v>0.4793279091830111</v>
      </c>
    </row>
    <row r="30" spans="2:27" ht="14">
      <c r="B30" s="82"/>
      <c r="C30" s="19" t="s">
        <v>2</v>
      </c>
      <c r="D30" s="21">
        <v>0.44600000000000001</v>
      </c>
      <c r="E30" s="7"/>
      <c r="F30" s="8"/>
      <c r="G30" s="22">
        <v>0.82699999999999996</v>
      </c>
      <c r="H30" s="7"/>
      <c r="I30" s="8"/>
      <c r="J30" s="30"/>
      <c r="L30" s="88"/>
      <c r="M30" s="66"/>
      <c r="N30" s="71"/>
      <c r="O30" s="68"/>
      <c r="P30" s="77"/>
      <c r="Q30" s="70"/>
    </row>
    <row r="31" spans="2:27" ht="14">
      <c r="B31" s="82"/>
      <c r="C31" s="19" t="s">
        <v>2</v>
      </c>
      <c r="D31" s="21">
        <v>0.47299999999999998</v>
      </c>
      <c r="E31" s="7"/>
      <c r="F31" s="8"/>
      <c r="G31" s="22">
        <v>0.99099999999999999</v>
      </c>
      <c r="H31" s="7"/>
      <c r="I31" s="8"/>
      <c r="J31" s="30"/>
      <c r="L31" s="88"/>
      <c r="M31" s="66"/>
      <c r="N31" s="71"/>
      <c r="O31" s="68"/>
      <c r="P31" s="77"/>
      <c r="Q31" s="70"/>
    </row>
    <row r="32" spans="2:27" ht="14">
      <c r="B32" s="82"/>
      <c r="C32" s="19" t="s">
        <v>3</v>
      </c>
      <c r="D32" s="21">
        <v>287.47800000000001</v>
      </c>
      <c r="E32" s="7">
        <f>AVERAGE(D32:D34)</f>
        <v>289.0263333333333</v>
      </c>
      <c r="F32" s="8">
        <f>_xlfn.STDEV.S(D32:D34)</f>
        <v>1.3562500998463842</v>
      </c>
      <c r="G32" s="22">
        <v>443.00900000000001</v>
      </c>
      <c r="H32" s="7">
        <f>AVERAGE(G32:G34)</f>
        <v>426.24200000000002</v>
      </c>
      <c r="I32" s="8">
        <f>_xlfn.STDEV.S(G32:G34)</f>
        <v>19.954184999643552</v>
      </c>
      <c r="J32" s="30"/>
      <c r="L32" s="88"/>
      <c r="M32" s="66" t="s">
        <v>3</v>
      </c>
      <c r="N32" s="71">
        <f>D32/G32</f>
        <v>0.64892135374224902</v>
      </c>
      <c r="O32" s="68">
        <f>D33/G33</f>
        <v>0.67201334739134966</v>
      </c>
      <c r="P32" s="68">
        <f>D34/G34</f>
        <v>0.71651920469503072</v>
      </c>
      <c r="Q32" s="70">
        <f>AVERAGE(N32:P32)</f>
        <v>0.67915130194287643</v>
      </c>
    </row>
    <row r="33" spans="2:20" ht="14">
      <c r="B33" s="82"/>
      <c r="C33" s="19" t="s">
        <v>3</v>
      </c>
      <c r="D33" s="21">
        <v>290.00400000000002</v>
      </c>
      <c r="E33" s="7"/>
      <c r="F33" s="8"/>
      <c r="G33" s="22">
        <v>431.54500000000002</v>
      </c>
      <c r="H33" s="7"/>
      <c r="I33" s="8"/>
      <c r="J33" s="30"/>
      <c r="L33" s="88"/>
      <c r="M33" s="66"/>
      <c r="N33" s="71"/>
      <c r="O33" s="68"/>
      <c r="P33" s="68"/>
      <c r="Q33" s="70"/>
    </row>
    <row r="34" spans="2:20" ht="14">
      <c r="B34" s="82"/>
      <c r="C34" s="19" t="s">
        <v>3</v>
      </c>
      <c r="D34" s="21">
        <v>289.59699999999998</v>
      </c>
      <c r="E34" s="7"/>
      <c r="F34" s="8"/>
      <c r="G34" s="22">
        <v>404.17200000000003</v>
      </c>
      <c r="H34" s="7"/>
      <c r="I34" s="8"/>
      <c r="J34" s="30"/>
      <c r="L34" s="88"/>
      <c r="M34" s="66"/>
      <c r="N34" s="71"/>
      <c r="O34" s="68"/>
      <c r="P34" s="68"/>
      <c r="Q34" s="70"/>
    </row>
    <row r="35" spans="2:20" ht="14">
      <c r="B35" s="82"/>
      <c r="C35" s="19" t="s">
        <v>4</v>
      </c>
      <c r="D35" s="21">
        <v>472.91800000000001</v>
      </c>
      <c r="E35" s="7">
        <f>AVERAGE(D35:D37)</f>
        <v>484.12133333333333</v>
      </c>
      <c r="F35" s="8">
        <f>_xlfn.STDEV.S(D35:D37)</f>
        <v>11.530887621225581</v>
      </c>
      <c r="G35" s="22">
        <v>7996.4949999999999</v>
      </c>
      <c r="H35" s="7">
        <f>AVERAGE(G35:G37)</f>
        <v>7636.6643333333332</v>
      </c>
      <c r="I35" s="8">
        <f>_xlfn.STDEV.S(G35:G37)</f>
        <v>377.72518404434351</v>
      </c>
      <c r="J35" s="30"/>
      <c r="L35" s="88"/>
      <c r="M35" s="66" t="s">
        <v>4</v>
      </c>
      <c r="N35" s="71">
        <f>D35/G35</f>
        <v>5.9140661002101545E-2</v>
      </c>
      <c r="O35" s="68">
        <f>D36/G36</f>
        <v>6.3034999670804531E-2</v>
      </c>
      <c r="P35" s="68">
        <f>D37/G37</f>
        <v>6.8470885370625442E-2</v>
      </c>
      <c r="Q35" s="70">
        <f>AVERAGE(N35:P35)</f>
        <v>6.3548848681177175E-2</v>
      </c>
    </row>
    <row r="36" spans="2:20" ht="14">
      <c r="B36" s="82"/>
      <c r="C36" s="19" t="s">
        <v>4</v>
      </c>
      <c r="D36" s="21">
        <v>483.49200000000002</v>
      </c>
      <c r="E36" s="7"/>
      <c r="F36" s="8"/>
      <c r="G36" s="22">
        <v>7670.2150000000001</v>
      </c>
      <c r="H36" s="7"/>
      <c r="I36" s="8"/>
      <c r="J36" s="30"/>
      <c r="L36" s="88"/>
      <c r="M36" s="66"/>
      <c r="N36" s="71"/>
      <c r="O36" s="68"/>
      <c r="P36" s="68"/>
      <c r="Q36" s="70"/>
    </row>
    <row r="37" spans="2:20" ht="14">
      <c r="B37" s="82"/>
      <c r="C37" s="19" t="s">
        <v>4</v>
      </c>
      <c r="D37" s="21">
        <v>495.95400000000001</v>
      </c>
      <c r="E37" s="7"/>
      <c r="F37" s="8"/>
      <c r="G37" s="22">
        <v>7243.2830000000004</v>
      </c>
      <c r="H37" s="7"/>
      <c r="I37" s="8"/>
      <c r="J37" s="30"/>
      <c r="L37" s="88"/>
      <c r="M37" s="66"/>
      <c r="N37" s="71"/>
      <c r="O37" s="68"/>
      <c r="P37" s="68"/>
      <c r="Q37" s="70"/>
    </row>
    <row r="38" spans="2:20" ht="14">
      <c r="B38" s="82"/>
      <c r="C38" s="19" t="s">
        <v>5</v>
      </c>
      <c r="D38" s="21">
        <v>343.601</v>
      </c>
      <c r="E38" s="7">
        <f>AVERAGE(D38:D40)</f>
        <v>350.36233333333331</v>
      </c>
      <c r="F38" s="8">
        <f>_xlfn.STDEV.S(D38:D40)</f>
        <v>7.2083519151976319</v>
      </c>
      <c r="G38" s="22">
        <v>195.19399999999999</v>
      </c>
      <c r="H38" s="7">
        <f>AVERAGE(G38:G40)</f>
        <v>195.17933333333335</v>
      </c>
      <c r="I38" s="8">
        <f>_xlfn.STDEV.S(G38:G40)</f>
        <v>12.204006609852909</v>
      </c>
      <c r="J38" s="30"/>
      <c r="L38" s="88"/>
      <c r="M38" s="66" t="s">
        <v>5</v>
      </c>
      <c r="N38" s="71">
        <f>D38/G38</f>
        <v>1.7603051323298873</v>
      </c>
      <c r="O38" s="68">
        <f>D39/G39</f>
        <v>1.6855325592161097</v>
      </c>
      <c r="P38" s="68">
        <f>D40/G40</f>
        <v>1.9563366271697784</v>
      </c>
      <c r="Q38" s="70">
        <f>AVERAGE(N38:P38)</f>
        <v>1.8007247729052585</v>
      </c>
    </row>
    <row r="39" spans="2:20" ht="14">
      <c r="B39" s="82"/>
      <c r="C39" s="19" t="s">
        <v>5</v>
      </c>
      <c r="D39" s="21">
        <v>349.53899999999999</v>
      </c>
      <c r="E39" s="7"/>
      <c r="F39" s="8"/>
      <c r="G39" s="22">
        <v>207.376</v>
      </c>
      <c r="H39" s="7"/>
      <c r="I39" s="8"/>
      <c r="J39" s="30"/>
      <c r="L39" s="88"/>
      <c r="M39" s="66"/>
      <c r="N39" s="71"/>
      <c r="O39" s="68"/>
      <c r="P39" s="68"/>
      <c r="Q39" s="70"/>
    </row>
    <row r="40" spans="2:20" ht="14">
      <c r="B40" s="82"/>
      <c r="C40" s="19" t="s">
        <v>5</v>
      </c>
      <c r="D40" s="21">
        <v>357.947</v>
      </c>
      <c r="E40" s="7"/>
      <c r="F40" s="8"/>
      <c r="G40" s="22">
        <v>182.96799999999999</v>
      </c>
      <c r="H40" s="7"/>
      <c r="I40" s="8"/>
      <c r="J40" s="30"/>
      <c r="L40" s="88"/>
      <c r="M40" s="66"/>
      <c r="N40" s="71"/>
      <c r="O40" s="68"/>
      <c r="P40" s="68"/>
      <c r="Q40" s="70"/>
    </row>
    <row r="41" spans="2:20" ht="14">
      <c r="B41" s="82"/>
      <c r="C41" s="19" t="s">
        <v>6</v>
      </c>
      <c r="D41" s="21">
        <v>23.763000000000002</v>
      </c>
      <c r="E41" s="7">
        <f>AVERAGE(D41:D43)</f>
        <v>23.006333333333334</v>
      </c>
      <c r="F41" s="8">
        <f>_xlfn.STDEV.S(D41:D43)</f>
        <v>1.151615097735929</v>
      </c>
      <c r="G41" s="22">
        <v>36.113999999999997</v>
      </c>
      <c r="H41" s="7">
        <f>AVERAGE(G41:G43)</f>
        <v>35.002666666666663</v>
      </c>
      <c r="I41" s="8">
        <f>_xlfn.STDEV.S(G41:G43)</f>
        <v>1.6174969345669046</v>
      </c>
      <c r="J41" s="30"/>
      <c r="L41" s="88"/>
      <c r="M41" s="66" t="s">
        <v>6</v>
      </c>
      <c r="N41" s="71">
        <f>D41/G41</f>
        <v>0.65799966771889029</v>
      </c>
      <c r="O41" s="68">
        <f>D42/G42</f>
        <v>0.65949590175399331</v>
      </c>
      <c r="P41" s="68">
        <f>D43/G43</f>
        <v>0.65408634265544396</v>
      </c>
      <c r="Q41" s="70">
        <f>AVERAGE(N41:P41)</f>
        <v>0.65719397070944252</v>
      </c>
    </row>
    <row r="42" spans="2:20" ht="14">
      <c r="B42" s="82"/>
      <c r="C42" s="19" t="s">
        <v>6</v>
      </c>
      <c r="D42" s="21">
        <v>23.574999999999999</v>
      </c>
      <c r="E42" s="7"/>
      <c r="F42" s="8"/>
      <c r="G42" s="22">
        <v>35.747</v>
      </c>
      <c r="H42" s="7"/>
      <c r="I42" s="8"/>
      <c r="J42" s="30"/>
      <c r="L42" s="88"/>
      <c r="M42" s="66"/>
      <c r="N42" s="71"/>
      <c r="O42" s="68"/>
      <c r="P42" s="68"/>
      <c r="Q42" s="70"/>
    </row>
    <row r="43" spans="2:20" ht="14">
      <c r="B43" s="82"/>
      <c r="C43" s="19" t="s">
        <v>6</v>
      </c>
      <c r="D43" s="21">
        <v>21.681000000000001</v>
      </c>
      <c r="E43" s="7"/>
      <c r="F43" s="8"/>
      <c r="G43" s="22">
        <v>33.146999999999998</v>
      </c>
      <c r="H43" s="7"/>
      <c r="I43" s="8"/>
      <c r="J43" s="30"/>
      <c r="L43" s="88"/>
      <c r="M43" s="66"/>
      <c r="N43" s="71"/>
      <c r="O43" s="68"/>
      <c r="P43" s="68"/>
      <c r="Q43" s="70"/>
    </row>
    <row r="44" spans="2:20" ht="14">
      <c r="B44" s="82"/>
      <c r="C44" s="19" t="s">
        <v>7</v>
      </c>
      <c r="D44" s="21">
        <v>357.67500000000001</v>
      </c>
      <c r="E44" s="7">
        <f>AVERAGE(D44:D46)</f>
        <v>359.21833333333331</v>
      </c>
      <c r="F44" s="8">
        <f>_xlfn.STDEV.S(D44:D46)</f>
        <v>1.4754773238966872</v>
      </c>
      <c r="G44" s="22">
        <v>2183.152</v>
      </c>
      <c r="H44" s="7">
        <f>AVERAGE(G44:G46)</f>
        <v>2091.8379999999997</v>
      </c>
      <c r="I44" s="8">
        <f>_xlfn.STDEV.S(G44:G46)</f>
        <v>107.84427301901573</v>
      </c>
      <c r="J44" s="30"/>
      <c r="L44" s="88"/>
      <c r="M44" s="66" t="s">
        <v>7</v>
      </c>
      <c r="N44" s="71">
        <f>D44/G44</f>
        <v>0.16383421768159065</v>
      </c>
      <c r="O44" s="68">
        <f>D45/G45</f>
        <v>0.16955122110943724</v>
      </c>
      <c r="P44" s="68">
        <f>D46/G46</f>
        <v>0.18278839549789519</v>
      </c>
      <c r="Q44" s="70">
        <f>AVERAGE(N44:P44)</f>
        <v>0.17205794476297434</v>
      </c>
    </row>
    <row r="45" spans="2:20" ht="14">
      <c r="B45" s="82"/>
      <c r="C45" s="19" t="s">
        <v>7</v>
      </c>
      <c r="D45" s="21">
        <v>359.36500000000001</v>
      </c>
      <c r="E45" s="7"/>
      <c r="F45" s="8"/>
      <c r="G45" s="22">
        <v>2119.5070000000001</v>
      </c>
      <c r="H45" s="7"/>
      <c r="I45" s="7"/>
      <c r="J45" s="34"/>
      <c r="L45" s="88"/>
      <c r="M45" s="66"/>
      <c r="N45" s="71"/>
      <c r="O45" s="68"/>
      <c r="P45" s="68"/>
      <c r="Q45" s="70"/>
    </row>
    <row r="46" spans="2:20" ht="14">
      <c r="B46" s="83"/>
      <c r="C46" s="20" t="s">
        <v>7</v>
      </c>
      <c r="D46" s="23">
        <v>360.61500000000001</v>
      </c>
      <c r="E46" s="11"/>
      <c r="F46" s="11"/>
      <c r="G46" s="24">
        <v>1972.855</v>
      </c>
      <c r="H46" s="11"/>
      <c r="I46" s="11"/>
      <c r="J46" s="34"/>
      <c r="L46" s="89"/>
      <c r="M46" s="72"/>
      <c r="N46" s="76"/>
      <c r="O46" s="74"/>
      <c r="P46" s="74"/>
      <c r="Q46" s="75"/>
    </row>
    <row r="48" spans="2:20">
      <c r="N48" s="78" t="s">
        <v>33</v>
      </c>
      <c r="O48" s="79"/>
      <c r="P48" s="79"/>
      <c r="Q48" s="79"/>
      <c r="R48" s="79"/>
      <c r="S48" s="79"/>
      <c r="T48" s="80"/>
    </row>
    <row r="49" spans="2:20">
      <c r="M49"/>
      <c r="N49" s="53" t="s">
        <v>1</v>
      </c>
      <c r="O49" s="54" t="s">
        <v>2</v>
      </c>
      <c r="P49" s="54" t="s">
        <v>3</v>
      </c>
      <c r="Q49" s="54" t="s">
        <v>4</v>
      </c>
      <c r="R49" s="54" t="s">
        <v>5</v>
      </c>
      <c r="S49" s="54" t="s">
        <v>6</v>
      </c>
      <c r="T49" s="17" t="s">
        <v>7</v>
      </c>
    </row>
    <row r="50" spans="2:20">
      <c r="D50" s="92" t="s">
        <v>37</v>
      </c>
      <c r="E50" s="62"/>
      <c r="F50" s="62"/>
      <c r="G50" s="62"/>
      <c r="H50" s="62"/>
      <c r="I50" s="62"/>
      <c r="M50" s="56" t="s">
        <v>30</v>
      </c>
      <c r="N50" s="42">
        <v>0.67748364926304283</v>
      </c>
      <c r="O50" s="42">
        <v>0.59950979083091716</v>
      </c>
      <c r="P50" s="42">
        <v>0.60647217553643251</v>
      </c>
      <c r="Q50" s="42">
        <v>4.0064845034150316E-2</v>
      </c>
      <c r="R50" s="42">
        <v>1.4829581407431907</v>
      </c>
      <c r="S50" s="42">
        <v>0.68867328846586062</v>
      </c>
      <c r="T50" s="43">
        <v>0.24176277943372482</v>
      </c>
    </row>
    <row r="51" spans="2:20">
      <c r="D51" s="35" t="s">
        <v>28</v>
      </c>
      <c r="E51" s="15" t="s">
        <v>19</v>
      </c>
      <c r="F51" s="15" t="s">
        <v>20</v>
      </c>
      <c r="G51" s="36" t="s">
        <v>29</v>
      </c>
      <c r="H51" s="15" t="s">
        <v>19</v>
      </c>
      <c r="I51" s="25" t="s">
        <v>20</v>
      </c>
      <c r="M51" s="57" t="s">
        <v>31</v>
      </c>
      <c r="N51" s="48">
        <v>1.0891983196675488</v>
      </c>
      <c r="O51" s="48">
        <v>0.47913112204698072</v>
      </c>
      <c r="P51" s="48">
        <v>0.67915080705298869</v>
      </c>
      <c r="Q51" s="48">
        <v>6.3540167760771593E-2</v>
      </c>
      <c r="R51" s="48">
        <v>1.800720540553896</v>
      </c>
      <c r="S51" s="48">
        <v>0.65719689530626024</v>
      </c>
      <c r="T51" s="49">
        <v>0.17205801793406769</v>
      </c>
    </row>
    <row r="52" spans="2:20" ht="14">
      <c r="B52" s="81" t="s">
        <v>25</v>
      </c>
      <c r="C52" s="18" t="s">
        <v>1</v>
      </c>
      <c r="D52" s="6">
        <v>21.792000000000002</v>
      </c>
      <c r="E52" s="7">
        <f>AVERAGE(D52:D54)</f>
        <v>21.016999999999999</v>
      </c>
      <c r="F52" s="8">
        <f>_xlfn.STDEV.S(D52:D54)</f>
        <v>0.70461265955133223</v>
      </c>
      <c r="G52" s="9">
        <v>16.277999999999999</v>
      </c>
      <c r="H52" s="7">
        <f>AVERAGE(G52:G54)</f>
        <v>14.642666666666665</v>
      </c>
      <c r="I52" s="8">
        <f>_xlfn.STDEV.S(G52:G54)</f>
        <v>1.8205692333260219</v>
      </c>
      <c r="M52"/>
      <c r="N52" s="37">
        <f>N51/N50</f>
        <v>1.6077115969549425</v>
      </c>
      <c r="O52" s="38">
        <f t="shared" ref="O52:T52" si="2">O51/O50</f>
        <v>0.7992048326398602</v>
      </c>
      <c r="P52" s="38">
        <f t="shared" si="2"/>
        <v>1.1198383610134643</v>
      </c>
      <c r="Q52" s="38">
        <f t="shared" si="2"/>
        <v>1.5859331967117674</v>
      </c>
      <c r="R52" s="38">
        <f t="shared" si="2"/>
        <v>1.2142760412990872</v>
      </c>
      <c r="S52" s="38">
        <f t="shared" si="2"/>
        <v>0.95429415705999066</v>
      </c>
      <c r="T52" s="39">
        <f t="shared" si="2"/>
        <v>0.7116811708447226</v>
      </c>
    </row>
    <row r="53" spans="2:20" ht="14">
      <c r="B53" s="82"/>
      <c r="C53" s="19" t="s">
        <v>1</v>
      </c>
      <c r="D53" s="6">
        <v>20.414999999999999</v>
      </c>
      <c r="E53" s="7"/>
      <c r="F53" s="8"/>
      <c r="G53" s="9">
        <v>14.968999999999999</v>
      </c>
      <c r="H53" s="7"/>
      <c r="I53" s="26"/>
      <c r="M53"/>
      <c r="N53" s="57" t="s">
        <v>17</v>
      </c>
      <c r="O53" s="58" t="s">
        <v>16</v>
      </c>
      <c r="P53" s="59" t="s">
        <v>18</v>
      </c>
      <c r="Q53" s="59" t="s">
        <v>13</v>
      </c>
      <c r="R53" s="59" t="s">
        <v>14</v>
      </c>
      <c r="S53" s="58" t="s">
        <v>15</v>
      </c>
      <c r="T53" s="60" t="s">
        <v>0</v>
      </c>
    </row>
    <row r="54" spans="2:20" ht="14">
      <c r="B54" s="82"/>
      <c r="C54" s="19" t="s">
        <v>1</v>
      </c>
      <c r="D54" s="6">
        <v>20.844000000000001</v>
      </c>
      <c r="E54" s="7"/>
      <c r="F54" s="8"/>
      <c r="G54" s="9">
        <v>12.680999999999999</v>
      </c>
      <c r="H54" s="7"/>
      <c r="I54" s="26"/>
    </row>
    <row r="55" spans="2:20" ht="14">
      <c r="B55" s="82"/>
      <c r="C55" s="19" t="s">
        <v>2</v>
      </c>
      <c r="D55" s="6">
        <v>0.23899999999999999</v>
      </c>
      <c r="E55" s="7">
        <f>AVERAGE(D55:D57)</f>
        <v>0.2243333333333333</v>
      </c>
      <c r="F55" s="8">
        <f>_xlfn.STDEV.S(D55:D57)</f>
        <v>1.3650396819628844E-2</v>
      </c>
      <c r="G55" s="9">
        <v>0.63100000000000001</v>
      </c>
      <c r="H55" s="7">
        <f>AVERAGE(G55:G57)</f>
        <v>0.53733333333333333</v>
      </c>
      <c r="I55" s="26">
        <f>_xlfn.STDEV.S(G55:G57)</f>
        <v>8.2983934188090122E-2</v>
      </c>
    </row>
    <row r="56" spans="2:20" ht="14">
      <c r="B56" s="82"/>
      <c r="C56" s="19" t="s">
        <v>2</v>
      </c>
      <c r="D56" s="6">
        <v>0.222</v>
      </c>
      <c r="E56" s="7"/>
      <c r="F56" s="8"/>
      <c r="G56" s="9">
        <v>0.50800000000000001</v>
      </c>
      <c r="H56" s="7"/>
      <c r="I56" s="26"/>
    </row>
    <row r="57" spans="2:20" ht="14">
      <c r="B57" s="82"/>
      <c r="C57" s="19" t="s">
        <v>2</v>
      </c>
      <c r="D57" s="6">
        <v>0.21199999999999999</v>
      </c>
      <c r="E57" s="7"/>
      <c r="F57" s="8"/>
      <c r="G57" s="9">
        <v>0.47299999999999998</v>
      </c>
      <c r="H57" s="7"/>
      <c r="I57" s="26"/>
    </row>
    <row r="58" spans="2:20" ht="14">
      <c r="B58" s="82"/>
      <c r="C58" s="19" t="s">
        <v>3</v>
      </c>
      <c r="D58" s="6">
        <v>4.4909999999999997</v>
      </c>
      <c r="E58" s="7">
        <f>AVERAGE(D58:D60)</f>
        <v>4.4676666666666662</v>
      </c>
      <c r="F58" s="8">
        <f>_xlfn.STDEV.S(D58:D60)</f>
        <v>7.2858309981314442E-2</v>
      </c>
      <c r="G58" s="9">
        <v>5.4649999999999999</v>
      </c>
      <c r="H58" s="7">
        <f>AVERAGE(G58:G60)</f>
        <v>5.2166666666666668</v>
      </c>
      <c r="I58" s="26">
        <f>_xlfn.STDEV.S(G58:G60)</f>
        <v>0.2196186088047489</v>
      </c>
    </row>
    <row r="59" spans="2:20" ht="14">
      <c r="B59" s="82"/>
      <c r="C59" s="19" t="s">
        <v>3</v>
      </c>
      <c r="D59" s="6">
        <v>4.3860000000000001</v>
      </c>
      <c r="E59" s="7"/>
      <c r="F59" s="8"/>
      <c r="G59" s="9">
        <v>5.1369999999999996</v>
      </c>
      <c r="H59" s="7"/>
      <c r="I59" s="26"/>
    </row>
    <row r="60" spans="2:20" ht="14">
      <c r="B60" s="82"/>
      <c r="C60" s="19" t="s">
        <v>3</v>
      </c>
      <c r="D60" s="6">
        <v>4.5259999999999998</v>
      </c>
      <c r="E60" s="7"/>
      <c r="F60" s="8"/>
      <c r="G60" s="9">
        <v>5.048</v>
      </c>
      <c r="H60" s="7"/>
      <c r="I60" s="26"/>
    </row>
    <row r="61" spans="2:20" ht="14">
      <c r="B61" s="82"/>
      <c r="C61" s="19" t="s">
        <v>4</v>
      </c>
      <c r="D61" s="6">
        <v>112.057</v>
      </c>
      <c r="E61" s="7">
        <f>AVERAGE(D61:D63)</f>
        <v>118.03166666666668</v>
      </c>
      <c r="F61" s="8">
        <f>_xlfn.STDEV.S(D61:D63)</f>
        <v>5.1827874096217093</v>
      </c>
      <c r="G61" s="9">
        <v>2453.8780000000002</v>
      </c>
      <c r="H61" s="7">
        <f>AVERAGE(G61:G63)</f>
        <v>2671.1806666666666</v>
      </c>
      <c r="I61" s="26">
        <f>_xlfn.STDEV.S(G61:G63)</f>
        <v>267.92344226351912</v>
      </c>
    </row>
    <row r="62" spans="2:20" ht="14">
      <c r="B62" s="82"/>
      <c r="C62" s="19" t="s">
        <v>4</v>
      </c>
      <c r="D62" s="6">
        <v>120.721</v>
      </c>
      <c r="E62" s="7"/>
      <c r="F62" s="8"/>
      <c r="G62" s="9">
        <v>2589.1289999999999</v>
      </c>
      <c r="H62" s="7"/>
      <c r="I62" s="26"/>
    </row>
    <row r="63" spans="2:20" ht="14">
      <c r="B63" s="82"/>
      <c r="C63" s="19" t="s">
        <v>4</v>
      </c>
      <c r="D63" s="6">
        <v>121.31699999999999</v>
      </c>
      <c r="E63" s="7"/>
      <c r="F63" s="8"/>
      <c r="G63" s="9">
        <v>2970.5349999999999</v>
      </c>
      <c r="H63" s="7"/>
      <c r="I63" s="26"/>
    </row>
    <row r="64" spans="2:20" ht="14">
      <c r="B64" s="82"/>
      <c r="C64" s="19" t="s">
        <v>5</v>
      </c>
      <c r="D64" s="6">
        <v>186.41800000000001</v>
      </c>
      <c r="E64" s="7">
        <f>AVERAGE(D64:D66)</f>
        <v>196.52466666666666</v>
      </c>
      <c r="F64" s="8">
        <f>_xlfn.STDEV.S(D64:D66)</f>
        <v>8.9137255024671447</v>
      </c>
      <c r="G64" s="9">
        <v>115.623</v>
      </c>
      <c r="H64" s="7">
        <f>AVERAGE(G64:G66)</f>
        <v>111.31933333333332</v>
      </c>
      <c r="I64" s="26">
        <f>_xlfn.STDEV.S(G64:G66)</f>
        <v>8.8432765609435382</v>
      </c>
    </row>
    <row r="65" spans="2:9" ht="14">
      <c r="B65" s="82"/>
      <c r="C65" s="19" t="s">
        <v>5</v>
      </c>
      <c r="D65" s="6">
        <v>199.89099999999999</v>
      </c>
      <c r="E65" s="7"/>
      <c r="F65" s="8"/>
      <c r="G65" s="9">
        <v>117.187</v>
      </c>
      <c r="H65" s="7"/>
      <c r="I65" s="26"/>
    </row>
    <row r="66" spans="2:9" ht="14">
      <c r="B66" s="82"/>
      <c r="C66" s="19" t="s">
        <v>5</v>
      </c>
      <c r="D66" s="6">
        <v>203.26499999999999</v>
      </c>
      <c r="E66" s="7"/>
      <c r="F66" s="8"/>
      <c r="G66" s="9">
        <v>101.148</v>
      </c>
      <c r="H66" s="7"/>
      <c r="I66" s="26"/>
    </row>
    <row r="67" spans="2:9" ht="14">
      <c r="B67" s="82"/>
      <c r="C67" s="19" t="s">
        <v>6</v>
      </c>
      <c r="D67" s="6">
        <v>19.015999999999998</v>
      </c>
      <c r="E67" s="7">
        <f>AVERAGE(D67:D69)</f>
        <v>19.539666666666665</v>
      </c>
      <c r="F67" s="8">
        <f>_xlfn.STDEV.S(D67:D69)</f>
        <v>0.49666521252583706</v>
      </c>
      <c r="G67" s="9">
        <v>72.003</v>
      </c>
      <c r="H67" s="7">
        <f>AVERAGE(G67:G69)</f>
        <v>66.073333333333338</v>
      </c>
      <c r="I67" s="26">
        <f>_xlfn.STDEV.S(G67:G69)</f>
        <v>7.2159919853983565</v>
      </c>
    </row>
    <row r="68" spans="2:9" ht="14">
      <c r="B68" s="82"/>
      <c r="C68" s="19" t="s">
        <v>6</v>
      </c>
      <c r="D68" s="6">
        <v>20.004000000000001</v>
      </c>
      <c r="E68" s="7"/>
      <c r="F68" s="8"/>
      <c r="G68" s="9">
        <v>58.039000000000001</v>
      </c>
      <c r="H68" s="7"/>
      <c r="I68" s="26"/>
    </row>
    <row r="69" spans="2:9" ht="14">
      <c r="B69" s="82"/>
      <c r="C69" s="19" t="s">
        <v>6</v>
      </c>
      <c r="D69" s="6">
        <v>19.599</v>
      </c>
      <c r="E69" s="7"/>
      <c r="F69" s="8"/>
      <c r="G69" s="9">
        <v>68.177999999999997</v>
      </c>
      <c r="H69" s="7"/>
      <c r="I69" s="26"/>
    </row>
    <row r="70" spans="2:9" ht="14">
      <c r="B70" s="82"/>
      <c r="C70" s="19" t="s">
        <v>7</v>
      </c>
      <c r="D70" s="6">
        <v>171.90199999999999</v>
      </c>
      <c r="E70" s="7">
        <f>AVERAGE(D70:D72)</f>
        <v>191.40866666666668</v>
      </c>
      <c r="F70" s="8">
        <f>_xlfn.STDEV.S(D70:D72)</f>
        <v>18.15466150423449</v>
      </c>
      <c r="G70" s="9">
        <v>981.04600000000005</v>
      </c>
      <c r="H70" s="7">
        <f>AVERAGE(G70:G72)</f>
        <v>940.40333333333331</v>
      </c>
      <c r="I70" s="26">
        <f>_xlfn.STDEV.S(G70:G72)</f>
        <v>58.757792388187404</v>
      </c>
    </row>
    <row r="71" spans="2:9" ht="14">
      <c r="B71" s="82"/>
      <c r="C71" s="19" t="s">
        <v>7</v>
      </c>
      <c r="D71" s="6">
        <v>194.51300000000001</v>
      </c>
      <c r="E71" s="7"/>
      <c r="F71" s="7"/>
      <c r="G71" s="9">
        <v>967.13099999999997</v>
      </c>
      <c r="H71" s="7"/>
      <c r="I71" s="26"/>
    </row>
    <row r="72" spans="2:9" ht="14">
      <c r="B72" s="83"/>
      <c r="C72" s="20" t="s">
        <v>7</v>
      </c>
      <c r="D72" s="10">
        <v>207.81100000000001</v>
      </c>
      <c r="E72" s="11"/>
      <c r="F72" s="11"/>
      <c r="G72" s="12">
        <v>873.03300000000002</v>
      </c>
      <c r="H72" s="11"/>
      <c r="I72" s="13"/>
    </row>
    <row r="73" spans="2:9">
      <c r="D73" s="35" t="s">
        <v>28</v>
      </c>
      <c r="E73" s="15" t="s">
        <v>19</v>
      </c>
      <c r="F73" s="15" t="s">
        <v>20</v>
      </c>
      <c r="G73" s="36" t="s">
        <v>29</v>
      </c>
      <c r="H73" s="15" t="s">
        <v>19</v>
      </c>
      <c r="I73" s="15" t="s">
        <v>20</v>
      </c>
    </row>
    <row r="74" spans="2:9" ht="14">
      <c r="B74" s="81" t="s">
        <v>26</v>
      </c>
      <c r="C74" s="18" t="s">
        <v>1</v>
      </c>
      <c r="D74" s="21">
        <v>29.981000000000002</v>
      </c>
      <c r="E74" s="7">
        <f>AVERAGE(D74:D76)</f>
        <v>27.522000000000002</v>
      </c>
      <c r="F74" s="8">
        <f>_xlfn.STDEV.S(D74:D76)</f>
        <v>2.1650637404011923</v>
      </c>
      <c r="G74" s="22">
        <v>20.373000000000001</v>
      </c>
      <c r="H74" s="7">
        <f>AVERAGE(G74:G76)</f>
        <v>19.333333333333332</v>
      </c>
      <c r="I74" s="8">
        <f>_xlfn.STDEV.S(G74:G76)</f>
        <v>0.92330944614107202</v>
      </c>
    </row>
    <row r="75" spans="2:9" ht="14">
      <c r="B75" s="82"/>
      <c r="C75" s="19" t="s">
        <v>1</v>
      </c>
      <c r="D75" s="21">
        <v>25.902000000000001</v>
      </c>
      <c r="E75" s="7"/>
      <c r="F75" s="8"/>
      <c r="G75" s="22">
        <v>18.609000000000002</v>
      </c>
      <c r="H75" s="7"/>
      <c r="I75" s="8"/>
    </row>
    <row r="76" spans="2:9" ht="14">
      <c r="B76" s="82"/>
      <c r="C76" s="19" t="s">
        <v>1</v>
      </c>
      <c r="D76" s="21">
        <v>26.683</v>
      </c>
      <c r="E76" s="7"/>
      <c r="F76" s="8"/>
      <c r="G76" s="22">
        <v>19.018000000000001</v>
      </c>
      <c r="H76" s="7"/>
      <c r="I76" s="8"/>
    </row>
    <row r="77" spans="2:9" ht="14">
      <c r="B77" s="82"/>
      <c r="C77" s="19" t="s">
        <v>2</v>
      </c>
      <c r="D77" s="21">
        <v>0.32900000000000001</v>
      </c>
      <c r="E77" s="7">
        <f>AVERAGE(D77:D79)</f>
        <v>0.33033333333333337</v>
      </c>
      <c r="F77" s="8">
        <f>_xlfn.STDEV.S(D77:D79)</f>
        <v>3.3020195840323743E-2</v>
      </c>
      <c r="G77" s="22">
        <v>0.92700000000000005</v>
      </c>
      <c r="H77" s="7">
        <f>AVERAGE(G77:G79)</f>
        <v>0.94366666666666665</v>
      </c>
      <c r="I77" s="8">
        <f>_xlfn.STDEV.S(G77:G79)</f>
        <v>2.4664414311581194E-2</v>
      </c>
    </row>
    <row r="78" spans="2:9" ht="14">
      <c r="B78" s="82"/>
      <c r="C78" s="19" t="s">
        <v>2</v>
      </c>
      <c r="D78" s="21">
        <v>0.36399999999999999</v>
      </c>
      <c r="E78" s="7"/>
      <c r="F78" s="8"/>
      <c r="G78" s="22">
        <v>0.93200000000000005</v>
      </c>
      <c r="H78" s="7"/>
      <c r="I78" s="8"/>
    </row>
    <row r="79" spans="2:9" ht="14">
      <c r="B79" s="82"/>
      <c r="C79" s="19" t="s">
        <v>2</v>
      </c>
      <c r="D79" s="21">
        <v>0.29799999999999999</v>
      </c>
      <c r="E79" s="7"/>
      <c r="F79" s="8"/>
      <c r="G79" s="22">
        <v>0.97199999999999998</v>
      </c>
      <c r="H79" s="7"/>
      <c r="I79" s="8"/>
    </row>
    <row r="80" spans="2:9" ht="14">
      <c r="B80" s="82"/>
      <c r="C80" s="19" t="s">
        <v>3</v>
      </c>
      <c r="D80" s="21">
        <v>4.9290000000000003</v>
      </c>
      <c r="E80" s="7">
        <f>AVERAGE(D80:D82)</f>
        <v>4.6879999999999997</v>
      </c>
      <c r="F80" s="8">
        <f>_xlfn.STDEV.S(D80:D82)</f>
        <v>0.22952341928439454</v>
      </c>
      <c r="G80" s="22">
        <v>6.4059999999999997</v>
      </c>
      <c r="H80" s="7">
        <f>AVERAGE(G80:G82)</f>
        <v>6.2433333333333332</v>
      </c>
      <c r="I80" s="8">
        <f>_xlfn.STDEV.S(G80:G82)</f>
        <v>0.20144809091508742</v>
      </c>
    </row>
    <row r="81" spans="2:9" ht="14">
      <c r="B81" s="82"/>
      <c r="C81" s="19" t="s">
        <v>3</v>
      </c>
      <c r="D81" s="21">
        <v>4.4720000000000004</v>
      </c>
      <c r="E81" s="7"/>
      <c r="F81" s="8"/>
      <c r="G81" s="22">
        <v>6.0179999999999998</v>
      </c>
      <c r="H81" s="7"/>
      <c r="I81" s="8"/>
    </row>
    <row r="82" spans="2:9" ht="14">
      <c r="B82" s="82"/>
      <c r="C82" s="19" t="s">
        <v>3</v>
      </c>
      <c r="D82" s="21">
        <v>4.6630000000000003</v>
      </c>
      <c r="E82" s="7"/>
      <c r="F82" s="8"/>
      <c r="G82" s="22">
        <v>6.306</v>
      </c>
      <c r="H82" s="7"/>
      <c r="I82" s="8"/>
    </row>
    <row r="83" spans="2:9" ht="14">
      <c r="B83" s="82"/>
      <c r="C83" s="19" t="s">
        <v>4</v>
      </c>
      <c r="D83" s="21">
        <v>167.34100000000001</v>
      </c>
      <c r="E83" s="7">
        <f>AVERAGE(D83:D85)</f>
        <v>167.92566666666667</v>
      </c>
      <c r="F83" s="8">
        <f>_xlfn.STDEV.S(D83:D85)</f>
        <v>8.9044076913253107</v>
      </c>
      <c r="G83" s="22">
        <v>4904.7209999999995</v>
      </c>
      <c r="H83" s="7">
        <f>AVERAGE(G83:G85)</f>
        <v>5091.5793333333331</v>
      </c>
      <c r="I83" s="8">
        <f>_xlfn.STDEV.S(G83:G85)</f>
        <v>181.17614580383747</v>
      </c>
    </row>
    <row r="84" spans="2:9" ht="14">
      <c r="B84" s="82"/>
      <c r="C84" s="19" t="s">
        <v>4</v>
      </c>
      <c r="D84" s="21">
        <v>177.108</v>
      </c>
      <c r="E84" s="7"/>
      <c r="F84" s="8"/>
      <c r="G84" s="22">
        <v>5266.4809999999998</v>
      </c>
      <c r="H84" s="7"/>
      <c r="I84" s="8"/>
    </row>
    <row r="85" spans="2:9" ht="14">
      <c r="B85" s="82"/>
      <c r="C85" s="19" t="s">
        <v>4</v>
      </c>
      <c r="D85" s="21">
        <v>159.328</v>
      </c>
      <c r="E85" s="7"/>
      <c r="F85" s="8"/>
      <c r="G85" s="22">
        <v>5103.5360000000001</v>
      </c>
      <c r="H85" s="7"/>
      <c r="I85" s="8"/>
    </row>
    <row r="86" spans="2:9" ht="14">
      <c r="B86" s="82"/>
      <c r="C86" s="19" t="s">
        <v>5</v>
      </c>
      <c r="D86" s="21">
        <v>205.52600000000001</v>
      </c>
      <c r="E86" s="7">
        <f>AVERAGE(D86:D88)</f>
        <v>217.72533333333331</v>
      </c>
      <c r="F86" s="8">
        <f>_xlfn.STDEV.S(D86:D88)</f>
        <v>12.123720935972303</v>
      </c>
      <c r="G86" s="22">
        <v>158.429</v>
      </c>
      <c r="H86" s="7">
        <f>AVERAGE(G86:G88)</f>
        <v>163.06566666666666</v>
      </c>
      <c r="I86" s="8">
        <f>_xlfn.STDEV.S(G86:G88)</f>
        <v>4.3523613514198569</v>
      </c>
    </row>
    <row r="87" spans="2:9" ht="14">
      <c r="B87" s="82"/>
      <c r="C87" s="19" t="s">
        <v>5</v>
      </c>
      <c r="D87" s="21">
        <v>229.77199999999999</v>
      </c>
      <c r="E87" s="7"/>
      <c r="F87" s="8"/>
      <c r="G87" s="22">
        <v>163.70500000000001</v>
      </c>
      <c r="H87" s="7"/>
      <c r="I87" s="8"/>
    </row>
    <row r="88" spans="2:9" ht="14">
      <c r="B88" s="82"/>
      <c r="C88" s="19" t="s">
        <v>5</v>
      </c>
      <c r="D88" s="21">
        <v>217.87799999999999</v>
      </c>
      <c r="E88" s="7"/>
      <c r="F88" s="8"/>
      <c r="G88" s="22">
        <v>167.06299999999999</v>
      </c>
      <c r="H88" s="7"/>
      <c r="I88" s="8"/>
    </row>
    <row r="89" spans="2:9" ht="14">
      <c r="B89" s="82"/>
      <c r="C89" s="19" t="s">
        <v>6</v>
      </c>
      <c r="D89" s="21">
        <v>20.225000000000001</v>
      </c>
      <c r="E89" s="7">
        <f>AVERAGE(D89:D91)</f>
        <v>18.367333333333335</v>
      </c>
      <c r="F89" s="8">
        <f>_xlfn.STDEV.S(D89:D91)</f>
        <v>2.1554545537619978</v>
      </c>
      <c r="G89" s="22">
        <v>27.959</v>
      </c>
      <c r="H89" s="7">
        <f>AVERAGE(G89:G91)</f>
        <v>25.778000000000002</v>
      </c>
      <c r="I89" s="8">
        <f>_xlfn.STDEV.S(G89:G91)</f>
        <v>4.6878524934131605</v>
      </c>
    </row>
    <row r="90" spans="2:9" ht="14">
      <c r="B90" s="82"/>
      <c r="C90" s="19" t="s">
        <v>6</v>
      </c>
      <c r="D90" s="21">
        <v>16.004000000000001</v>
      </c>
      <c r="E90" s="7"/>
      <c r="F90" s="8"/>
      <c r="G90" s="22">
        <v>28.978000000000002</v>
      </c>
      <c r="H90" s="7"/>
      <c r="I90" s="8"/>
    </row>
    <row r="91" spans="2:9" ht="14">
      <c r="B91" s="82"/>
      <c r="C91" s="19" t="s">
        <v>6</v>
      </c>
      <c r="D91" s="21">
        <v>18.873000000000001</v>
      </c>
      <c r="E91" s="7"/>
      <c r="F91" s="8"/>
      <c r="G91" s="22">
        <v>20.396999999999998</v>
      </c>
      <c r="H91" s="7"/>
      <c r="I91" s="8"/>
    </row>
    <row r="92" spans="2:9" ht="14">
      <c r="B92" s="82"/>
      <c r="C92" s="19" t="s">
        <v>7</v>
      </c>
      <c r="D92" s="21">
        <v>207.24299999999999</v>
      </c>
      <c r="E92" s="7">
        <f>AVERAGE(D92:D94)</f>
        <v>191.75</v>
      </c>
      <c r="F92" s="8">
        <f>_xlfn.STDEV.S(D92:D94)</f>
        <v>14.736611449040787</v>
      </c>
      <c r="G92" s="22">
        <v>1247.4929999999999</v>
      </c>
      <c r="H92" s="7">
        <f>AVERAGE(G92:G94)</f>
        <v>1299.1783333333335</v>
      </c>
      <c r="I92" s="8">
        <f>_xlfn.STDEV.S(G92:G94)</f>
        <v>56.242378837788671</v>
      </c>
    </row>
    <row r="93" spans="2:9" ht="14">
      <c r="B93" s="82"/>
      <c r="C93" s="19" t="s">
        <v>7</v>
      </c>
      <c r="D93" s="21">
        <v>177.90899999999999</v>
      </c>
      <c r="E93" s="7"/>
      <c r="F93" s="8"/>
      <c r="G93" s="22">
        <v>1359.075</v>
      </c>
      <c r="H93" s="7"/>
      <c r="I93" s="7"/>
    </row>
    <row r="94" spans="2:9" ht="14">
      <c r="B94" s="83"/>
      <c r="C94" s="20" t="s">
        <v>7</v>
      </c>
      <c r="D94" s="23">
        <v>190.09800000000001</v>
      </c>
      <c r="E94" s="11"/>
      <c r="F94" s="11"/>
      <c r="G94" s="24">
        <v>1290.9670000000001</v>
      </c>
      <c r="H94" s="11"/>
      <c r="I94" s="11"/>
    </row>
  </sheetData>
  <mergeCells count="83">
    <mergeCell ref="D50:I50"/>
    <mergeCell ref="B52:B72"/>
    <mergeCell ref="B74:B94"/>
    <mergeCell ref="U1:AA1"/>
    <mergeCell ref="N48:T48"/>
    <mergeCell ref="B4:B24"/>
    <mergeCell ref="B26:B46"/>
    <mergeCell ref="L4:L24"/>
    <mergeCell ref="L26:L46"/>
    <mergeCell ref="U2:AA2"/>
    <mergeCell ref="U7:AA7"/>
    <mergeCell ref="O41:O43"/>
    <mergeCell ref="P41:P43"/>
    <mergeCell ref="Q41:Q43"/>
    <mergeCell ref="N44:N46"/>
    <mergeCell ref="O44:O46"/>
    <mergeCell ref="P44:P46"/>
    <mergeCell ref="Q44:Q46"/>
    <mergeCell ref="O35:O37"/>
    <mergeCell ref="M44:M46"/>
    <mergeCell ref="P29:P31"/>
    <mergeCell ref="Q29:Q31"/>
    <mergeCell ref="N32:N34"/>
    <mergeCell ref="O32:O34"/>
    <mergeCell ref="P32:P34"/>
    <mergeCell ref="Q32:Q34"/>
    <mergeCell ref="P35:P37"/>
    <mergeCell ref="Q35:Q37"/>
    <mergeCell ref="N38:N40"/>
    <mergeCell ref="O38:O40"/>
    <mergeCell ref="P38:P40"/>
    <mergeCell ref="Q38:Q40"/>
    <mergeCell ref="N35:N37"/>
    <mergeCell ref="N41:N43"/>
    <mergeCell ref="M32:M34"/>
    <mergeCell ref="M35:M37"/>
    <mergeCell ref="M38:M40"/>
    <mergeCell ref="M41:M43"/>
    <mergeCell ref="M26:M28"/>
    <mergeCell ref="M29:M31"/>
    <mergeCell ref="O26:O28"/>
    <mergeCell ref="P26:P28"/>
    <mergeCell ref="Q26:Q28"/>
    <mergeCell ref="O29:O31"/>
    <mergeCell ref="N26:N28"/>
    <mergeCell ref="N29:N31"/>
    <mergeCell ref="O19:O21"/>
    <mergeCell ref="P19:P21"/>
    <mergeCell ref="Q19:Q21"/>
    <mergeCell ref="O22:O24"/>
    <mergeCell ref="P22:P24"/>
    <mergeCell ref="Q22:Q24"/>
    <mergeCell ref="O13:O15"/>
    <mergeCell ref="P13:P15"/>
    <mergeCell ref="Q13:Q15"/>
    <mergeCell ref="N16:N18"/>
    <mergeCell ref="O16:O18"/>
    <mergeCell ref="P16:P18"/>
    <mergeCell ref="Q16:Q18"/>
    <mergeCell ref="M13:M15"/>
    <mergeCell ref="M16:M18"/>
    <mergeCell ref="M19:M21"/>
    <mergeCell ref="M22:M24"/>
    <mergeCell ref="N4:N6"/>
    <mergeCell ref="N13:N15"/>
    <mergeCell ref="N19:N21"/>
    <mergeCell ref="N22:N24"/>
    <mergeCell ref="D2:I2"/>
    <mergeCell ref="N2:Q2"/>
    <mergeCell ref="M4:M6"/>
    <mergeCell ref="M7:M9"/>
    <mergeCell ref="M10:M12"/>
    <mergeCell ref="P4:P6"/>
    <mergeCell ref="Q4:Q6"/>
    <mergeCell ref="P7:P9"/>
    <mergeCell ref="Q7:Q9"/>
    <mergeCell ref="O4:O6"/>
    <mergeCell ref="N7:N9"/>
    <mergeCell ref="O7:O9"/>
    <mergeCell ref="N10:N12"/>
    <mergeCell ref="O10:O12"/>
    <mergeCell ref="P10:P12"/>
    <mergeCell ref="Q10:Q12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Tables 2 &amp; 4</vt:lpstr>
    </vt:vector>
  </TitlesOfParts>
  <Company>Pontificia Universidad Católica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labjcorrea</dc:creator>
  <cp:lastModifiedBy>bernardo gonzalez ojeda</cp:lastModifiedBy>
  <dcterms:created xsi:type="dcterms:W3CDTF">2012-10-10T18:49:18Z</dcterms:created>
  <dcterms:modified xsi:type="dcterms:W3CDTF">2021-02-10T00:25:36Z</dcterms:modified>
</cp:coreProperties>
</file>