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eerj投稿20201207\"/>
    </mc:Choice>
  </mc:AlternateContent>
  <bookViews>
    <workbookView xWindow="0" yWindow="0" windowWidth="16605" windowHeight="7290"/>
  </bookViews>
  <sheets>
    <sheet name="the electrolyte leakage" sheetId="1" r:id="rId1"/>
    <sheet name="MDA" sheetId="2" r:id="rId2"/>
    <sheet name="souble sugars" sheetId="3" r:id="rId3"/>
    <sheet name="souble proteins" sheetId="4" r:id="rId4"/>
  </sheets>
  <calcPr calcId="152511"/>
</workbook>
</file>

<file path=xl/calcChain.xml><?xml version="1.0" encoding="utf-8"?>
<calcChain xmlns="http://schemas.openxmlformats.org/spreadsheetml/2006/main">
  <c r="H27" i="1" l="1"/>
  <c r="F34" i="4" l="1"/>
  <c r="E34" i="4"/>
  <c r="F33" i="4"/>
  <c r="E33" i="4"/>
  <c r="F32" i="4"/>
  <c r="E32" i="4"/>
  <c r="F31" i="4"/>
  <c r="E31" i="4"/>
  <c r="F30" i="4"/>
  <c r="E30" i="4"/>
  <c r="D26" i="4"/>
  <c r="C26" i="4"/>
  <c r="D25" i="4"/>
  <c r="C25" i="4"/>
  <c r="D24" i="4"/>
  <c r="C24" i="4"/>
  <c r="D21" i="4"/>
  <c r="C21" i="4"/>
  <c r="D20" i="4"/>
  <c r="C20" i="4"/>
  <c r="D19" i="4"/>
  <c r="C19" i="4"/>
  <c r="D16" i="4"/>
  <c r="C16" i="4"/>
  <c r="D15" i="4"/>
  <c r="C15" i="4"/>
  <c r="D14" i="4"/>
  <c r="C14" i="4"/>
  <c r="D12" i="4"/>
  <c r="C12" i="4"/>
  <c r="D11" i="4"/>
  <c r="C11" i="4"/>
  <c r="D10" i="4"/>
  <c r="C10" i="4"/>
  <c r="D8" i="4"/>
  <c r="C8" i="4"/>
  <c r="D7" i="4"/>
  <c r="C7" i="4"/>
  <c r="D6" i="4"/>
  <c r="C6" i="4"/>
  <c r="C3" i="4"/>
  <c r="F39" i="3"/>
  <c r="E39" i="3"/>
  <c r="F38" i="3"/>
  <c r="E38" i="3"/>
  <c r="F37" i="3"/>
  <c r="E37" i="3"/>
  <c r="F36" i="3"/>
  <c r="E36" i="3"/>
  <c r="F35" i="3"/>
  <c r="E35" i="3"/>
  <c r="D28" i="3"/>
  <c r="C28" i="3"/>
  <c r="C27" i="3"/>
  <c r="D27" i="3" s="1"/>
  <c r="C26" i="3"/>
  <c r="D26" i="3" s="1"/>
  <c r="C22" i="3"/>
  <c r="D22" i="3" s="1"/>
  <c r="D21" i="3"/>
  <c r="C21" i="3"/>
  <c r="C20" i="3"/>
  <c r="D20" i="3" s="1"/>
  <c r="C16" i="3"/>
  <c r="D16" i="3" s="1"/>
  <c r="C15" i="3"/>
  <c r="D15" i="3" s="1"/>
  <c r="D14" i="3"/>
  <c r="C14" i="3"/>
  <c r="C10" i="3"/>
  <c r="D10" i="3" s="1"/>
  <c r="C9" i="3"/>
  <c r="D9" i="3" s="1"/>
  <c r="C8" i="3"/>
  <c r="D8" i="3" s="1"/>
  <c r="D4" i="3"/>
  <c r="C4" i="3"/>
  <c r="C3" i="3"/>
  <c r="D3" i="3" s="1"/>
  <c r="C2" i="3"/>
  <c r="D2" i="3" s="1"/>
  <c r="F32" i="2"/>
  <c r="E32" i="2"/>
  <c r="F31" i="2"/>
  <c r="E31" i="2"/>
  <c r="F30" i="2"/>
  <c r="E30" i="2"/>
  <c r="F29" i="2"/>
  <c r="E29" i="2"/>
  <c r="F28" i="2"/>
  <c r="E28" i="2"/>
  <c r="E24" i="2"/>
  <c r="D24" i="2"/>
  <c r="D23" i="2"/>
  <c r="E23" i="2" s="1"/>
  <c r="D22" i="2"/>
  <c r="E22" i="2" s="1"/>
  <c r="D19" i="2"/>
  <c r="E19" i="2" s="1"/>
  <c r="E18" i="2"/>
  <c r="D18" i="2"/>
  <c r="D17" i="2"/>
  <c r="E17" i="2" s="1"/>
  <c r="D14" i="2"/>
  <c r="E14" i="2" s="1"/>
  <c r="D13" i="2"/>
  <c r="E13" i="2" s="1"/>
  <c r="E12" i="2"/>
  <c r="D12" i="2"/>
  <c r="D9" i="2"/>
  <c r="E9" i="2" s="1"/>
  <c r="D8" i="2"/>
  <c r="E8" i="2" s="1"/>
  <c r="D7" i="2"/>
  <c r="E7" i="2" s="1"/>
  <c r="E4" i="2"/>
  <c r="D4" i="2"/>
  <c r="D3" i="2"/>
  <c r="E3" i="2" s="1"/>
  <c r="D2" i="2"/>
  <c r="E2" i="2" s="1"/>
  <c r="C58" i="1"/>
  <c r="C57" i="1"/>
  <c r="H31" i="1"/>
  <c r="G31" i="1"/>
  <c r="E31" i="1"/>
  <c r="F31" i="1" s="1"/>
  <c r="G30" i="1"/>
  <c r="H30" i="1" s="1"/>
  <c r="E30" i="1"/>
  <c r="F30" i="1" s="1"/>
  <c r="H29" i="1"/>
  <c r="G29" i="1"/>
  <c r="E29" i="1"/>
  <c r="F29" i="1" s="1"/>
  <c r="G28" i="1"/>
  <c r="H28" i="1" s="1"/>
  <c r="E28" i="1"/>
  <c r="F28" i="1" s="1"/>
  <c r="G27" i="1"/>
  <c r="E27" i="1"/>
  <c r="F27" i="1" s="1"/>
  <c r="G24" i="1"/>
  <c r="E24" i="1"/>
  <c r="C24" i="1"/>
  <c r="G19" i="1"/>
  <c r="E19" i="1"/>
  <c r="C19" i="1"/>
  <c r="G14" i="1"/>
  <c r="E14" i="1"/>
  <c r="C14" i="1"/>
  <c r="G9" i="1"/>
  <c r="E9" i="1"/>
  <c r="C9" i="1"/>
  <c r="G4" i="1"/>
  <c r="E4" i="1"/>
  <c r="C4" i="1"/>
</calcChain>
</file>

<file path=xl/sharedStrings.xml><?xml version="1.0" encoding="utf-8"?>
<sst xmlns="http://schemas.openxmlformats.org/spreadsheetml/2006/main" count="76" uniqueCount="17">
  <si>
    <t>CK</t>
  </si>
  <si>
    <t>E0</t>
  </si>
  <si>
    <t>E1</t>
  </si>
  <si>
    <t>E2</t>
  </si>
  <si>
    <t>3h</t>
  </si>
  <si>
    <t>6h</t>
  </si>
  <si>
    <t>12h</t>
  </si>
  <si>
    <t>24h</t>
  </si>
  <si>
    <t>0h</t>
  </si>
  <si>
    <t>A532</t>
  </si>
  <si>
    <t>A600</t>
  </si>
  <si>
    <t>A620</t>
  </si>
  <si>
    <t xml:space="preserve">blank control </t>
  </si>
  <si>
    <t>A562</t>
  </si>
  <si>
    <t>blank control</t>
  </si>
  <si>
    <t>stand sbustance</t>
  </si>
  <si>
    <t>1/10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</si>
</sst>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176" fontId="0" fillId="0" borderId="0" xfId="0" applyNumberFormat="1"/>
    <xf numFmtId="0" fontId="2" fillId="0" borderId="0" xfId="0" applyFont="1"/>
    <xf numFmtId="0" fontId="2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H27" sqref="H27:H31"/>
    </sheetView>
  </sheetViews>
  <sheetFormatPr defaultColWidth="9" defaultRowHeight="14.25" x14ac:dyDescent="0.2"/>
  <cols>
    <col min="2" max="2" width="12.875"/>
    <col min="3" max="6" width="14.375"/>
    <col min="7" max="7" width="9.875" customWidth="1"/>
    <col min="8" max="9" width="14.375"/>
  </cols>
  <sheetData>
    <row r="1" spans="1:7" x14ac:dyDescent="0.2">
      <c r="A1" t="s">
        <v>0</v>
      </c>
    </row>
    <row r="2" spans="1:7" x14ac:dyDescent="0.2">
      <c r="A2" t="s">
        <v>1</v>
      </c>
      <c r="B2">
        <v>2.69</v>
      </c>
      <c r="D2">
        <v>2.72</v>
      </c>
      <c r="F2">
        <v>2.71</v>
      </c>
    </row>
    <row r="3" spans="1:7" x14ac:dyDescent="0.2">
      <c r="A3" t="s">
        <v>2</v>
      </c>
      <c r="B3">
        <v>6.8</v>
      </c>
      <c r="D3">
        <v>6.73</v>
      </c>
      <c r="F3">
        <v>7.75</v>
      </c>
    </row>
    <row r="4" spans="1:7" x14ac:dyDescent="0.2">
      <c r="A4" t="s">
        <v>3</v>
      </c>
      <c r="B4">
        <v>71.19</v>
      </c>
      <c r="C4" s="2">
        <f>(B3-B2)/(B4-B2)</f>
        <v>5.9999999999999991E-2</v>
      </c>
      <c r="D4">
        <v>61.69</v>
      </c>
      <c r="E4" s="3">
        <f>(D3-D2)/(D4-D2)</f>
        <v>6.8000678311005591E-2</v>
      </c>
      <c r="F4">
        <v>76.900000000000006</v>
      </c>
      <c r="G4" s="3">
        <f>(F3-F2)/(F4-F2)</f>
        <v>6.7933683784876658E-2</v>
      </c>
    </row>
    <row r="5" spans="1:7" x14ac:dyDescent="0.2">
      <c r="E5" s="3"/>
    </row>
    <row r="6" spans="1:7" x14ac:dyDescent="0.2">
      <c r="A6" t="s">
        <v>4</v>
      </c>
      <c r="E6" s="3"/>
    </row>
    <row r="7" spans="1:7" x14ac:dyDescent="0.2">
      <c r="A7" t="s">
        <v>1</v>
      </c>
      <c r="B7">
        <v>2.89</v>
      </c>
      <c r="D7">
        <v>2.68</v>
      </c>
      <c r="E7" s="3"/>
      <c r="F7">
        <v>2.66</v>
      </c>
    </row>
    <row r="8" spans="1:7" x14ac:dyDescent="0.2">
      <c r="A8" t="s">
        <v>2</v>
      </c>
      <c r="B8">
        <v>78.06</v>
      </c>
      <c r="D8">
        <v>46.15</v>
      </c>
      <c r="E8" s="3"/>
      <c r="F8">
        <v>64.81</v>
      </c>
    </row>
    <row r="9" spans="1:7" x14ac:dyDescent="0.2">
      <c r="A9" t="s">
        <v>3</v>
      </c>
      <c r="B9">
        <v>504</v>
      </c>
      <c r="C9" s="3">
        <f t="shared" ref="C9:C24" si="0">(B8-B7)/(B9-B7)</f>
        <v>0.15000698449442237</v>
      </c>
      <c r="D9">
        <v>489</v>
      </c>
      <c r="E9" s="3">
        <f t="shared" ref="E9:E24" si="1">(D8-D7)/(D9-D7)</f>
        <v>8.93855897351538E-2</v>
      </c>
      <c r="F9">
        <v>492</v>
      </c>
      <c r="G9" s="3">
        <f t="shared" ref="G9:G24" si="2">(F8-F7)/(F9-F7)</f>
        <v>0.12700780643315487</v>
      </c>
    </row>
    <row r="10" spans="1:7" x14ac:dyDescent="0.2">
      <c r="E10" s="3"/>
    </row>
    <row r="11" spans="1:7" x14ac:dyDescent="0.2">
      <c r="A11" t="s">
        <v>5</v>
      </c>
      <c r="E11" s="3"/>
    </row>
    <row r="12" spans="1:7" x14ac:dyDescent="0.2">
      <c r="A12" t="s">
        <v>1</v>
      </c>
      <c r="B12">
        <v>3.86</v>
      </c>
      <c r="D12">
        <v>3.49</v>
      </c>
      <c r="E12" s="3"/>
      <c r="F12">
        <v>3.55</v>
      </c>
    </row>
    <row r="13" spans="1:7" x14ac:dyDescent="0.2">
      <c r="A13" t="s">
        <v>2</v>
      </c>
      <c r="B13">
        <v>113.3</v>
      </c>
      <c r="D13">
        <v>76.91</v>
      </c>
      <c r="E13" s="3"/>
      <c r="F13">
        <v>87.61</v>
      </c>
    </row>
    <row r="14" spans="1:7" x14ac:dyDescent="0.2">
      <c r="A14" t="s">
        <v>3</v>
      </c>
      <c r="B14">
        <v>568</v>
      </c>
      <c r="C14" s="3">
        <f t="shared" si="0"/>
        <v>0.19399439855355055</v>
      </c>
      <c r="D14">
        <v>564</v>
      </c>
      <c r="E14" s="3">
        <f t="shared" si="1"/>
        <v>0.13098785035057359</v>
      </c>
      <c r="F14">
        <v>553</v>
      </c>
      <c r="G14" s="3">
        <f t="shared" si="2"/>
        <v>0.15298935298935298</v>
      </c>
    </row>
    <row r="15" spans="1:7" x14ac:dyDescent="0.2">
      <c r="E15" s="3"/>
    </row>
    <row r="16" spans="1:7" x14ac:dyDescent="0.2">
      <c r="A16" t="s">
        <v>6</v>
      </c>
      <c r="E16" s="3"/>
    </row>
    <row r="17" spans="1:8" x14ac:dyDescent="0.2">
      <c r="A17" t="s">
        <v>1</v>
      </c>
      <c r="B17">
        <v>3.09</v>
      </c>
      <c r="D17">
        <v>2.96</v>
      </c>
      <c r="E17" s="3"/>
      <c r="F17">
        <v>2.92</v>
      </c>
    </row>
    <row r="18" spans="1:8" x14ac:dyDescent="0.2">
      <c r="A18" t="s">
        <v>2</v>
      </c>
      <c r="B18">
        <v>26.77</v>
      </c>
      <c r="D18">
        <v>36.39</v>
      </c>
      <c r="E18" s="3"/>
      <c r="F18">
        <v>25.59</v>
      </c>
    </row>
    <row r="19" spans="1:8" x14ac:dyDescent="0.2">
      <c r="A19" t="s">
        <v>3</v>
      </c>
      <c r="B19">
        <v>154.9</v>
      </c>
      <c r="C19" s="3">
        <f t="shared" si="0"/>
        <v>0.15598445425202556</v>
      </c>
      <c r="D19">
        <v>149.6</v>
      </c>
      <c r="E19" s="3">
        <f t="shared" si="1"/>
        <v>0.2279732678668849</v>
      </c>
      <c r="F19">
        <v>151.1</v>
      </c>
      <c r="G19" s="3">
        <f t="shared" si="2"/>
        <v>0.1529896072344446</v>
      </c>
    </row>
    <row r="20" spans="1:8" x14ac:dyDescent="0.2">
      <c r="E20" s="3"/>
    </row>
    <row r="21" spans="1:8" x14ac:dyDescent="0.2">
      <c r="A21" t="s">
        <v>7</v>
      </c>
      <c r="E21" s="3"/>
    </row>
    <row r="22" spans="1:8" x14ac:dyDescent="0.2">
      <c r="A22" t="s">
        <v>1</v>
      </c>
      <c r="B22">
        <v>2.77</v>
      </c>
      <c r="D22">
        <v>2.61</v>
      </c>
      <c r="E22" s="3"/>
      <c r="F22">
        <v>2.76</v>
      </c>
    </row>
    <row r="23" spans="1:8" x14ac:dyDescent="0.2">
      <c r="A23" t="s">
        <v>2</v>
      </c>
      <c r="B23">
        <v>70.16</v>
      </c>
      <c r="D23">
        <v>64.95</v>
      </c>
      <c r="E23" s="3"/>
      <c r="F23">
        <v>89.34</v>
      </c>
    </row>
    <row r="24" spans="1:8" x14ac:dyDescent="0.2">
      <c r="A24" t="s">
        <v>3</v>
      </c>
      <c r="B24">
        <v>259</v>
      </c>
      <c r="C24" s="3">
        <f t="shared" si="0"/>
        <v>0.26300589314287942</v>
      </c>
      <c r="D24">
        <v>255</v>
      </c>
      <c r="E24" s="3">
        <f t="shared" si="1"/>
        <v>0.24699869249970285</v>
      </c>
      <c r="F24">
        <v>253</v>
      </c>
      <c r="G24" s="3">
        <f t="shared" si="2"/>
        <v>0.34598785166240409</v>
      </c>
    </row>
    <row r="27" spans="1:8" x14ac:dyDescent="0.2">
      <c r="A27" t="s">
        <v>8</v>
      </c>
      <c r="B27">
        <v>0.06</v>
      </c>
      <c r="C27">
        <v>6.8000678311005605E-2</v>
      </c>
      <c r="D27">
        <v>6.79336837848767E-2</v>
      </c>
      <c r="E27">
        <f>AVERAGE(B27:D27)</f>
        <v>6.5311454031960758E-2</v>
      </c>
      <c r="F27">
        <f>E27*100</f>
        <v>6.5311454031960761</v>
      </c>
      <c r="G27">
        <f>STDEV(B27:D27)</f>
        <v>4.5999760887266627E-3</v>
      </c>
      <c r="H27">
        <f>G27*100</f>
        <v>0.45999760887266627</v>
      </c>
    </row>
    <row r="28" spans="1:8" x14ac:dyDescent="0.2">
      <c r="A28" t="s">
        <v>4</v>
      </c>
      <c r="B28">
        <v>0.149947117399373</v>
      </c>
      <c r="C28">
        <v>8.93855897351538E-2</v>
      </c>
      <c r="D28">
        <v>0.127416520210896</v>
      </c>
      <c r="E28">
        <f>AVERAGE(B28:D28)</f>
        <v>0.12224974244847427</v>
      </c>
      <c r="F28">
        <f>E28*100</f>
        <v>12.224974244847427</v>
      </c>
      <c r="G28">
        <f>STDEV(B28:D28)</f>
        <v>3.0609579425249923E-2</v>
      </c>
      <c r="H28">
        <f>G28*100</f>
        <v>3.0609579425249924</v>
      </c>
    </row>
    <row r="29" spans="1:8" x14ac:dyDescent="0.2">
      <c r="A29" t="s">
        <v>5</v>
      </c>
      <c r="B29">
        <v>0.193994398553551</v>
      </c>
      <c r="C29">
        <v>0.130987850350574</v>
      </c>
      <c r="D29">
        <v>0.15348075348075299</v>
      </c>
      <c r="E29">
        <f>AVERAGE(B29:D29)</f>
        <v>0.15948766746162599</v>
      </c>
      <c r="F29">
        <f>E29*100</f>
        <v>15.948766746162599</v>
      </c>
      <c r="G29">
        <f>STDEV(B29:D29)</f>
        <v>3.19299004194145E-2</v>
      </c>
      <c r="H29">
        <f>G29*100</f>
        <v>3.1929900419414499</v>
      </c>
    </row>
    <row r="30" spans="1:8" x14ac:dyDescent="0.2">
      <c r="A30" t="s">
        <v>6</v>
      </c>
      <c r="B30">
        <v>0.15598445425202601</v>
      </c>
      <c r="C30">
        <v>0.22797326786688499</v>
      </c>
      <c r="D30">
        <v>0.15298960723444499</v>
      </c>
      <c r="E30">
        <f>AVERAGE(B30:D30)</f>
        <v>0.17898244311778533</v>
      </c>
      <c r="F30">
        <f>E30*100</f>
        <v>17.898244311778534</v>
      </c>
      <c r="G30">
        <f>STDEV(B30:D30)</f>
        <v>4.2453715495377166E-2</v>
      </c>
      <c r="H30">
        <f>G30*100</f>
        <v>4.2453715495377162</v>
      </c>
    </row>
    <row r="31" spans="1:8" x14ac:dyDescent="0.2">
      <c r="A31" t="s">
        <v>7</v>
      </c>
      <c r="B31">
        <v>0.26300589314287898</v>
      </c>
      <c r="C31">
        <v>0.24699869249970299</v>
      </c>
      <c r="D31">
        <v>0.34598785166240398</v>
      </c>
      <c r="E31">
        <f>AVERAGE(B31:D31)</f>
        <v>0.28533081243499531</v>
      </c>
      <c r="F31">
        <f>E31*100</f>
        <v>28.533081243499531</v>
      </c>
      <c r="G31">
        <f>STDEV(B31:D31)</f>
        <v>5.3136756807169137E-2</v>
      </c>
      <c r="H31">
        <f>G31*100</f>
        <v>5.3136756807169139</v>
      </c>
    </row>
    <row r="33" spans="3:11" x14ac:dyDescent="0.2">
      <c r="C33" s="1"/>
      <c r="D33" s="1"/>
      <c r="E33" s="4"/>
      <c r="F33" s="4"/>
    </row>
    <row r="34" spans="3:11" x14ac:dyDescent="0.2">
      <c r="C34" s="1"/>
      <c r="D34" s="1"/>
      <c r="E34" s="4"/>
      <c r="F34" s="4"/>
    </row>
    <row r="35" spans="3:11" x14ac:dyDescent="0.2">
      <c r="C35" s="1"/>
      <c r="D35" s="1"/>
      <c r="E35" s="4"/>
      <c r="F35" s="5"/>
      <c r="G35" s="1"/>
      <c r="H35" s="1"/>
      <c r="I35" s="1"/>
      <c r="J35" s="1"/>
    </row>
    <row r="36" spans="3:11" x14ac:dyDescent="0.2">
      <c r="C36" s="1"/>
      <c r="D36" s="1"/>
      <c r="E36" s="4"/>
      <c r="F36" s="5"/>
      <c r="G36" s="1"/>
      <c r="H36" s="1"/>
      <c r="I36" s="1"/>
      <c r="J36" s="1"/>
    </row>
    <row r="37" spans="3:11" x14ac:dyDescent="0.2">
      <c r="C37" s="1"/>
      <c r="D37" s="1"/>
      <c r="E37" s="4"/>
      <c r="F37" s="4"/>
      <c r="H37" s="6"/>
      <c r="I37" s="6"/>
    </row>
    <row r="38" spans="3:11" x14ac:dyDescent="0.2">
      <c r="H38" s="6"/>
      <c r="I38" s="6"/>
    </row>
    <row r="39" spans="3:11" x14ac:dyDescent="0.2">
      <c r="H39" s="6"/>
      <c r="I39" s="6"/>
    </row>
    <row r="40" spans="3:11" x14ac:dyDescent="0.2">
      <c r="H40" s="6"/>
      <c r="I40" s="6"/>
    </row>
    <row r="41" spans="3:11" x14ac:dyDescent="0.2">
      <c r="H41" s="6"/>
      <c r="I41" s="6"/>
    </row>
    <row r="45" spans="3:11" x14ac:dyDescent="0.2">
      <c r="G45" s="6"/>
      <c r="H45" s="6"/>
      <c r="I45" s="6"/>
      <c r="J45" s="6"/>
      <c r="K45" s="6"/>
    </row>
    <row r="46" spans="3:11" x14ac:dyDescent="0.2">
      <c r="G46" s="6"/>
      <c r="H46" s="6"/>
      <c r="I46" s="6"/>
      <c r="J46" s="6"/>
      <c r="K46" s="6"/>
    </row>
    <row r="57" spans="2:3" x14ac:dyDescent="0.2">
      <c r="B57">
        <v>0.24699869249970299</v>
      </c>
      <c r="C57">
        <f>B57*100</f>
        <v>24.699869249970298</v>
      </c>
    </row>
    <row r="58" spans="2:3" x14ac:dyDescent="0.2">
      <c r="B58">
        <v>0.34598785166240398</v>
      </c>
      <c r="C58">
        <f>B58*100</f>
        <v>34.598785166240397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45" sqref="E45"/>
    </sheetView>
  </sheetViews>
  <sheetFormatPr defaultColWidth="9" defaultRowHeight="14.25" x14ac:dyDescent="0.2"/>
  <cols>
    <col min="5" max="6" width="14.375"/>
    <col min="7" max="7" width="12.875"/>
  </cols>
  <sheetData>
    <row r="1" spans="1:5" x14ac:dyDescent="0.2">
      <c r="A1" t="s">
        <v>8</v>
      </c>
      <c r="B1" t="s">
        <v>9</v>
      </c>
      <c r="C1" t="s">
        <v>10</v>
      </c>
    </row>
    <row r="2" spans="1:5" x14ac:dyDescent="0.2">
      <c r="B2">
        <v>0.08</v>
      </c>
      <c r="C2">
        <v>6.9000000000000006E-2</v>
      </c>
      <c r="D2">
        <f>B2-C2</f>
        <v>1.0999999999999996E-2</v>
      </c>
      <c r="E2">
        <f>25.8*D2/0.1</f>
        <v>2.8379999999999987</v>
      </c>
    </row>
    <row r="3" spans="1:5" x14ac:dyDescent="0.2">
      <c r="B3">
        <v>7.0000000000000007E-2</v>
      </c>
      <c r="C3">
        <v>6.5000000000000002E-2</v>
      </c>
      <c r="D3">
        <f>B3-C3</f>
        <v>5.0000000000000044E-3</v>
      </c>
      <c r="E3">
        <f>25.8*D3/0.12</f>
        <v>1.0750000000000011</v>
      </c>
    </row>
    <row r="4" spans="1:5" x14ac:dyDescent="0.2">
      <c r="B4">
        <v>9.4E-2</v>
      </c>
      <c r="C4">
        <v>8.4000000000000005E-2</v>
      </c>
      <c r="D4">
        <f>B4-C4</f>
        <v>9.999999999999995E-3</v>
      </c>
      <c r="E4">
        <f>25.8*D4/0.1</f>
        <v>2.5799999999999987</v>
      </c>
    </row>
    <row r="6" spans="1:5" x14ac:dyDescent="0.2">
      <c r="A6" t="s">
        <v>4</v>
      </c>
      <c r="B6" t="s">
        <v>9</v>
      </c>
      <c r="C6" t="s">
        <v>10</v>
      </c>
    </row>
    <row r="7" spans="1:5" x14ac:dyDescent="0.2">
      <c r="B7">
        <v>8.5999999999999993E-2</v>
      </c>
      <c r="C7">
        <v>6.6000000000000003E-2</v>
      </c>
      <c r="D7">
        <f>B7-C7</f>
        <v>1.999999999999999E-2</v>
      </c>
      <c r="E7">
        <f>25.8*D7/0.1</f>
        <v>5.1599999999999975</v>
      </c>
    </row>
    <row r="8" spans="1:5" x14ac:dyDescent="0.2">
      <c r="B8">
        <v>7.4999999999999997E-2</v>
      </c>
      <c r="C8">
        <v>4.7E-2</v>
      </c>
      <c r="D8">
        <f>B8-C8</f>
        <v>2.7999999999999997E-2</v>
      </c>
      <c r="E8">
        <f>25.8*D8/0.12</f>
        <v>6.02</v>
      </c>
    </row>
    <row r="9" spans="1:5" x14ac:dyDescent="0.2">
      <c r="B9">
        <v>0.09</v>
      </c>
      <c r="C9">
        <v>7.2999999999999995E-2</v>
      </c>
      <c r="D9">
        <f>B9-C9</f>
        <v>1.7000000000000001E-2</v>
      </c>
      <c r="E9">
        <f>25.8*D9/0.11</f>
        <v>3.9872727272727277</v>
      </c>
    </row>
    <row r="11" spans="1:5" x14ac:dyDescent="0.2">
      <c r="A11" t="s">
        <v>5</v>
      </c>
      <c r="B11" t="s">
        <v>9</v>
      </c>
      <c r="C11" t="s">
        <v>10</v>
      </c>
    </row>
    <row r="12" spans="1:5" x14ac:dyDescent="0.2">
      <c r="B12">
        <v>0.129</v>
      </c>
      <c r="C12">
        <v>7.5999999999999998E-2</v>
      </c>
      <c r="D12">
        <f t="shared" ref="D12:D24" si="0">B12-C12</f>
        <v>5.3000000000000005E-2</v>
      </c>
      <c r="E12">
        <f>25.8*D12/0.13</f>
        <v>10.518461538461539</v>
      </c>
    </row>
    <row r="13" spans="1:5" x14ac:dyDescent="0.2">
      <c r="B13">
        <v>0.11899999999999999</v>
      </c>
      <c r="C13">
        <v>7.5999999999999998E-2</v>
      </c>
      <c r="D13">
        <f t="shared" si="0"/>
        <v>4.2999999999999997E-2</v>
      </c>
      <c r="E13">
        <f>25.8*D13/0.11</f>
        <v>10.085454545454544</v>
      </c>
    </row>
    <row r="14" spans="1:5" x14ac:dyDescent="0.2">
      <c r="B14">
        <v>0.109</v>
      </c>
      <c r="C14">
        <v>7.2999999999999995E-2</v>
      </c>
      <c r="D14">
        <f t="shared" si="0"/>
        <v>3.6000000000000004E-2</v>
      </c>
      <c r="E14">
        <f>25.8*D14/0.12</f>
        <v>7.740000000000002</v>
      </c>
    </row>
    <row r="16" spans="1:5" x14ac:dyDescent="0.2">
      <c r="A16" t="s">
        <v>6</v>
      </c>
      <c r="B16" t="s">
        <v>9</v>
      </c>
      <c r="C16" t="s">
        <v>10</v>
      </c>
    </row>
    <row r="17" spans="1:6" x14ac:dyDescent="0.2">
      <c r="B17">
        <v>0.128</v>
      </c>
      <c r="C17">
        <v>7.2999999999999995E-2</v>
      </c>
      <c r="D17">
        <f t="shared" si="0"/>
        <v>5.5000000000000007E-2</v>
      </c>
      <c r="E17">
        <f>25.8*D17/0.13</f>
        <v>10.915384615384617</v>
      </c>
    </row>
    <row r="18" spans="1:6" x14ac:dyDescent="0.2">
      <c r="B18">
        <v>0.11700000000000001</v>
      </c>
      <c r="C18">
        <v>6.5000000000000002E-2</v>
      </c>
      <c r="D18">
        <f t="shared" si="0"/>
        <v>5.2000000000000005E-2</v>
      </c>
      <c r="E18">
        <f>25.8*D18/0.11</f>
        <v>12.196363636363637</v>
      </c>
    </row>
    <row r="19" spans="1:6" x14ac:dyDescent="0.2">
      <c r="B19">
        <v>0.11899999999999999</v>
      </c>
      <c r="C19">
        <v>7.6999999999999999E-2</v>
      </c>
      <c r="D19">
        <f t="shared" si="0"/>
        <v>4.1999999999999996E-2</v>
      </c>
      <c r="E19">
        <f>25.8*D19/0.12</f>
        <v>9.0299999999999994</v>
      </c>
    </row>
    <row r="21" spans="1:6" x14ac:dyDescent="0.2">
      <c r="A21" t="s">
        <v>7</v>
      </c>
      <c r="B21" t="s">
        <v>9</v>
      </c>
      <c r="C21" t="s">
        <v>10</v>
      </c>
    </row>
    <row r="22" spans="1:6" x14ac:dyDescent="0.2">
      <c r="B22">
        <v>0.129</v>
      </c>
      <c r="C22">
        <v>7.0000000000000007E-2</v>
      </c>
      <c r="D22">
        <f t="shared" si="0"/>
        <v>5.8999999999999997E-2</v>
      </c>
      <c r="E22">
        <f>25.8*D22/0.11</f>
        <v>13.838181818181818</v>
      </c>
    </row>
    <row r="23" spans="1:6" x14ac:dyDescent="0.2">
      <c r="B23">
        <v>0.15</v>
      </c>
      <c r="C23">
        <v>7.5999999999999998E-2</v>
      </c>
      <c r="D23">
        <f t="shared" si="0"/>
        <v>7.3999999999999996E-2</v>
      </c>
      <c r="E23">
        <f>25.8*D23/0.12</f>
        <v>15.91</v>
      </c>
    </row>
    <row r="24" spans="1:6" x14ac:dyDescent="0.2">
      <c r="B24">
        <v>0.124</v>
      </c>
      <c r="C24">
        <v>7.6999999999999999E-2</v>
      </c>
      <c r="D24">
        <f t="shared" si="0"/>
        <v>4.7E-2</v>
      </c>
      <c r="E24">
        <f>25.5*D24/0.1</f>
        <v>11.984999999999998</v>
      </c>
    </row>
    <row r="28" spans="1:6" x14ac:dyDescent="0.2">
      <c r="A28">
        <v>0</v>
      </c>
      <c r="B28">
        <v>2.8380000000000001</v>
      </c>
      <c r="C28">
        <v>1.075</v>
      </c>
      <c r="D28">
        <v>2.58</v>
      </c>
      <c r="E28" s="1">
        <f>AVERAGE(B28:D28)</f>
        <v>2.1643333333333334</v>
      </c>
      <c r="F28" s="1">
        <f>STDEV(B28:D28)</f>
        <v>0.95216927766722992</v>
      </c>
    </row>
    <row r="29" spans="1:6" x14ac:dyDescent="0.2">
      <c r="A29" t="s">
        <v>4</v>
      </c>
      <c r="B29">
        <v>5.16</v>
      </c>
      <c r="C29">
        <v>6.02</v>
      </c>
      <c r="D29">
        <v>3.98727272727273</v>
      </c>
      <c r="E29" s="1">
        <f>AVERAGE(B29:D29)</f>
        <v>5.0557575757575766</v>
      </c>
      <c r="F29" s="1">
        <f>STDEV(B29:D29)</f>
        <v>1.0203650834780997</v>
      </c>
    </row>
    <row r="30" spans="1:6" x14ac:dyDescent="0.2">
      <c r="A30" t="s">
        <v>5</v>
      </c>
      <c r="B30">
        <v>10.5184615384615</v>
      </c>
      <c r="C30">
        <v>10.0854545454545</v>
      </c>
      <c r="D30">
        <v>7.74</v>
      </c>
      <c r="E30" s="1">
        <f>AVERAGE(B30:D30)</f>
        <v>9.4479720279719999</v>
      </c>
      <c r="F30" s="1">
        <f>STDEV(B30:D30)</f>
        <v>1.4949080574568219</v>
      </c>
    </row>
    <row r="31" spans="1:6" x14ac:dyDescent="0.2">
      <c r="A31" t="s">
        <v>6</v>
      </c>
      <c r="B31">
        <v>10.9153846153846</v>
      </c>
      <c r="C31">
        <v>12.1963636363636</v>
      </c>
      <c r="D31">
        <v>9.0299999999999994</v>
      </c>
      <c r="E31" s="1">
        <f>AVERAGE(B31:D31)</f>
        <v>10.713916083916066</v>
      </c>
      <c r="F31" s="1">
        <f>STDEV(B31:D31)</f>
        <v>1.5927670408130927</v>
      </c>
    </row>
    <row r="32" spans="1:6" x14ac:dyDescent="0.2">
      <c r="A32" t="s">
        <v>7</v>
      </c>
      <c r="B32">
        <v>13.8381818181818</v>
      </c>
      <c r="C32">
        <v>15.91</v>
      </c>
      <c r="D32">
        <v>11.984999999999999</v>
      </c>
      <c r="E32" s="1">
        <f>AVERAGE(B32:D32)</f>
        <v>13.9110606060606</v>
      </c>
      <c r="F32" s="1">
        <f>STDEV(B32:D32)</f>
        <v>1.9635146391845533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N31" sqref="N31"/>
    </sheetView>
  </sheetViews>
  <sheetFormatPr defaultColWidth="9" defaultRowHeight="14.25" x14ac:dyDescent="0.2"/>
  <cols>
    <col min="1" max="1" width="13.75" customWidth="1"/>
    <col min="3" max="3" width="13" customWidth="1"/>
    <col min="6" max="6" width="14.375"/>
  </cols>
  <sheetData>
    <row r="1" spans="1:4" x14ac:dyDescent="0.2">
      <c r="A1" t="s">
        <v>8</v>
      </c>
      <c r="B1" t="s">
        <v>11</v>
      </c>
    </row>
    <row r="2" spans="1:4" x14ac:dyDescent="0.2">
      <c r="B2">
        <v>0.22900000000000001</v>
      </c>
      <c r="C2">
        <f>B2-B5</f>
        <v>0.125</v>
      </c>
      <c r="D2">
        <f>1.17*(C2+0.07)/0.1</f>
        <v>2.2814999999999999</v>
      </c>
    </row>
    <row r="3" spans="1:4" x14ac:dyDescent="0.2">
      <c r="B3">
        <v>0.24199999999999999</v>
      </c>
      <c r="C3">
        <f>B3-B5</f>
        <v>0.13800000000000001</v>
      </c>
      <c r="D3">
        <f t="shared" ref="D3:D10" si="0">1.17*(C3+0.07)/0.1</f>
        <v>2.4335999999999998</v>
      </c>
    </row>
    <row r="4" spans="1:4" x14ac:dyDescent="0.2">
      <c r="B4">
        <v>0.34799999999999998</v>
      </c>
      <c r="C4">
        <f>B4-B5</f>
        <v>0.24399999999999999</v>
      </c>
      <c r="D4">
        <f t="shared" si="0"/>
        <v>3.6737999999999995</v>
      </c>
    </row>
    <row r="5" spans="1:4" x14ac:dyDescent="0.2">
      <c r="A5" t="s">
        <v>12</v>
      </c>
      <c r="B5">
        <v>0.104</v>
      </c>
    </row>
    <row r="7" spans="1:4" x14ac:dyDescent="0.2">
      <c r="A7" t="s">
        <v>4</v>
      </c>
      <c r="B7" t="s">
        <v>11</v>
      </c>
    </row>
    <row r="8" spans="1:4" x14ac:dyDescent="0.2">
      <c r="B8">
        <v>0.36799999999999999</v>
      </c>
      <c r="C8">
        <f>B8-B11</f>
        <v>0.27600000000000002</v>
      </c>
      <c r="D8">
        <f>1.17*(C8+0.07)/0.1</f>
        <v>4.0481999999999996</v>
      </c>
    </row>
    <row r="9" spans="1:4" x14ac:dyDescent="0.2">
      <c r="B9">
        <v>0.39800000000000002</v>
      </c>
      <c r="C9">
        <f>B9-B11</f>
        <v>0.30600000000000005</v>
      </c>
      <c r="D9">
        <f t="shared" si="0"/>
        <v>4.3992000000000004</v>
      </c>
    </row>
    <row r="10" spans="1:4" x14ac:dyDescent="0.2">
      <c r="B10">
        <v>0.38800000000000001</v>
      </c>
      <c r="C10">
        <f>B10-B11</f>
        <v>0.29600000000000004</v>
      </c>
      <c r="D10">
        <f t="shared" si="0"/>
        <v>4.2822000000000005</v>
      </c>
    </row>
    <row r="11" spans="1:4" x14ac:dyDescent="0.2">
      <c r="A11" t="s">
        <v>12</v>
      </c>
      <c r="B11">
        <v>9.1999999999999998E-2</v>
      </c>
    </row>
    <row r="13" spans="1:4" x14ac:dyDescent="0.2">
      <c r="A13" t="s">
        <v>5</v>
      </c>
      <c r="B13" t="s">
        <v>11</v>
      </c>
    </row>
    <row r="14" spans="1:4" x14ac:dyDescent="0.2">
      <c r="B14">
        <v>0.439</v>
      </c>
      <c r="C14">
        <f>B14-B17</f>
        <v>0.34699999999999998</v>
      </c>
      <c r="D14">
        <f>1.17*(C14+0.07)/0.1</f>
        <v>4.8788999999999989</v>
      </c>
    </row>
    <row r="15" spans="1:4" x14ac:dyDescent="0.2">
      <c r="B15">
        <v>0.39800000000000002</v>
      </c>
      <c r="C15">
        <f>B15-B17</f>
        <v>0.30600000000000005</v>
      </c>
      <c r="D15">
        <f t="shared" ref="D15:D28" si="1">1.17*(C15+0.07)/0.1</f>
        <v>4.3992000000000004</v>
      </c>
    </row>
    <row r="16" spans="1:4" x14ac:dyDescent="0.2">
      <c r="B16">
        <v>0.48499999999999999</v>
      </c>
      <c r="C16">
        <f>B16-B17</f>
        <v>0.39300000000000002</v>
      </c>
      <c r="D16">
        <f t="shared" si="1"/>
        <v>5.4170999999999996</v>
      </c>
    </row>
    <row r="17" spans="1:4" x14ac:dyDescent="0.2">
      <c r="A17" t="s">
        <v>12</v>
      </c>
      <c r="B17">
        <v>9.1999999999999998E-2</v>
      </c>
    </row>
    <row r="19" spans="1:4" x14ac:dyDescent="0.2">
      <c r="A19" t="s">
        <v>6</v>
      </c>
      <c r="B19" t="s">
        <v>11</v>
      </c>
    </row>
    <row r="20" spans="1:4" x14ac:dyDescent="0.2">
      <c r="B20">
        <v>0.60499999999999998</v>
      </c>
      <c r="C20">
        <f>B20-B23</f>
        <v>0.51300000000000001</v>
      </c>
      <c r="D20">
        <f t="shared" si="1"/>
        <v>6.8210999999999986</v>
      </c>
    </row>
    <row r="21" spans="1:4" x14ac:dyDescent="0.2">
      <c r="B21">
        <v>0.48799999999999999</v>
      </c>
      <c r="C21">
        <f>B21-B23</f>
        <v>0.39600000000000002</v>
      </c>
      <c r="D21">
        <f t="shared" si="1"/>
        <v>5.4522000000000004</v>
      </c>
    </row>
    <row r="22" spans="1:4" x14ac:dyDescent="0.2">
      <c r="B22">
        <v>0.48399999999999999</v>
      </c>
      <c r="C22">
        <f>B22-B23</f>
        <v>0.39200000000000002</v>
      </c>
      <c r="D22">
        <f t="shared" si="1"/>
        <v>5.4054000000000002</v>
      </c>
    </row>
    <row r="23" spans="1:4" x14ac:dyDescent="0.2">
      <c r="A23" t="s">
        <v>12</v>
      </c>
      <c r="B23">
        <v>9.1999999999999998E-2</v>
      </c>
    </row>
    <row r="25" spans="1:4" x14ac:dyDescent="0.2">
      <c r="A25" t="s">
        <v>7</v>
      </c>
      <c r="B25" t="s">
        <v>11</v>
      </c>
    </row>
    <row r="26" spans="1:4" x14ac:dyDescent="0.2">
      <c r="B26">
        <v>0.66</v>
      </c>
      <c r="C26">
        <f>B26-B29</f>
        <v>0.59099999999999997</v>
      </c>
      <c r="D26">
        <f t="shared" si="1"/>
        <v>7.7336999999999998</v>
      </c>
    </row>
    <row r="27" spans="1:4" x14ac:dyDescent="0.2">
      <c r="B27">
        <v>0.53600000000000003</v>
      </c>
      <c r="C27">
        <f>B27-B29</f>
        <v>0.46700000000000003</v>
      </c>
      <c r="D27">
        <f t="shared" si="1"/>
        <v>6.2828999999999997</v>
      </c>
    </row>
    <row r="28" spans="1:4" x14ac:dyDescent="0.2">
      <c r="B28">
        <v>0.82</v>
      </c>
      <c r="C28">
        <f>B28-B29</f>
        <v>0.75099999999999989</v>
      </c>
      <c r="D28">
        <f t="shared" si="1"/>
        <v>9.6056999999999988</v>
      </c>
    </row>
    <row r="29" spans="1:4" x14ac:dyDescent="0.2">
      <c r="A29" t="s">
        <v>12</v>
      </c>
      <c r="B29">
        <v>6.9000000000000006E-2</v>
      </c>
    </row>
    <row r="35" spans="1:6" x14ac:dyDescent="0.2">
      <c r="A35">
        <v>0</v>
      </c>
      <c r="B35">
        <v>2.2814999999999999</v>
      </c>
      <c r="C35">
        <v>2.4336000000000002</v>
      </c>
      <c r="D35">
        <v>3.6738</v>
      </c>
      <c r="E35" s="1">
        <f>AVERAGE(B35:D35)</f>
        <v>2.7963</v>
      </c>
      <c r="F35" s="1">
        <f>STDEV(B35:D35)</f>
        <v>0.76373312747320343</v>
      </c>
    </row>
    <row r="36" spans="1:6" x14ac:dyDescent="0.2">
      <c r="A36" t="s">
        <v>4</v>
      </c>
      <c r="B36">
        <v>4.0481999999999996</v>
      </c>
      <c r="C36">
        <v>4.3992000000000004</v>
      </c>
      <c r="D36">
        <v>4.2821999999999996</v>
      </c>
      <c r="E36" s="1">
        <f>AVERAGE(B36:D36)</f>
        <v>4.2431999999999999</v>
      </c>
      <c r="F36" s="1">
        <f>STDEV(B36:D36)</f>
        <v>0.17872045210327814</v>
      </c>
    </row>
    <row r="37" spans="1:6" x14ac:dyDescent="0.2">
      <c r="A37" t="s">
        <v>5</v>
      </c>
      <c r="B37">
        <v>4.8788999999999998</v>
      </c>
      <c r="C37">
        <v>4.3992000000000004</v>
      </c>
      <c r="D37">
        <v>5.4170999999999996</v>
      </c>
      <c r="E37" s="1">
        <f>AVERAGE(B37:D37)</f>
        <v>4.8983999999999996</v>
      </c>
      <c r="F37" s="1">
        <f>STDEV(B37:D37)</f>
        <v>0.50923009534001384</v>
      </c>
    </row>
    <row r="38" spans="1:6" x14ac:dyDescent="0.2">
      <c r="A38" t="s">
        <v>6</v>
      </c>
      <c r="B38">
        <v>6.8211000000000004</v>
      </c>
      <c r="C38">
        <v>5.4522000000000004</v>
      </c>
      <c r="D38">
        <v>5.4054000000000002</v>
      </c>
      <c r="E38" s="1">
        <f>AVERAGE(B38:D38)</f>
        <v>5.8929</v>
      </c>
      <c r="F38" s="1">
        <f>STDEV(B38:D38)</f>
        <v>0.80418529581186027</v>
      </c>
    </row>
    <row r="39" spans="1:6" x14ac:dyDescent="0.2">
      <c r="A39" t="s">
        <v>7</v>
      </c>
      <c r="B39">
        <v>7.7336999999999998</v>
      </c>
      <c r="C39">
        <v>6.2828999999999997</v>
      </c>
      <c r="D39">
        <v>9.6057000000000006</v>
      </c>
      <c r="E39" s="1">
        <f>AVERAGE(B39:D39)</f>
        <v>7.8741000000000012</v>
      </c>
      <c r="F39" s="1">
        <f>STDEV(B39:D39)</f>
        <v>1.6658433539801945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B1" workbookViewId="0">
      <selection activeCell="F25" sqref="F25"/>
    </sheetView>
  </sheetViews>
  <sheetFormatPr defaultColWidth="9" defaultRowHeight="14.25" x14ac:dyDescent="0.2"/>
  <cols>
    <col min="1" max="1" width="16.5" customWidth="1"/>
    <col min="5" max="6" width="14.375"/>
  </cols>
  <sheetData>
    <row r="1" spans="1:4" x14ac:dyDescent="0.2">
      <c r="B1" t="s">
        <v>13</v>
      </c>
    </row>
    <row r="2" spans="1:4" x14ac:dyDescent="0.2">
      <c r="A2" t="s">
        <v>14</v>
      </c>
      <c r="B2">
        <v>0.59599999999999997</v>
      </c>
    </row>
    <row r="3" spans="1:4" x14ac:dyDescent="0.2">
      <c r="A3" t="s">
        <v>15</v>
      </c>
      <c r="B3">
        <v>1.274</v>
      </c>
      <c r="C3">
        <f>B3-B2</f>
        <v>0.67800000000000005</v>
      </c>
    </row>
    <row r="5" spans="1:4" x14ac:dyDescent="0.2">
      <c r="A5" t="s">
        <v>16</v>
      </c>
    </row>
    <row r="6" spans="1:4" x14ac:dyDescent="0.2">
      <c r="A6" t="s">
        <v>8</v>
      </c>
      <c r="B6">
        <v>0.13300000000000001</v>
      </c>
      <c r="C6">
        <f>B6*10</f>
        <v>1.33</v>
      </c>
      <c r="D6">
        <f>0.5*(C6-0.596)/0.678/0.1</f>
        <v>5.4129793510324484</v>
      </c>
    </row>
    <row r="7" spans="1:4" x14ac:dyDescent="0.2">
      <c r="B7">
        <v>0.13600000000000001</v>
      </c>
      <c r="C7">
        <f>B7*10</f>
        <v>1.36</v>
      </c>
      <c r="D7">
        <f>0.5*(C7-0.596)/0.678/0.1</f>
        <v>5.6342182890855463</v>
      </c>
    </row>
    <row r="8" spans="1:4" x14ac:dyDescent="0.2">
      <c r="B8">
        <v>0.154</v>
      </c>
      <c r="C8">
        <f>B8*10</f>
        <v>1.54</v>
      </c>
      <c r="D8">
        <f>0.5*(C8-0.596)/0.678/0.1</f>
        <v>6.9616519174041303</v>
      </c>
    </row>
    <row r="10" spans="1:4" x14ac:dyDescent="0.2">
      <c r="A10" t="s">
        <v>4</v>
      </c>
      <c r="B10">
        <v>0.21</v>
      </c>
      <c r="C10">
        <f t="shared" ref="C10:C16" si="0">B10*10</f>
        <v>2.1</v>
      </c>
      <c r="D10">
        <f t="shared" ref="D10:D16" si="1">0.5*(C10-0.596)/0.678/0.1</f>
        <v>11.091445427728612</v>
      </c>
    </row>
    <row r="11" spans="1:4" x14ac:dyDescent="0.2">
      <c r="B11">
        <v>0.21099999999999999</v>
      </c>
      <c r="C11">
        <f t="shared" si="0"/>
        <v>2.11</v>
      </c>
      <c r="D11">
        <f t="shared" si="1"/>
        <v>11.165191740412975</v>
      </c>
    </row>
    <row r="12" spans="1:4" x14ac:dyDescent="0.2">
      <c r="B12">
        <v>0.215</v>
      </c>
      <c r="C12">
        <f t="shared" si="0"/>
        <v>2.15</v>
      </c>
      <c r="D12">
        <f t="shared" si="1"/>
        <v>11.460176991150441</v>
      </c>
    </row>
    <row r="14" spans="1:4" x14ac:dyDescent="0.2">
      <c r="A14" t="s">
        <v>5</v>
      </c>
      <c r="B14">
        <v>0.26200000000000001</v>
      </c>
      <c r="C14">
        <f t="shared" si="0"/>
        <v>2.62</v>
      </c>
      <c r="D14">
        <f t="shared" si="1"/>
        <v>14.926253687315633</v>
      </c>
    </row>
    <row r="15" spans="1:4" x14ac:dyDescent="0.2">
      <c r="B15">
        <v>0.28299999999999997</v>
      </c>
      <c r="C15">
        <f t="shared" si="0"/>
        <v>2.8299999999999996</v>
      </c>
      <c r="D15">
        <f t="shared" si="1"/>
        <v>16.474926253687311</v>
      </c>
    </row>
    <row r="16" spans="1:4" x14ac:dyDescent="0.2">
      <c r="B16">
        <v>0.26900000000000002</v>
      </c>
      <c r="C16">
        <f t="shared" si="0"/>
        <v>2.6900000000000004</v>
      </c>
      <c r="D16">
        <f t="shared" si="1"/>
        <v>15.442477876106194</v>
      </c>
    </row>
    <row r="18" spans="1:6" x14ac:dyDescent="0.2">
      <c r="A18" t="s">
        <v>6</v>
      </c>
    </row>
    <row r="19" spans="1:6" x14ac:dyDescent="0.2">
      <c r="B19">
        <v>0.34300000000000003</v>
      </c>
      <c r="C19">
        <f>B19*10</f>
        <v>3.43</v>
      </c>
      <c r="D19">
        <f>0.5*(C19-0.596)/0.678/0.1</f>
        <v>20.899705014749259</v>
      </c>
    </row>
    <row r="20" spans="1:6" x14ac:dyDescent="0.2">
      <c r="B20">
        <v>0.45300000000000001</v>
      </c>
      <c r="C20">
        <f>B20*10</f>
        <v>4.53</v>
      </c>
      <c r="D20">
        <f>0.5*(C20-0.596)/0.678/0.1</f>
        <v>29.011799410029496</v>
      </c>
    </row>
    <row r="21" spans="1:6" x14ac:dyDescent="0.2">
      <c r="B21">
        <v>0.39800000000000002</v>
      </c>
      <c r="C21">
        <f>B21*10</f>
        <v>3.9800000000000004</v>
      </c>
      <c r="D21">
        <f>0.5*(C21-0.596)/0.678/0.1</f>
        <v>24.955752212389378</v>
      </c>
    </row>
    <row r="23" spans="1:6" x14ac:dyDescent="0.2">
      <c r="A23" t="s">
        <v>7</v>
      </c>
    </row>
    <row r="24" spans="1:6" x14ac:dyDescent="0.2">
      <c r="B24">
        <v>0.55400000000000005</v>
      </c>
      <c r="C24">
        <f t="shared" ref="C24:C26" si="2">B24*10</f>
        <v>5.5400000000000009</v>
      </c>
      <c r="D24">
        <f t="shared" ref="D24:D26" si="3">0.5*(C24-0.596)/0.678/0.1</f>
        <v>36.460176991150441</v>
      </c>
    </row>
    <row r="25" spans="1:6" x14ac:dyDescent="0.2">
      <c r="B25">
        <v>0.504</v>
      </c>
      <c r="C25">
        <f t="shared" si="2"/>
        <v>5.04</v>
      </c>
      <c r="D25">
        <f t="shared" si="3"/>
        <v>32.772861356932147</v>
      </c>
    </row>
    <row r="26" spans="1:6" x14ac:dyDescent="0.2">
      <c r="B26">
        <v>0.498</v>
      </c>
      <c r="C26">
        <f t="shared" si="2"/>
        <v>4.9800000000000004</v>
      </c>
      <c r="D26">
        <f t="shared" si="3"/>
        <v>32.330383480825958</v>
      </c>
    </row>
    <row r="30" spans="1:6" x14ac:dyDescent="0.2">
      <c r="A30">
        <v>0</v>
      </c>
      <c r="B30">
        <v>5.4129793510324502</v>
      </c>
      <c r="C30">
        <v>5.6342182890855499</v>
      </c>
      <c r="D30">
        <v>6.9616519174041303</v>
      </c>
      <c r="E30" s="1">
        <f>AVERAGE(B30:D30)</f>
        <v>6.0029498525073768</v>
      </c>
      <c r="F30" s="1">
        <f>STDEV(B30:D30)</f>
        <v>0.83759710115048402</v>
      </c>
    </row>
    <row r="31" spans="1:6" x14ac:dyDescent="0.2">
      <c r="A31" t="s">
        <v>4</v>
      </c>
      <c r="B31">
        <v>11.091445427728599</v>
      </c>
      <c r="C31">
        <v>11.165191740413</v>
      </c>
      <c r="D31">
        <v>11.4601769911504</v>
      </c>
      <c r="E31" s="1">
        <f>AVERAGE(B31:D31)</f>
        <v>11.238938053097334</v>
      </c>
      <c r="F31" s="1">
        <f>STDEV(B31:D31)</f>
        <v>0.19511440347081713</v>
      </c>
    </row>
    <row r="32" spans="1:6" x14ac:dyDescent="0.2">
      <c r="A32" t="s">
        <v>5</v>
      </c>
      <c r="B32">
        <v>14.926253687315601</v>
      </c>
      <c r="C32">
        <v>16.4749262536873</v>
      </c>
      <c r="D32">
        <v>15.442477876106199</v>
      </c>
      <c r="E32" s="1">
        <f>AVERAGE(B32:D32)</f>
        <v>15.614552605703034</v>
      </c>
      <c r="F32" s="1">
        <f>STDEV(B32:D32)</f>
        <v>0.78854547356664495</v>
      </c>
    </row>
    <row r="33" spans="1:6" x14ac:dyDescent="0.2">
      <c r="A33" t="s">
        <v>6</v>
      </c>
      <c r="B33">
        <v>20.899705014749301</v>
      </c>
      <c r="C33">
        <v>29.0117994100295</v>
      </c>
      <c r="D33">
        <v>24.955752212389399</v>
      </c>
      <c r="E33" s="1">
        <f>AVERAGE(B33:D33)</f>
        <v>24.955752212389399</v>
      </c>
      <c r="F33" s="1">
        <f>STDEV(B33:D33)</f>
        <v>4.056047197640094</v>
      </c>
    </row>
    <row r="34" spans="1:6" x14ac:dyDescent="0.2">
      <c r="A34" t="s">
        <v>7</v>
      </c>
      <c r="B34">
        <v>36.460176991150398</v>
      </c>
      <c r="C34">
        <v>32.772861356932097</v>
      </c>
      <c r="D34">
        <v>32.330383480826001</v>
      </c>
      <c r="E34" s="1">
        <f>AVERAGE(B34:D34)</f>
        <v>33.854473942969499</v>
      </c>
      <c r="F34" s="1">
        <f>STDEV(B34:D34)</f>
        <v>2.267424298446425</v>
      </c>
    </row>
  </sheetData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the electrolyte leakage</vt:lpstr>
      <vt:lpstr>MDA</vt:lpstr>
      <vt:lpstr>souble sugars</vt:lpstr>
      <vt:lpstr>souble proteins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2015-06-05T18:17:00Z</dcterms:created>
  <dcterms:modified xsi:type="dcterms:W3CDTF">2020-12-24T13:36:20Z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